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-75" windowWidth="14430" windowHeight="12915" tabRatio="599" activeTab="6"/>
  </bookViews>
  <sheets>
    <sheet name="Декабрь15" sheetId="12" r:id="rId1"/>
    <sheet name="Январь16 " sheetId="15" r:id="rId2"/>
    <sheet name="Февраль16 " sheetId="18" r:id="rId3"/>
    <sheet name="Март16" sheetId="19" r:id="rId4"/>
    <sheet name="Апр16" sheetId="20" r:id="rId5"/>
    <sheet name="Окт16" sheetId="21" r:id="rId6"/>
    <sheet name="Ноябрь16" sheetId="22" r:id="rId7"/>
    <sheet name="Декабрь16" sheetId="23" r:id="rId8"/>
  </sheets>
  <calcPr calcId="145621"/>
</workbook>
</file>

<file path=xl/calcChain.xml><?xml version="1.0" encoding="utf-8"?>
<calcChain xmlns="http://schemas.openxmlformats.org/spreadsheetml/2006/main">
  <c r="E273" i="23" l="1"/>
  <c r="D273" i="23"/>
  <c r="C273" i="23"/>
  <c r="F272" i="23"/>
  <c r="G272" i="23" s="1"/>
  <c r="F271" i="23"/>
  <c r="G271" i="23" s="1"/>
  <c r="F270" i="23"/>
  <c r="G270" i="23" s="1"/>
  <c r="F269" i="23"/>
  <c r="G269" i="23" s="1"/>
  <c r="F268" i="23"/>
  <c r="G268" i="23" s="1"/>
  <c r="F267" i="23"/>
  <c r="G267" i="23" s="1"/>
  <c r="F266" i="23"/>
  <c r="G266" i="23" s="1"/>
  <c r="F265" i="23"/>
  <c r="G265" i="23" s="1"/>
  <c r="F264" i="23"/>
  <c r="G264" i="23" s="1"/>
  <c r="F263" i="23"/>
  <c r="G263" i="23" s="1"/>
  <c r="F262" i="23"/>
  <c r="G262" i="23" s="1"/>
  <c r="F261" i="23"/>
  <c r="G261" i="23" s="1"/>
  <c r="F260" i="23"/>
  <c r="G260" i="23" s="1"/>
  <c r="F259" i="23"/>
  <c r="G259" i="23" s="1"/>
  <c r="F258" i="23"/>
  <c r="G258" i="23" s="1"/>
  <c r="F257" i="23"/>
  <c r="G257" i="23" s="1"/>
  <c r="F256" i="23"/>
  <c r="G256" i="23" s="1"/>
  <c r="F255" i="23"/>
  <c r="G255" i="23" s="1"/>
  <c r="F254" i="23"/>
  <c r="G254" i="23" s="1"/>
  <c r="F253" i="23"/>
  <c r="G253" i="23" s="1"/>
  <c r="F252" i="23"/>
  <c r="G252" i="23" s="1"/>
  <c r="F251" i="23"/>
  <c r="G251" i="23" s="1"/>
  <c r="F250" i="23"/>
  <c r="G250" i="23" s="1"/>
  <c r="F249" i="23"/>
  <c r="G249" i="23" s="1"/>
  <c r="F248" i="23"/>
  <c r="G248" i="23" s="1"/>
  <c r="F247" i="23"/>
  <c r="G247" i="23" s="1"/>
  <c r="F246" i="23"/>
  <c r="G246" i="23" s="1"/>
  <c r="F245" i="23"/>
  <c r="G245" i="23" s="1"/>
  <c r="F244" i="23"/>
  <c r="G244" i="23" s="1"/>
  <c r="F243" i="23"/>
  <c r="G243" i="23" s="1"/>
  <c r="F242" i="23"/>
  <c r="G242" i="23" s="1"/>
  <c r="F241" i="23"/>
  <c r="G241" i="23" s="1"/>
  <c r="F240" i="23"/>
  <c r="G240" i="23" s="1"/>
  <c r="F239" i="23"/>
  <c r="G239" i="23" s="1"/>
  <c r="F238" i="23"/>
  <c r="G238" i="23" s="1"/>
  <c r="F237" i="23"/>
  <c r="G237" i="23" s="1"/>
  <c r="F236" i="23"/>
  <c r="G236" i="23" s="1"/>
  <c r="F235" i="23"/>
  <c r="G235" i="23" s="1"/>
  <c r="F234" i="23"/>
  <c r="G234" i="23" s="1"/>
  <c r="F233" i="23"/>
  <c r="G233" i="23" s="1"/>
  <c r="F232" i="23"/>
  <c r="G232" i="23" s="1"/>
  <c r="F231" i="23"/>
  <c r="G231" i="23" s="1"/>
  <c r="F230" i="23"/>
  <c r="G230" i="23" s="1"/>
  <c r="F229" i="23"/>
  <c r="G229" i="23" s="1"/>
  <c r="F228" i="23"/>
  <c r="G228" i="23" s="1"/>
  <c r="F227" i="23"/>
  <c r="G227" i="23" s="1"/>
  <c r="F226" i="23"/>
  <c r="G226" i="23" s="1"/>
  <c r="F225" i="23"/>
  <c r="G225" i="23" s="1"/>
  <c r="F224" i="23"/>
  <c r="G224" i="23" s="1"/>
  <c r="F223" i="23"/>
  <c r="G223" i="23" s="1"/>
  <c r="F222" i="23"/>
  <c r="G222" i="23" s="1"/>
  <c r="F221" i="23"/>
  <c r="G221" i="23" s="1"/>
  <c r="F220" i="23"/>
  <c r="G220" i="23" s="1"/>
  <c r="F219" i="23"/>
  <c r="G219" i="23" s="1"/>
  <c r="F218" i="23"/>
  <c r="G218" i="23" s="1"/>
  <c r="F217" i="23"/>
  <c r="G217" i="23" s="1"/>
  <c r="F216" i="23"/>
  <c r="G216" i="23" s="1"/>
  <c r="F215" i="23"/>
  <c r="G215" i="23" s="1"/>
  <c r="F214" i="23"/>
  <c r="G214" i="23" s="1"/>
  <c r="F213" i="23"/>
  <c r="G213" i="23" s="1"/>
  <c r="F212" i="23"/>
  <c r="G212" i="23" s="1"/>
  <c r="F211" i="23"/>
  <c r="G211" i="23" s="1"/>
  <c r="F210" i="23"/>
  <c r="G210" i="23" s="1"/>
  <c r="F209" i="23"/>
  <c r="G209" i="23" s="1"/>
  <c r="F208" i="23"/>
  <c r="G208" i="23" s="1"/>
  <c r="F207" i="23"/>
  <c r="G207" i="23" s="1"/>
  <c r="F206" i="23"/>
  <c r="G206" i="23" s="1"/>
  <c r="F205" i="23"/>
  <c r="G205" i="23" s="1"/>
  <c r="F204" i="23"/>
  <c r="G204" i="23" s="1"/>
  <c r="F203" i="23"/>
  <c r="G203" i="23" s="1"/>
  <c r="F202" i="23"/>
  <c r="G202" i="23" s="1"/>
  <c r="F201" i="23"/>
  <c r="G201" i="23" s="1"/>
  <c r="F200" i="23"/>
  <c r="G200" i="23" s="1"/>
  <c r="F199" i="23"/>
  <c r="G199" i="23" s="1"/>
  <c r="F198" i="23"/>
  <c r="G198" i="23" s="1"/>
  <c r="F197" i="23"/>
  <c r="G197" i="23" s="1"/>
  <c r="F196" i="23"/>
  <c r="G196" i="23" s="1"/>
  <c r="F195" i="23"/>
  <c r="G195" i="23" s="1"/>
  <c r="F194" i="23"/>
  <c r="G194" i="23" s="1"/>
  <c r="F193" i="23"/>
  <c r="G193" i="23" s="1"/>
  <c r="F192" i="23"/>
  <c r="G192" i="23" s="1"/>
  <c r="F191" i="23"/>
  <c r="G191" i="23" s="1"/>
  <c r="F190" i="23"/>
  <c r="G190" i="23" s="1"/>
  <c r="F189" i="23"/>
  <c r="G189" i="23" s="1"/>
  <c r="F188" i="23"/>
  <c r="G188" i="23" s="1"/>
  <c r="F187" i="23"/>
  <c r="G187" i="23" s="1"/>
  <c r="F186" i="23"/>
  <c r="G186" i="23" s="1"/>
  <c r="F185" i="23"/>
  <c r="G185" i="23" s="1"/>
  <c r="F184" i="23"/>
  <c r="G184" i="23" s="1"/>
  <c r="F183" i="23"/>
  <c r="G183" i="23" s="1"/>
  <c r="F182" i="23"/>
  <c r="G182" i="23" s="1"/>
  <c r="F181" i="23"/>
  <c r="G181" i="23" s="1"/>
  <c r="F180" i="23"/>
  <c r="G180" i="23" s="1"/>
  <c r="F179" i="23"/>
  <c r="G179" i="23" s="1"/>
  <c r="F178" i="23"/>
  <c r="G178" i="23" s="1"/>
  <c r="F177" i="23"/>
  <c r="G177" i="23" s="1"/>
  <c r="F176" i="23"/>
  <c r="G176" i="23" s="1"/>
  <c r="F175" i="23"/>
  <c r="G175" i="23" s="1"/>
  <c r="F174" i="23"/>
  <c r="G174" i="23" s="1"/>
  <c r="F173" i="23"/>
  <c r="G173" i="23" s="1"/>
  <c r="F172" i="23"/>
  <c r="G172" i="23" s="1"/>
  <c r="F171" i="23"/>
  <c r="G171" i="23" s="1"/>
  <c r="F170" i="23"/>
  <c r="G170" i="23" s="1"/>
  <c r="F169" i="23"/>
  <c r="G169" i="23" s="1"/>
  <c r="F168" i="23"/>
  <c r="G168" i="23" s="1"/>
  <c r="F167" i="23"/>
  <c r="G167" i="23" s="1"/>
  <c r="F166" i="23"/>
  <c r="G166" i="23" s="1"/>
  <c r="F165" i="23"/>
  <c r="G165" i="23" s="1"/>
  <c r="F164" i="23"/>
  <c r="G164" i="23" s="1"/>
  <c r="F163" i="23"/>
  <c r="G163" i="23" s="1"/>
  <c r="F162" i="23"/>
  <c r="G162" i="23" s="1"/>
  <c r="G161" i="23"/>
  <c r="F161" i="23"/>
  <c r="G160" i="23"/>
  <c r="F160" i="23"/>
  <c r="G159" i="23"/>
  <c r="F159" i="23"/>
  <c r="G158" i="23"/>
  <c r="F158" i="23"/>
  <c r="G157" i="23"/>
  <c r="F157" i="23"/>
  <c r="G156" i="23"/>
  <c r="F156" i="23"/>
  <c r="G155" i="23"/>
  <c r="F155" i="23"/>
  <c r="G154" i="23"/>
  <c r="F154" i="23"/>
  <c r="G153" i="23"/>
  <c r="F153" i="23"/>
  <c r="G152" i="23"/>
  <c r="F152" i="23"/>
  <c r="G151" i="23"/>
  <c r="F151" i="23"/>
  <c r="G150" i="23"/>
  <c r="F150" i="23"/>
  <c r="G149" i="23"/>
  <c r="F149" i="23"/>
  <c r="G148" i="23"/>
  <c r="F148" i="23"/>
  <c r="G147" i="23"/>
  <c r="F147" i="23"/>
  <c r="G146" i="23"/>
  <c r="F146" i="23"/>
  <c r="G145" i="23"/>
  <c r="F145" i="23"/>
  <c r="G144" i="23"/>
  <c r="F144" i="23"/>
  <c r="G143" i="23"/>
  <c r="F143" i="23"/>
  <c r="G142" i="23"/>
  <c r="F142" i="23"/>
  <c r="G141" i="23"/>
  <c r="F141" i="23"/>
  <c r="G140" i="23"/>
  <c r="F140" i="23"/>
  <c r="G139" i="23"/>
  <c r="F139" i="23"/>
  <c r="G138" i="23"/>
  <c r="F138" i="23"/>
  <c r="G137" i="23"/>
  <c r="F137" i="23"/>
  <c r="G136" i="23"/>
  <c r="F136" i="23"/>
  <c r="G135" i="23"/>
  <c r="F135" i="23"/>
  <c r="G134" i="23"/>
  <c r="F134" i="23"/>
  <c r="G133" i="23"/>
  <c r="F133" i="23"/>
  <c r="G132" i="23"/>
  <c r="F132" i="23"/>
  <c r="G131" i="23"/>
  <c r="F131" i="23"/>
  <c r="G130" i="23"/>
  <c r="F130" i="23"/>
  <c r="G129" i="23"/>
  <c r="F129" i="23"/>
  <c r="G128" i="23"/>
  <c r="F128" i="23"/>
  <c r="G127" i="23"/>
  <c r="F127" i="23"/>
  <c r="G126" i="23"/>
  <c r="F126" i="23"/>
  <c r="G125" i="23"/>
  <c r="F125" i="23"/>
  <c r="G124" i="23"/>
  <c r="F124" i="23"/>
  <c r="G123" i="23"/>
  <c r="F123" i="23"/>
  <c r="G122" i="23"/>
  <c r="F122" i="23"/>
  <c r="G121" i="23"/>
  <c r="F121" i="23"/>
  <c r="G120" i="23"/>
  <c r="F120" i="23"/>
  <c r="G119" i="23"/>
  <c r="F119" i="23"/>
  <c r="G118" i="23"/>
  <c r="F118" i="23"/>
  <c r="G117" i="23"/>
  <c r="F117" i="23"/>
  <c r="G116" i="23"/>
  <c r="F116" i="23"/>
  <c r="G115" i="23"/>
  <c r="F115" i="23"/>
  <c r="G114" i="23"/>
  <c r="F114" i="23"/>
  <c r="G113" i="23"/>
  <c r="F113" i="23"/>
  <c r="G112" i="23"/>
  <c r="F112" i="23"/>
  <c r="G111" i="23"/>
  <c r="F111" i="23"/>
  <c r="G110" i="23"/>
  <c r="F110" i="23"/>
  <c r="G109" i="23"/>
  <c r="F109" i="23"/>
  <c r="G108" i="23"/>
  <c r="F108" i="23"/>
  <c r="G107" i="23"/>
  <c r="F107" i="23"/>
  <c r="G106" i="23"/>
  <c r="F106" i="23"/>
  <c r="G105" i="23"/>
  <c r="F105" i="23"/>
  <c r="G104" i="23"/>
  <c r="F104" i="23"/>
  <c r="G103" i="23"/>
  <c r="F103" i="23"/>
  <c r="G102" i="23"/>
  <c r="F102" i="23"/>
  <c r="G101" i="23"/>
  <c r="F101" i="23"/>
  <c r="G100" i="23"/>
  <c r="H12" i="23" s="1"/>
  <c r="H13" i="23" s="1"/>
  <c r="F100" i="23"/>
  <c r="G99" i="23"/>
  <c r="F99" i="23"/>
  <c r="G98" i="23"/>
  <c r="F98" i="23"/>
  <c r="G97" i="23"/>
  <c r="F97" i="23"/>
  <c r="G96" i="23"/>
  <c r="F96" i="23"/>
  <c r="G95" i="23"/>
  <c r="F95" i="23"/>
  <c r="G94" i="23"/>
  <c r="F94" i="23"/>
  <c r="G93" i="23"/>
  <c r="F93" i="23"/>
  <c r="G92" i="23"/>
  <c r="F92" i="23"/>
  <c r="G91" i="23"/>
  <c r="F91" i="23"/>
  <c r="G90" i="23"/>
  <c r="F90" i="23"/>
  <c r="G89" i="23"/>
  <c r="F89" i="23"/>
  <c r="G88" i="23"/>
  <c r="F88" i="23"/>
  <c r="G87" i="23"/>
  <c r="F87" i="23"/>
  <c r="G86" i="23"/>
  <c r="F86" i="23"/>
  <c r="G85" i="23"/>
  <c r="F85" i="23"/>
  <c r="G84" i="23"/>
  <c r="F84" i="23"/>
  <c r="G83" i="23"/>
  <c r="F83" i="23"/>
  <c r="G82" i="23"/>
  <c r="F82" i="23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G72" i="23"/>
  <c r="F72" i="23"/>
  <c r="G71" i="23"/>
  <c r="F71" i="23"/>
  <c r="G70" i="23"/>
  <c r="F70" i="23"/>
  <c r="G69" i="23"/>
  <c r="F69" i="23"/>
  <c r="G68" i="23"/>
  <c r="F68" i="23"/>
  <c r="G67" i="23"/>
  <c r="F67" i="23"/>
  <c r="G66" i="23"/>
  <c r="F66" i="23"/>
  <c r="G65" i="23"/>
  <c r="F65" i="23"/>
  <c r="G64" i="23"/>
  <c r="F64" i="23"/>
  <c r="G63" i="23"/>
  <c r="F63" i="23"/>
  <c r="G62" i="23"/>
  <c r="F62" i="23"/>
  <c r="G61" i="23"/>
  <c r="F61" i="23"/>
  <c r="G60" i="23"/>
  <c r="F60" i="23"/>
  <c r="G59" i="23"/>
  <c r="F59" i="23"/>
  <c r="F58" i="23"/>
  <c r="G58" i="23" s="1"/>
  <c r="F57" i="23"/>
  <c r="G57" i="23" s="1"/>
  <c r="F56" i="23"/>
  <c r="G56" i="23" s="1"/>
  <c r="F55" i="23"/>
  <c r="G55" i="23" s="1"/>
  <c r="F54" i="23"/>
  <c r="G54" i="23" s="1"/>
  <c r="F53" i="23"/>
  <c r="G53" i="23" s="1"/>
  <c r="F52" i="23"/>
  <c r="G52" i="23" s="1"/>
  <c r="F51" i="23"/>
  <c r="G51" i="23" s="1"/>
  <c r="F50" i="23"/>
  <c r="G50" i="23" s="1"/>
  <c r="F49" i="23"/>
  <c r="G49" i="23" s="1"/>
  <c r="F48" i="23"/>
  <c r="G48" i="23" s="1"/>
  <c r="F47" i="23"/>
  <c r="G47" i="23" s="1"/>
  <c r="F46" i="23"/>
  <c r="G46" i="23" s="1"/>
  <c r="F45" i="23"/>
  <c r="G45" i="23" s="1"/>
  <c r="F44" i="23"/>
  <c r="G44" i="23" s="1"/>
  <c r="F43" i="23"/>
  <c r="G43" i="23" s="1"/>
  <c r="F42" i="23"/>
  <c r="G42" i="23" s="1"/>
  <c r="F41" i="23"/>
  <c r="G41" i="23" s="1"/>
  <c r="F40" i="23"/>
  <c r="G40" i="23" s="1"/>
  <c r="F39" i="23"/>
  <c r="G39" i="23" s="1"/>
  <c r="F38" i="23"/>
  <c r="G38" i="23" s="1"/>
  <c r="F37" i="23"/>
  <c r="G37" i="23" s="1"/>
  <c r="F36" i="23"/>
  <c r="G36" i="23" s="1"/>
  <c r="F35" i="23"/>
  <c r="G35" i="23" s="1"/>
  <c r="F34" i="23"/>
  <c r="G34" i="23" s="1"/>
  <c r="F33" i="23"/>
  <c r="G33" i="23" s="1"/>
  <c r="F32" i="23"/>
  <c r="G32" i="23" s="1"/>
  <c r="F31" i="23"/>
  <c r="G31" i="23" s="1"/>
  <c r="F30" i="23"/>
  <c r="G30" i="23" s="1"/>
  <c r="F29" i="23"/>
  <c r="G29" i="23" s="1"/>
  <c r="F28" i="23"/>
  <c r="G28" i="23" s="1"/>
  <c r="F27" i="23"/>
  <c r="G27" i="23" s="1"/>
  <c r="G26" i="23"/>
  <c r="F26" i="23"/>
  <c r="H20" i="23"/>
  <c r="H18" i="23"/>
  <c r="H19" i="23" s="1"/>
  <c r="H15" i="23"/>
  <c r="H16" i="23" s="1"/>
  <c r="H192" i="23" s="1"/>
  <c r="F273" i="23" l="1"/>
  <c r="H207" i="23"/>
  <c r="H206" i="23"/>
  <c r="H205" i="23"/>
  <c r="H204" i="23"/>
  <c r="H203" i="23"/>
  <c r="H202" i="23"/>
  <c r="H201" i="23"/>
  <c r="H200" i="23"/>
  <c r="H199" i="23"/>
  <c r="H198" i="23"/>
  <c r="H197" i="23"/>
  <c r="H196" i="23"/>
  <c r="I196" i="23" s="1"/>
  <c r="H195" i="23"/>
  <c r="H194" i="23"/>
  <c r="H169" i="23"/>
  <c r="H168" i="23"/>
  <c r="H167" i="23"/>
  <c r="H166" i="23"/>
  <c r="H165" i="23"/>
  <c r="H164" i="23"/>
  <c r="H163" i="23"/>
  <c r="H162" i="23"/>
  <c r="H161" i="23"/>
  <c r="H160" i="23"/>
  <c r="H159" i="23"/>
  <c r="H158" i="23"/>
  <c r="H157" i="23"/>
  <c r="H156" i="23"/>
  <c r="H193" i="23"/>
  <c r="I192" i="23"/>
  <c r="H191" i="23"/>
  <c r="H190" i="23"/>
  <c r="H189" i="23"/>
  <c r="H188" i="23"/>
  <c r="I188" i="23" s="1"/>
  <c r="H187" i="23"/>
  <c r="H186" i="23"/>
  <c r="H185" i="23"/>
  <c r="H184" i="23"/>
  <c r="I184" i="23" s="1"/>
  <c r="H183" i="23"/>
  <c r="H182" i="23"/>
  <c r="H181" i="23"/>
  <c r="H180" i="23"/>
  <c r="I180" i="23" s="1"/>
  <c r="H179" i="23"/>
  <c r="H178" i="23"/>
  <c r="H177" i="23"/>
  <c r="H176" i="23"/>
  <c r="I176" i="23" s="1"/>
  <c r="H175" i="23"/>
  <c r="H174" i="23"/>
  <c r="H173" i="23"/>
  <c r="H172" i="23"/>
  <c r="I172" i="23" s="1"/>
  <c r="H171" i="23"/>
  <c r="H170" i="23"/>
  <c r="H155" i="23"/>
  <c r="I155" i="23" s="1"/>
  <c r="H154" i="23"/>
  <c r="H153" i="23"/>
  <c r="I153" i="23" s="1"/>
  <c r="H152" i="23"/>
  <c r="H151" i="23"/>
  <c r="I151" i="23" s="1"/>
  <c r="H150" i="23"/>
  <c r="H149" i="23"/>
  <c r="I149" i="23" s="1"/>
  <c r="H148" i="23"/>
  <c r="H147" i="23"/>
  <c r="I147" i="23" s="1"/>
  <c r="H146" i="23"/>
  <c r="H145" i="23"/>
  <c r="I145" i="23" s="1"/>
  <c r="H144" i="23"/>
  <c r="H143" i="23"/>
  <c r="I143" i="23" s="1"/>
  <c r="H142" i="23"/>
  <c r="H141" i="23"/>
  <c r="I141" i="23" s="1"/>
  <c r="H140" i="23"/>
  <c r="H139" i="23"/>
  <c r="I139" i="23" s="1"/>
  <c r="H138" i="23"/>
  <c r="H137" i="23"/>
  <c r="I137" i="23" s="1"/>
  <c r="H136" i="23"/>
  <c r="H135" i="23"/>
  <c r="I135" i="23" s="1"/>
  <c r="H134" i="23"/>
  <c r="H133" i="23"/>
  <c r="I133" i="23" s="1"/>
  <c r="H132" i="23"/>
  <c r="H131" i="23"/>
  <c r="I131" i="23" s="1"/>
  <c r="H130" i="23"/>
  <c r="H129" i="23"/>
  <c r="I129" i="23" s="1"/>
  <c r="H128" i="23"/>
  <c r="H127" i="23"/>
  <c r="I127" i="23" s="1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225" i="23"/>
  <c r="H224" i="23"/>
  <c r="H223" i="23"/>
  <c r="H222" i="23"/>
  <c r="H221" i="23"/>
  <c r="H220" i="23"/>
  <c r="H219" i="23"/>
  <c r="H218" i="23"/>
  <c r="H217" i="23"/>
  <c r="H216" i="23"/>
  <c r="H215" i="23"/>
  <c r="H214" i="23"/>
  <c r="H213" i="23"/>
  <c r="H212" i="23"/>
  <c r="H211" i="23"/>
  <c r="H210" i="23"/>
  <c r="H209" i="23"/>
  <c r="H208" i="23"/>
  <c r="H9" i="23"/>
  <c r="G273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8" i="23"/>
  <c r="I130" i="23"/>
  <c r="I132" i="23"/>
  <c r="I134" i="23"/>
  <c r="I170" i="23"/>
  <c r="I174" i="23"/>
  <c r="I178" i="23"/>
  <c r="I182" i="23"/>
  <c r="I186" i="23"/>
  <c r="I190" i="23"/>
  <c r="I136" i="23"/>
  <c r="I138" i="23"/>
  <c r="I140" i="23"/>
  <c r="I142" i="23"/>
  <c r="I144" i="23"/>
  <c r="I146" i="23"/>
  <c r="I148" i="23"/>
  <c r="I150" i="23"/>
  <c r="I152" i="23"/>
  <c r="I154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1" i="23"/>
  <c r="I173" i="23"/>
  <c r="I175" i="23"/>
  <c r="I177" i="23"/>
  <c r="I179" i="23"/>
  <c r="I181" i="23"/>
  <c r="I183" i="23"/>
  <c r="I185" i="23"/>
  <c r="I187" i="23"/>
  <c r="I189" i="23"/>
  <c r="I191" i="23"/>
  <c r="I193" i="23"/>
  <c r="I194" i="23"/>
  <c r="I195" i="23"/>
  <c r="I197" i="23"/>
  <c r="I198" i="23"/>
  <c r="I199" i="23"/>
  <c r="I200" i="23"/>
  <c r="I201" i="23"/>
  <c r="I202" i="23"/>
  <c r="I203" i="23"/>
  <c r="I204" i="23"/>
  <c r="I205" i="23"/>
  <c r="I206" i="23"/>
  <c r="I207" i="23"/>
  <c r="I208" i="23"/>
  <c r="I209" i="23"/>
  <c r="I210" i="23"/>
  <c r="I211" i="23"/>
  <c r="I212" i="23"/>
  <c r="I213" i="23"/>
  <c r="I214" i="23"/>
  <c r="I215" i="23"/>
  <c r="I216" i="23"/>
  <c r="I217" i="23"/>
  <c r="I218" i="23"/>
  <c r="I219" i="23"/>
  <c r="I220" i="23"/>
  <c r="I221" i="23"/>
  <c r="I222" i="23"/>
  <c r="I223" i="23"/>
  <c r="I224" i="23"/>
  <c r="I225" i="23"/>
  <c r="I226" i="23"/>
  <c r="I227" i="23"/>
  <c r="I228" i="23"/>
  <c r="I229" i="23"/>
  <c r="I230" i="23"/>
  <c r="I231" i="23"/>
  <c r="I232" i="23"/>
  <c r="I233" i="23"/>
  <c r="I234" i="23"/>
  <c r="I235" i="23"/>
  <c r="I236" i="23"/>
  <c r="I237" i="23"/>
  <c r="I238" i="23"/>
  <c r="I239" i="23"/>
  <c r="I240" i="23"/>
  <c r="I241" i="23"/>
  <c r="I242" i="23"/>
  <c r="I243" i="23"/>
  <c r="I244" i="23"/>
  <c r="I245" i="23"/>
  <c r="I246" i="23"/>
  <c r="I247" i="23"/>
  <c r="I248" i="23"/>
  <c r="I249" i="23"/>
  <c r="I250" i="23"/>
  <c r="I251" i="23"/>
  <c r="I252" i="23"/>
  <c r="I253" i="23"/>
  <c r="I254" i="23"/>
  <c r="I255" i="23"/>
  <c r="I256" i="23"/>
  <c r="I257" i="23"/>
  <c r="I258" i="23"/>
  <c r="I259" i="23"/>
  <c r="I260" i="23"/>
  <c r="I261" i="23"/>
  <c r="I262" i="23"/>
  <c r="I263" i="23"/>
  <c r="I264" i="23"/>
  <c r="I265" i="23"/>
  <c r="I266" i="23"/>
  <c r="I267" i="23"/>
  <c r="I268" i="23"/>
  <c r="I269" i="23"/>
  <c r="I270" i="23"/>
  <c r="I271" i="23"/>
  <c r="I272" i="23"/>
  <c r="E273" i="22"/>
  <c r="D273" i="22"/>
  <c r="C273" i="22"/>
  <c r="F272" i="22"/>
  <c r="G272" i="22" s="1"/>
  <c r="F271" i="22"/>
  <c r="G271" i="22" s="1"/>
  <c r="F270" i="22"/>
  <c r="G270" i="22" s="1"/>
  <c r="F269" i="22"/>
  <c r="G269" i="22" s="1"/>
  <c r="F268" i="22"/>
  <c r="G268" i="22" s="1"/>
  <c r="F267" i="22"/>
  <c r="G267" i="22" s="1"/>
  <c r="F266" i="22"/>
  <c r="G266" i="22" s="1"/>
  <c r="F265" i="22"/>
  <c r="G265" i="22" s="1"/>
  <c r="F264" i="22"/>
  <c r="G264" i="22" s="1"/>
  <c r="F263" i="22"/>
  <c r="G263" i="22" s="1"/>
  <c r="F262" i="22"/>
  <c r="G262" i="22" s="1"/>
  <c r="F261" i="22"/>
  <c r="G261" i="22" s="1"/>
  <c r="F260" i="22"/>
  <c r="G260" i="22" s="1"/>
  <c r="F259" i="22"/>
  <c r="G259" i="22" s="1"/>
  <c r="F258" i="22"/>
  <c r="G258" i="22" s="1"/>
  <c r="F257" i="22"/>
  <c r="G257" i="22" s="1"/>
  <c r="F256" i="22"/>
  <c r="G256" i="22" s="1"/>
  <c r="F255" i="22"/>
  <c r="G255" i="22" s="1"/>
  <c r="F254" i="22"/>
  <c r="G254" i="22" s="1"/>
  <c r="F253" i="22"/>
  <c r="G253" i="22" s="1"/>
  <c r="F252" i="22"/>
  <c r="G252" i="22" s="1"/>
  <c r="F251" i="22"/>
  <c r="G251" i="22" s="1"/>
  <c r="F250" i="22"/>
  <c r="G250" i="22" s="1"/>
  <c r="F249" i="22"/>
  <c r="G249" i="22" s="1"/>
  <c r="F248" i="22"/>
  <c r="G248" i="22" s="1"/>
  <c r="F247" i="22"/>
  <c r="G247" i="22" s="1"/>
  <c r="F246" i="22"/>
  <c r="G246" i="22" s="1"/>
  <c r="F245" i="22"/>
  <c r="G245" i="22" s="1"/>
  <c r="F244" i="22"/>
  <c r="G244" i="22" s="1"/>
  <c r="F243" i="22"/>
  <c r="G243" i="22" s="1"/>
  <c r="F242" i="22"/>
  <c r="G242" i="22" s="1"/>
  <c r="F241" i="22"/>
  <c r="G241" i="22" s="1"/>
  <c r="F240" i="22"/>
  <c r="G240" i="22" s="1"/>
  <c r="F239" i="22"/>
  <c r="G239" i="22" s="1"/>
  <c r="F238" i="22"/>
  <c r="G238" i="22" s="1"/>
  <c r="F237" i="22"/>
  <c r="G237" i="22" s="1"/>
  <c r="F236" i="22"/>
  <c r="G236" i="22" s="1"/>
  <c r="F235" i="22"/>
  <c r="G235" i="22" s="1"/>
  <c r="F234" i="22"/>
  <c r="G234" i="22" s="1"/>
  <c r="F233" i="22"/>
  <c r="G233" i="22" s="1"/>
  <c r="F232" i="22"/>
  <c r="G232" i="22" s="1"/>
  <c r="F231" i="22"/>
  <c r="G231" i="22" s="1"/>
  <c r="F230" i="22"/>
  <c r="G230" i="22" s="1"/>
  <c r="F229" i="22"/>
  <c r="G229" i="22" s="1"/>
  <c r="F228" i="22"/>
  <c r="G228" i="22" s="1"/>
  <c r="F227" i="22"/>
  <c r="G227" i="22" s="1"/>
  <c r="F226" i="22"/>
  <c r="G226" i="22" s="1"/>
  <c r="F225" i="22"/>
  <c r="G225" i="22" s="1"/>
  <c r="F224" i="22"/>
  <c r="G224" i="22" s="1"/>
  <c r="F223" i="22"/>
  <c r="G223" i="22" s="1"/>
  <c r="F222" i="22"/>
  <c r="G222" i="22" s="1"/>
  <c r="F221" i="22"/>
  <c r="G221" i="22" s="1"/>
  <c r="F220" i="22"/>
  <c r="G220" i="22" s="1"/>
  <c r="F219" i="22"/>
  <c r="G219" i="22" s="1"/>
  <c r="F218" i="22"/>
  <c r="G218" i="22" s="1"/>
  <c r="F217" i="22"/>
  <c r="G217" i="22" s="1"/>
  <c r="F216" i="22"/>
  <c r="G216" i="22" s="1"/>
  <c r="F215" i="22"/>
  <c r="G215" i="22" s="1"/>
  <c r="F214" i="22"/>
  <c r="G214" i="22" s="1"/>
  <c r="F213" i="22"/>
  <c r="G213" i="22" s="1"/>
  <c r="F212" i="22"/>
  <c r="G212" i="22" s="1"/>
  <c r="F211" i="22"/>
  <c r="G211" i="22" s="1"/>
  <c r="F210" i="22"/>
  <c r="G210" i="22" s="1"/>
  <c r="F209" i="22"/>
  <c r="G209" i="22" s="1"/>
  <c r="F208" i="22"/>
  <c r="G208" i="22" s="1"/>
  <c r="F207" i="22"/>
  <c r="G207" i="22" s="1"/>
  <c r="F206" i="22"/>
  <c r="G206" i="22" s="1"/>
  <c r="F205" i="22"/>
  <c r="G205" i="22" s="1"/>
  <c r="F204" i="22"/>
  <c r="G204" i="22" s="1"/>
  <c r="F203" i="22"/>
  <c r="G203" i="22" s="1"/>
  <c r="F202" i="22"/>
  <c r="G202" i="22" s="1"/>
  <c r="F201" i="22"/>
  <c r="G201" i="22" s="1"/>
  <c r="F200" i="22"/>
  <c r="G200" i="22" s="1"/>
  <c r="F199" i="22"/>
  <c r="G199" i="22" s="1"/>
  <c r="F198" i="22"/>
  <c r="G198" i="22" s="1"/>
  <c r="F197" i="22"/>
  <c r="G197" i="22" s="1"/>
  <c r="F196" i="22"/>
  <c r="G196" i="22" s="1"/>
  <c r="F195" i="22"/>
  <c r="G195" i="22" s="1"/>
  <c r="F194" i="22"/>
  <c r="G194" i="22" s="1"/>
  <c r="F193" i="22"/>
  <c r="G193" i="22" s="1"/>
  <c r="F192" i="22"/>
  <c r="G192" i="22" s="1"/>
  <c r="F191" i="22"/>
  <c r="G191" i="22" s="1"/>
  <c r="F190" i="22"/>
  <c r="G190" i="22" s="1"/>
  <c r="F189" i="22"/>
  <c r="G189" i="22" s="1"/>
  <c r="F188" i="22"/>
  <c r="G188" i="22" s="1"/>
  <c r="F187" i="22"/>
  <c r="G187" i="22" s="1"/>
  <c r="F186" i="22"/>
  <c r="G186" i="22" s="1"/>
  <c r="F185" i="22"/>
  <c r="G185" i="22" s="1"/>
  <c r="F184" i="22"/>
  <c r="G184" i="22" s="1"/>
  <c r="F183" i="22"/>
  <c r="G183" i="22" s="1"/>
  <c r="F182" i="22"/>
  <c r="G182" i="22" s="1"/>
  <c r="F181" i="22"/>
  <c r="G181" i="22" s="1"/>
  <c r="F180" i="22"/>
  <c r="G180" i="22" s="1"/>
  <c r="F179" i="22"/>
  <c r="G179" i="22" s="1"/>
  <c r="F178" i="22"/>
  <c r="G178" i="22" s="1"/>
  <c r="F177" i="22"/>
  <c r="G177" i="22" s="1"/>
  <c r="F176" i="22"/>
  <c r="G176" i="22" s="1"/>
  <c r="F175" i="22"/>
  <c r="G175" i="22" s="1"/>
  <c r="F174" i="22"/>
  <c r="G174" i="22" s="1"/>
  <c r="F173" i="22"/>
  <c r="G173" i="22" s="1"/>
  <c r="F172" i="22"/>
  <c r="G172" i="22" s="1"/>
  <c r="F171" i="22"/>
  <c r="G171" i="22" s="1"/>
  <c r="F170" i="22"/>
  <c r="G170" i="22" s="1"/>
  <c r="F169" i="22"/>
  <c r="G169" i="22" s="1"/>
  <c r="F168" i="22"/>
  <c r="G168" i="22" s="1"/>
  <c r="F167" i="22"/>
  <c r="G167" i="22" s="1"/>
  <c r="F166" i="22"/>
  <c r="G166" i="22" s="1"/>
  <c r="F165" i="22"/>
  <c r="G165" i="22" s="1"/>
  <c r="F164" i="22"/>
  <c r="G164" i="22" s="1"/>
  <c r="F163" i="22"/>
  <c r="G163" i="22" s="1"/>
  <c r="F162" i="22"/>
  <c r="G162" i="22" s="1"/>
  <c r="F161" i="22"/>
  <c r="G161" i="22" s="1"/>
  <c r="F160" i="22"/>
  <c r="G160" i="22" s="1"/>
  <c r="F159" i="22"/>
  <c r="G159" i="22" s="1"/>
  <c r="F158" i="22"/>
  <c r="G158" i="22" s="1"/>
  <c r="F157" i="22"/>
  <c r="G157" i="22" s="1"/>
  <c r="F156" i="22"/>
  <c r="G156" i="22" s="1"/>
  <c r="F155" i="22"/>
  <c r="G155" i="22" s="1"/>
  <c r="F154" i="22"/>
  <c r="G154" i="22" s="1"/>
  <c r="F153" i="22"/>
  <c r="G153" i="22" s="1"/>
  <c r="F152" i="22"/>
  <c r="G152" i="22" s="1"/>
  <c r="F151" i="22"/>
  <c r="G151" i="22" s="1"/>
  <c r="F150" i="22"/>
  <c r="G150" i="22" s="1"/>
  <c r="F149" i="22"/>
  <c r="G149" i="22" s="1"/>
  <c r="F148" i="22"/>
  <c r="G148" i="22" s="1"/>
  <c r="F147" i="22"/>
  <c r="G147" i="22" s="1"/>
  <c r="F146" i="22"/>
  <c r="G146" i="22" s="1"/>
  <c r="F145" i="22"/>
  <c r="G145" i="22" s="1"/>
  <c r="F144" i="22"/>
  <c r="G144" i="22" s="1"/>
  <c r="F143" i="22"/>
  <c r="G143" i="22" s="1"/>
  <c r="F142" i="22"/>
  <c r="G142" i="22" s="1"/>
  <c r="F141" i="22"/>
  <c r="G141" i="22" s="1"/>
  <c r="F140" i="22"/>
  <c r="G140" i="22" s="1"/>
  <c r="F139" i="22"/>
  <c r="G139" i="22" s="1"/>
  <c r="F138" i="22"/>
  <c r="G138" i="22" s="1"/>
  <c r="F137" i="22"/>
  <c r="G137" i="22" s="1"/>
  <c r="F136" i="22"/>
  <c r="G136" i="22" s="1"/>
  <c r="F135" i="22"/>
  <c r="G135" i="22" s="1"/>
  <c r="F134" i="22"/>
  <c r="G134" i="22" s="1"/>
  <c r="F133" i="22"/>
  <c r="G133" i="22" s="1"/>
  <c r="F132" i="22"/>
  <c r="G132" i="22" s="1"/>
  <c r="F131" i="22"/>
  <c r="G131" i="22" s="1"/>
  <c r="F130" i="22"/>
  <c r="G130" i="22" s="1"/>
  <c r="F129" i="22"/>
  <c r="G129" i="22" s="1"/>
  <c r="F128" i="22"/>
  <c r="G128" i="22" s="1"/>
  <c r="F127" i="22"/>
  <c r="G127" i="22" s="1"/>
  <c r="F126" i="22"/>
  <c r="G126" i="22" s="1"/>
  <c r="F125" i="22"/>
  <c r="G125" i="22" s="1"/>
  <c r="F124" i="22"/>
  <c r="G124" i="22" s="1"/>
  <c r="F123" i="22"/>
  <c r="G123" i="22" s="1"/>
  <c r="F122" i="22"/>
  <c r="G122" i="22" s="1"/>
  <c r="F121" i="22"/>
  <c r="G121" i="22" s="1"/>
  <c r="F120" i="22"/>
  <c r="G120" i="22" s="1"/>
  <c r="F119" i="22"/>
  <c r="G119" i="22" s="1"/>
  <c r="F118" i="22"/>
  <c r="G118" i="22" s="1"/>
  <c r="F117" i="22"/>
  <c r="G117" i="22" s="1"/>
  <c r="F116" i="22"/>
  <c r="G116" i="22" s="1"/>
  <c r="F115" i="22"/>
  <c r="G115" i="22" s="1"/>
  <c r="F114" i="22"/>
  <c r="G114" i="22" s="1"/>
  <c r="F113" i="22"/>
  <c r="G113" i="22" s="1"/>
  <c r="F112" i="22"/>
  <c r="G112" i="22" s="1"/>
  <c r="F111" i="22"/>
  <c r="G111" i="22" s="1"/>
  <c r="F110" i="22"/>
  <c r="G110" i="22" s="1"/>
  <c r="F109" i="22"/>
  <c r="G109" i="22" s="1"/>
  <c r="F108" i="22"/>
  <c r="G108" i="22" s="1"/>
  <c r="F107" i="22"/>
  <c r="G107" i="22" s="1"/>
  <c r="F106" i="22"/>
  <c r="G106" i="22" s="1"/>
  <c r="F105" i="22"/>
  <c r="G105" i="22" s="1"/>
  <c r="F104" i="22"/>
  <c r="G104" i="22" s="1"/>
  <c r="F103" i="22"/>
  <c r="G103" i="22" s="1"/>
  <c r="F102" i="22"/>
  <c r="G102" i="22" s="1"/>
  <c r="F101" i="22"/>
  <c r="G101" i="22" s="1"/>
  <c r="H12" i="22" s="1"/>
  <c r="H13" i="22" s="1"/>
  <c r="H132" i="22" s="1"/>
  <c r="F100" i="22"/>
  <c r="G100" i="22" s="1"/>
  <c r="F99" i="22"/>
  <c r="G99" i="22" s="1"/>
  <c r="F98" i="22"/>
  <c r="G98" i="22" s="1"/>
  <c r="F97" i="22"/>
  <c r="G97" i="22" s="1"/>
  <c r="F96" i="22"/>
  <c r="G96" i="22" s="1"/>
  <c r="F95" i="22"/>
  <c r="G95" i="22" s="1"/>
  <c r="F94" i="22"/>
  <c r="G94" i="22" s="1"/>
  <c r="F93" i="22"/>
  <c r="G93" i="22" s="1"/>
  <c r="F92" i="22"/>
  <c r="G92" i="22" s="1"/>
  <c r="F91" i="22"/>
  <c r="G91" i="22" s="1"/>
  <c r="F90" i="22"/>
  <c r="G90" i="22" s="1"/>
  <c r="F89" i="22"/>
  <c r="G89" i="22" s="1"/>
  <c r="F88" i="22"/>
  <c r="G88" i="22" s="1"/>
  <c r="F87" i="22"/>
  <c r="G87" i="22" s="1"/>
  <c r="F86" i="22"/>
  <c r="G86" i="22" s="1"/>
  <c r="F85" i="22"/>
  <c r="G85" i="22" s="1"/>
  <c r="F84" i="22"/>
  <c r="G84" i="22" s="1"/>
  <c r="F83" i="22"/>
  <c r="G83" i="22" s="1"/>
  <c r="F82" i="22"/>
  <c r="G82" i="22" s="1"/>
  <c r="F81" i="22"/>
  <c r="G81" i="22" s="1"/>
  <c r="F80" i="22"/>
  <c r="G80" i="22" s="1"/>
  <c r="F79" i="22"/>
  <c r="G79" i="22" s="1"/>
  <c r="F78" i="22"/>
  <c r="G78" i="22" s="1"/>
  <c r="F77" i="22"/>
  <c r="G77" i="22" s="1"/>
  <c r="F76" i="22"/>
  <c r="G76" i="22" s="1"/>
  <c r="F75" i="22"/>
  <c r="G75" i="22" s="1"/>
  <c r="F74" i="22"/>
  <c r="G74" i="22" s="1"/>
  <c r="F73" i="22"/>
  <c r="G73" i="22" s="1"/>
  <c r="F72" i="22"/>
  <c r="G72" i="22" s="1"/>
  <c r="F71" i="22"/>
  <c r="G71" i="22" s="1"/>
  <c r="F70" i="22"/>
  <c r="G70" i="22" s="1"/>
  <c r="F69" i="22"/>
  <c r="G69" i="22" s="1"/>
  <c r="F68" i="22"/>
  <c r="G68" i="22" s="1"/>
  <c r="F67" i="22"/>
  <c r="G67" i="22" s="1"/>
  <c r="F66" i="22"/>
  <c r="G66" i="22" s="1"/>
  <c r="F65" i="22"/>
  <c r="G65" i="22" s="1"/>
  <c r="F64" i="22"/>
  <c r="G64" i="22" s="1"/>
  <c r="F63" i="22"/>
  <c r="G63" i="22" s="1"/>
  <c r="F62" i="22"/>
  <c r="G62" i="22" s="1"/>
  <c r="F61" i="22"/>
  <c r="G61" i="22" s="1"/>
  <c r="F60" i="22"/>
  <c r="G60" i="22" s="1"/>
  <c r="F59" i="22"/>
  <c r="G59" i="22" s="1"/>
  <c r="F58" i="22"/>
  <c r="G58" i="22" s="1"/>
  <c r="F57" i="22"/>
  <c r="G57" i="22" s="1"/>
  <c r="F56" i="22"/>
  <c r="G56" i="22" s="1"/>
  <c r="F55" i="22"/>
  <c r="G55" i="22" s="1"/>
  <c r="F54" i="22"/>
  <c r="G54" i="22" s="1"/>
  <c r="F53" i="22"/>
  <c r="G53" i="22" s="1"/>
  <c r="F52" i="22"/>
  <c r="G52" i="22" s="1"/>
  <c r="F51" i="22"/>
  <c r="G51" i="22" s="1"/>
  <c r="F50" i="22"/>
  <c r="G50" i="22" s="1"/>
  <c r="F49" i="22"/>
  <c r="G49" i="22" s="1"/>
  <c r="F48" i="22"/>
  <c r="G48" i="22" s="1"/>
  <c r="F47" i="22"/>
  <c r="G47" i="22" s="1"/>
  <c r="F46" i="22"/>
  <c r="G46" i="22" s="1"/>
  <c r="F45" i="22"/>
  <c r="G45" i="22" s="1"/>
  <c r="F44" i="22"/>
  <c r="G44" i="22" s="1"/>
  <c r="F43" i="22"/>
  <c r="G43" i="22" s="1"/>
  <c r="F42" i="22"/>
  <c r="G42" i="22" s="1"/>
  <c r="F41" i="22"/>
  <c r="G41" i="22" s="1"/>
  <c r="F40" i="22"/>
  <c r="G40" i="22" s="1"/>
  <c r="F39" i="22"/>
  <c r="G39" i="22" s="1"/>
  <c r="F38" i="22"/>
  <c r="G38" i="22" s="1"/>
  <c r="F37" i="22"/>
  <c r="G37" i="22" s="1"/>
  <c r="F36" i="22"/>
  <c r="G36" i="22" s="1"/>
  <c r="F35" i="22"/>
  <c r="G35" i="22" s="1"/>
  <c r="F34" i="22"/>
  <c r="G34" i="22" s="1"/>
  <c r="F33" i="22"/>
  <c r="G33" i="22" s="1"/>
  <c r="F32" i="22"/>
  <c r="G32" i="22" s="1"/>
  <c r="F31" i="22"/>
  <c r="G31" i="22" s="1"/>
  <c r="F30" i="22"/>
  <c r="G30" i="22" s="1"/>
  <c r="F29" i="22"/>
  <c r="G29" i="22" s="1"/>
  <c r="F28" i="22"/>
  <c r="G28" i="22" s="1"/>
  <c r="F27" i="22"/>
  <c r="G27" i="22" s="1"/>
  <c r="F26" i="22"/>
  <c r="G26" i="22" s="1"/>
  <c r="H20" i="22"/>
  <c r="H18" i="22"/>
  <c r="H19" i="22" s="1"/>
  <c r="H15" i="22"/>
  <c r="H16" i="22" s="1"/>
  <c r="H22" i="23" l="1"/>
  <c r="H10" i="23"/>
  <c r="H26" i="23" s="1"/>
  <c r="F273" i="22"/>
  <c r="G273" i="22"/>
  <c r="H9" i="22"/>
  <c r="H207" i="22"/>
  <c r="I207" i="22" s="1"/>
  <c r="H206" i="22"/>
  <c r="H205" i="22"/>
  <c r="H204" i="22"/>
  <c r="H203" i="22"/>
  <c r="H202" i="22"/>
  <c r="H201" i="22"/>
  <c r="H200" i="22"/>
  <c r="H199" i="22"/>
  <c r="H198" i="22"/>
  <c r="H197" i="22"/>
  <c r="H196" i="22"/>
  <c r="H195" i="22"/>
  <c r="H194" i="22"/>
  <c r="H193" i="22"/>
  <c r="H192" i="22"/>
  <c r="H191" i="22"/>
  <c r="H190" i="22"/>
  <c r="H189" i="22"/>
  <c r="H188" i="22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I164" i="22" s="1"/>
  <c r="H163" i="22"/>
  <c r="I163" i="22" s="1"/>
  <c r="H162" i="22"/>
  <c r="H161" i="22"/>
  <c r="H160" i="22"/>
  <c r="I160" i="22" s="1"/>
  <c r="H159" i="22"/>
  <c r="I159" i="22" s="1"/>
  <c r="H158" i="22"/>
  <c r="H157" i="22"/>
  <c r="H156" i="22"/>
  <c r="I156" i="22" s="1"/>
  <c r="H112" i="22"/>
  <c r="I112" i="22" s="1"/>
  <c r="H113" i="22"/>
  <c r="H114" i="22"/>
  <c r="I114" i="22" s="1"/>
  <c r="H115" i="22"/>
  <c r="H116" i="22"/>
  <c r="I116" i="22" s="1"/>
  <c r="H117" i="22"/>
  <c r="H118" i="22"/>
  <c r="I118" i="22" s="1"/>
  <c r="H119" i="22"/>
  <c r="H120" i="22"/>
  <c r="I120" i="22" s="1"/>
  <c r="H121" i="22"/>
  <c r="H122" i="22"/>
  <c r="I122" i="22" s="1"/>
  <c r="H123" i="22"/>
  <c r="H124" i="22"/>
  <c r="I124" i="22" s="1"/>
  <c r="H125" i="22"/>
  <c r="H126" i="22"/>
  <c r="I126" i="22" s="1"/>
  <c r="H127" i="22"/>
  <c r="H128" i="22"/>
  <c r="I128" i="22" s="1"/>
  <c r="H129" i="22"/>
  <c r="H130" i="22"/>
  <c r="I130" i="22" s="1"/>
  <c r="H131" i="22"/>
  <c r="I158" i="22"/>
  <c r="I162" i="22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100" i="22"/>
  <c r="I100" i="22" s="1"/>
  <c r="H155" i="22"/>
  <c r="H154" i="22"/>
  <c r="I154" i="22" s="1"/>
  <c r="H153" i="22"/>
  <c r="H152" i="22"/>
  <c r="I152" i="22" s="1"/>
  <c r="H151" i="22"/>
  <c r="H150" i="22"/>
  <c r="I150" i="22" s="1"/>
  <c r="H149" i="22"/>
  <c r="H148" i="22"/>
  <c r="I148" i="22" s="1"/>
  <c r="H147" i="22"/>
  <c r="H146" i="22"/>
  <c r="I146" i="22" s="1"/>
  <c r="H145" i="22"/>
  <c r="H144" i="22"/>
  <c r="I144" i="22" s="1"/>
  <c r="H143" i="22"/>
  <c r="H142" i="22"/>
  <c r="I142" i="22" s="1"/>
  <c r="H141" i="22"/>
  <c r="H140" i="22"/>
  <c r="I140" i="22" s="1"/>
  <c r="H139" i="22"/>
  <c r="H138" i="22"/>
  <c r="I138" i="22" s="1"/>
  <c r="H137" i="22"/>
  <c r="H136" i="22"/>
  <c r="I136" i="22" s="1"/>
  <c r="H135" i="22"/>
  <c r="H134" i="22"/>
  <c r="I134" i="22" s="1"/>
  <c r="H133" i="22"/>
  <c r="H272" i="22"/>
  <c r="I272" i="22" s="1"/>
  <c r="H271" i="22"/>
  <c r="H270" i="22"/>
  <c r="I270" i="22" s="1"/>
  <c r="H269" i="22"/>
  <c r="H268" i="22"/>
  <c r="I268" i="22" s="1"/>
  <c r="H267" i="22"/>
  <c r="H266" i="22"/>
  <c r="I266" i="22" s="1"/>
  <c r="H265" i="22"/>
  <c r="H264" i="22"/>
  <c r="I264" i="22" s="1"/>
  <c r="H263" i="22"/>
  <c r="H262" i="22"/>
  <c r="I262" i="22" s="1"/>
  <c r="H261" i="22"/>
  <c r="H260" i="22"/>
  <c r="I260" i="22" s="1"/>
  <c r="H259" i="22"/>
  <c r="H258" i="22"/>
  <c r="I258" i="22" s="1"/>
  <c r="H257" i="22"/>
  <c r="H256" i="22"/>
  <c r="I256" i="22" s="1"/>
  <c r="H255" i="22"/>
  <c r="H254" i="22"/>
  <c r="I254" i="22" s="1"/>
  <c r="H253" i="22"/>
  <c r="H252" i="22"/>
  <c r="I252" i="22" s="1"/>
  <c r="H251" i="22"/>
  <c r="H250" i="22"/>
  <c r="I250" i="22" s="1"/>
  <c r="H249" i="22"/>
  <c r="H248" i="22"/>
  <c r="I248" i="22" s="1"/>
  <c r="H247" i="22"/>
  <c r="H246" i="22"/>
  <c r="I246" i="22" s="1"/>
  <c r="H245" i="22"/>
  <c r="H244" i="22"/>
  <c r="I244" i="22" s="1"/>
  <c r="H243" i="22"/>
  <c r="H242" i="22"/>
  <c r="I242" i="22" s="1"/>
  <c r="H241" i="22"/>
  <c r="H240" i="22"/>
  <c r="I240" i="22" s="1"/>
  <c r="H239" i="22"/>
  <c r="H238" i="22"/>
  <c r="I238" i="22" s="1"/>
  <c r="H237" i="22"/>
  <c r="H236" i="22"/>
  <c r="I236" i="22" s="1"/>
  <c r="H235" i="22"/>
  <c r="H234" i="22"/>
  <c r="I234" i="22" s="1"/>
  <c r="H233" i="22"/>
  <c r="H232" i="22"/>
  <c r="I232" i="22" s="1"/>
  <c r="H231" i="22"/>
  <c r="H230" i="22"/>
  <c r="I230" i="22" s="1"/>
  <c r="H229" i="22"/>
  <c r="H228" i="22"/>
  <c r="I228" i="22" s="1"/>
  <c r="H227" i="22"/>
  <c r="H226" i="22"/>
  <c r="I226" i="22" s="1"/>
  <c r="H225" i="22"/>
  <c r="H224" i="22"/>
  <c r="I224" i="22" s="1"/>
  <c r="H223" i="22"/>
  <c r="H222" i="22"/>
  <c r="I222" i="22" s="1"/>
  <c r="H221" i="22"/>
  <c r="H220" i="22"/>
  <c r="I220" i="22" s="1"/>
  <c r="H219" i="22"/>
  <c r="H218" i="22"/>
  <c r="I218" i="22" s="1"/>
  <c r="H217" i="22"/>
  <c r="H216" i="22"/>
  <c r="H215" i="22"/>
  <c r="H214" i="22"/>
  <c r="I214" i="22" s="1"/>
  <c r="H213" i="22"/>
  <c r="H212" i="22"/>
  <c r="H211" i="22"/>
  <c r="H210" i="22"/>
  <c r="I210" i="22" s="1"/>
  <c r="H209" i="22"/>
  <c r="H208" i="22"/>
  <c r="I208" i="22" s="1"/>
  <c r="I113" i="22"/>
  <c r="I115" i="22"/>
  <c r="I117" i="22"/>
  <c r="I119" i="22"/>
  <c r="I121" i="22"/>
  <c r="I123" i="22"/>
  <c r="I125" i="22"/>
  <c r="I127" i="22"/>
  <c r="I129" i="22"/>
  <c r="I131" i="22"/>
  <c r="I132" i="22"/>
  <c r="I133" i="22"/>
  <c r="I135" i="22"/>
  <c r="I137" i="22"/>
  <c r="I139" i="22"/>
  <c r="I141" i="22"/>
  <c r="I143" i="22"/>
  <c r="I145" i="22"/>
  <c r="I147" i="22"/>
  <c r="I149" i="22"/>
  <c r="I151" i="22"/>
  <c r="I153" i="22"/>
  <c r="I155" i="22"/>
  <c r="I157" i="22"/>
  <c r="I161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187" i="22"/>
  <c r="I188" i="22"/>
  <c r="I189" i="22"/>
  <c r="I190" i="22"/>
  <c r="I191" i="22"/>
  <c r="I192" i="22"/>
  <c r="I193" i="22"/>
  <c r="I194" i="22"/>
  <c r="I195" i="22"/>
  <c r="I196" i="22"/>
  <c r="I197" i="22"/>
  <c r="I198" i="22"/>
  <c r="I199" i="22"/>
  <c r="I200" i="22"/>
  <c r="I201" i="22"/>
  <c r="I202" i="22"/>
  <c r="I203" i="22"/>
  <c r="I204" i="22"/>
  <c r="I206" i="22"/>
  <c r="I205" i="22"/>
  <c r="I209" i="22"/>
  <c r="I212" i="22"/>
  <c r="I216" i="22"/>
  <c r="I211" i="22"/>
  <c r="I213" i="22"/>
  <c r="I215" i="22"/>
  <c r="I217" i="22"/>
  <c r="I219" i="22"/>
  <c r="I221" i="22"/>
  <c r="I223" i="22"/>
  <c r="I225" i="22"/>
  <c r="I227" i="22"/>
  <c r="I229" i="22"/>
  <c r="I231" i="22"/>
  <c r="I233" i="22"/>
  <c r="I235" i="22"/>
  <c r="I237" i="22"/>
  <c r="I239" i="22"/>
  <c r="I241" i="22"/>
  <c r="I243" i="22"/>
  <c r="I245" i="22"/>
  <c r="I247" i="22"/>
  <c r="I249" i="22"/>
  <c r="I251" i="22"/>
  <c r="I253" i="22"/>
  <c r="I255" i="22"/>
  <c r="I257" i="22"/>
  <c r="I259" i="22"/>
  <c r="I261" i="22"/>
  <c r="I263" i="22"/>
  <c r="I265" i="22"/>
  <c r="I267" i="22"/>
  <c r="I269" i="22"/>
  <c r="I271" i="22"/>
  <c r="E273" i="21"/>
  <c r="C273" i="21"/>
  <c r="F272" i="21"/>
  <c r="G272" i="21" s="1"/>
  <c r="F271" i="21"/>
  <c r="G271" i="21" s="1"/>
  <c r="F270" i="21"/>
  <c r="G270" i="21" s="1"/>
  <c r="F269" i="21"/>
  <c r="G269" i="21" s="1"/>
  <c r="F268" i="21"/>
  <c r="G268" i="21" s="1"/>
  <c r="F267" i="21"/>
  <c r="G267" i="21" s="1"/>
  <c r="F266" i="21"/>
  <c r="G266" i="21" s="1"/>
  <c r="F265" i="21"/>
  <c r="G265" i="21" s="1"/>
  <c r="F264" i="21"/>
  <c r="G264" i="21" s="1"/>
  <c r="F263" i="21"/>
  <c r="G263" i="21" s="1"/>
  <c r="F262" i="21"/>
  <c r="G262" i="21" s="1"/>
  <c r="F261" i="21"/>
  <c r="G261" i="21" s="1"/>
  <c r="F260" i="21"/>
  <c r="G260" i="21" s="1"/>
  <c r="F259" i="21"/>
  <c r="G259" i="21" s="1"/>
  <c r="F258" i="21"/>
  <c r="G258" i="21" s="1"/>
  <c r="F257" i="21"/>
  <c r="G257" i="21" s="1"/>
  <c r="F256" i="21"/>
  <c r="G256" i="21" s="1"/>
  <c r="F255" i="21"/>
  <c r="G255" i="21" s="1"/>
  <c r="F254" i="21"/>
  <c r="G254" i="21" s="1"/>
  <c r="F253" i="21"/>
  <c r="G253" i="21" s="1"/>
  <c r="F252" i="21"/>
  <c r="G252" i="21" s="1"/>
  <c r="F251" i="21"/>
  <c r="G251" i="21" s="1"/>
  <c r="F250" i="21"/>
  <c r="G250" i="21" s="1"/>
  <c r="F249" i="21"/>
  <c r="G249" i="21" s="1"/>
  <c r="F248" i="21"/>
  <c r="G248" i="21" s="1"/>
  <c r="F247" i="21"/>
  <c r="G247" i="21" s="1"/>
  <c r="F246" i="21"/>
  <c r="G246" i="21" s="1"/>
  <c r="F245" i="21"/>
  <c r="G245" i="21" s="1"/>
  <c r="F244" i="21"/>
  <c r="G244" i="21" s="1"/>
  <c r="F243" i="21"/>
  <c r="G243" i="21" s="1"/>
  <c r="F242" i="21"/>
  <c r="G242" i="21" s="1"/>
  <c r="F241" i="21"/>
  <c r="G241" i="21" s="1"/>
  <c r="F240" i="21"/>
  <c r="G240" i="21" s="1"/>
  <c r="F239" i="21"/>
  <c r="G239" i="21" s="1"/>
  <c r="F238" i="21"/>
  <c r="G238" i="21" s="1"/>
  <c r="F237" i="21"/>
  <c r="G237" i="21" s="1"/>
  <c r="F236" i="21"/>
  <c r="G236" i="21" s="1"/>
  <c r="F235" i="21"/>
  <c r="G235" i="21" s="1"/>
  <c r="F234" i="21"/>
  <c r="G234" i="21" s="1"/>
  <c r="F233" i="21"/>
  <c r="G233" i="21" s="1"/>
  <c r="G232" i="21"/>
  <c r="F232" i="21"/>
  <c r="G231" i="21"/>
  <c r="F231" i="21"/>
  <c r="G230" i="21"/>
  <c r="F230" i="21"/>
  <c r="G229" i="21"/>
  <c r="F229" i="21"/>
  <c r="G228" i="21"/>
  <c r="F228" i="21"/>
  <c r="G227" i="21"/>
  <c r="F227" i="21"/>
  <c r="G226" i="21"/>
  <c r="F226" i="21"/>
  <c r="G225" i="21"/>
  <c r="F225" i="21"/>
  <c r="G224" i="21"/>
  <c r="F224" i="21"/>
  <c r="G223" i="21"/>
  <c r="F223" i="21"/>
  <c r="G222" i="21"/>
  <c r="F222" i="21"/>
  <c r="G221" i="21"/>
  <c r="F221" i="21"/>
  <c r="G220" i="21"/>
  <c r="F220" i="21"/>
  <c r="G219" i="21"/>
  <c r="F219" i="21"/>
  <c r="G218" i="21"/>
  <c r="F218" i="21"/>
  <c r="G217" i="21"/>
  <c r="F217" i="21"/>
  <c r="G216" i="21"/>
  <c r="F216" i="21"/>
  <c r="G215" i="21"/>
  <c r="F215" i="21"/>
  <c r="G214" i="21"/>
  <c r="F214" i="21"/>
  <c r="G213" i="21"/>
  <c r="F213" i="21"/>
  <c r="G212" i="21"/>
  <c r="F212" i="21"/>
  <c r="G211" i="21"/>
  <c r="F211" i="21"/>
  <c r="G210" i="21"/>
  <c r="F210" i="21"/>
  <c r="G209" i="21"/>
  <c r="F209" i="21"/>
  <c r="G208" i="21"/>
  <c r="F208" i="21"/>
  <c r="G207" i="21"/>
  <c r="F207" i="21"/>
  <c r="G206" i="21"/>
  <c r="F206" i="21"/>
  <c r="G205" i="21"/>
  <c r="F205" i="21"/>
  <c r="G204" i="21"/>
  <c r="F204" i="21"/>
  <c r="G203" i="21"/>
  <c r="F203" i="21"/>
  <c r="G202" i="21"/>
  <c r="F202" i="21"/>
  <c r="G201" i="21"/>
  <c r="F201" i="21"/>
  <c r="G200" i="21"/>
  <c r="F200" i="21"/>
  <c r="G199" i="21"/>
  <c r="F199" i="21"/>
  <c r="G198" i="21"/>
  <c r="F198" i="21"/>
  <c r="G197" i="21"/>
  <c r="F197" i="21"/>
  <c r="G196" i="21"/>
  <c r="F196" i="21"/>
  <c r="G195" i="21"/>
  <c r="F195" i="21"/>
  <c r="G194" i="21"/>
  <c r="F194" i="21"/>
  <c r="G193" i="21"/>
  <c r="F193" i="21"/>
  <c r="G192" i="21"/>
  <c r="F192" i="21"/>
  <c r="G191" i="21"/>
  <c r="F191" i="21"/>
  <c r="G190" i="21"/>
  <c r="F190" i="21"/>
  <c r="F189" i="21"/>
  <c r="G189" i="21" s="1"/>
  <c r="F188" i="21"/>
  <c r="G188" i="21" s="1"/>
  <c r="F187" i="21"/>
  <c r="G187" i="21" s="1"/>
  <c r="F186" i="21"/>
  <c r="G186" i="21" s="1"/>
  <c r="F185" i="21"/>
  <c r="G185" i="21" s="1"/>
  <c r="F184" i="21"/>
  <c r="G184" i="21" s="1"/>
  <c r="F183" i="21"/>
  <c r="G183" i="21" s="1"/>
  <c r="F182" i="21"/>
  <c r="G182" i="21" s="1"/>
  <c r="F181" i="21"/>
  <c r="G181" i="21" s="1"/>
  <c r="F180" i="21"/>
  <c r="G180" i="21" s="1"/>
  <c r="F179" i="21"/>
  <c r="G179" i="21" s="1"/>
  <c r="F178" i="21"/>
  <c r="G178" i="21" s="1"/>
  <c r="F177" i="21"/>
  <c r="G177" i="21" s="1"/>
  <c r="F176" i="21"/>
  <c r="G176" i="21" s="1"/>
  <c r="F175" i="21"/>
  <c r="G175" i="21" s="1"/>
  <c r="F174" i="21"/>
  <c r="G174" i="21" s="1"/>
  <c r="F173" i="21"/>
  <c r="G173" i="21" s="1"/>
  <c r="F172" i="21"/>
  <c r="G172" i="21" s="1"/>
  <c r="F171" i="21"/>
  <c r="G171" i="21" s="1"/>
  <c r="F170" i="21"/>
  <c r="G170" i="21" s="1"/>
  <c r="G169" i="21"/>
  <c r="F169" i="21"/>
  <c r="G168" i="21"/>
  <c r="F168" i="21"/>
  <c r="G167" i="21"/>
  <c r="F167" i="21"/>
  <c r="G166" i="21"/>
  <c r="F166" i="21"/>
  <c r="G165" i="21"/>
  <c r="F165" i="21"/>
  <c r="G164" i="21"/>
  <c r="F164" i="21"/>
  <c r="G163" i="21"/>
  <c r="F163" i="21"/>
  <c r="G162" i="21"/>
  <c r="F162" i="21"/>
  <c r="G161" i="21"/>
  <c r="F161" i="21"/>
  <c r="G160" i="21"/>
  <c r="F160" i="21"/>
  <c r="G159" i="21"/>
  <c r="F159" i="21"/>
  <c r="G158" i="21"/>
  <c r="F158" i="21"/>
  <c r="G157" i="21"/>
  <c r="F157" i="21"/>
  <c r="G156" i="21"/>
  <c r="F156" i="21"/>
  <c r="G155" i="21"/>
  <c r="F155" i="21"/>
  <c r="G154" i="21"/>
  <c r="F154" i="21"/>
  <c r="G153" i="21"/>
  <c r="F153" i="21"/>
  <c r="G152" i="21"/>
  <c r="F152" i="21"/>
  <c r="G151" i="21"/>
  <c r="F151" i="21"/>
  <c r="G150" i="21"/>
  <c r="F150" i="21"/>
  <c r="G149" i="21"/>
  <c r="F149" i="21"/>
  <c r="G148" i="21"/>
  <c r="F148" i="21"/>
  <c r="G147" i="21"/>
  <c r="F147" i="21"/>
  <c r="G146" i="21"/>
  <c r="F146" i="21"/>
  <c r="G145" i="21"/>
  <c r="F145" i="21"/>
  <c r="G144" i="21"/>
  <c r="F144" i="21"/>
  <c r="G143" i="21"/>
  <c r="F143" i="21"/>
  <c r="G142" i="21"/>
  <c r="F142" i="21"/>
  <c r="G141" i="21"/>
  <c r="F141" i="21"/>
  <c r="G140" i="21"/>
  <c r="F140" i="21"/>
  <c r="G139" i="21"/>
  <c r="F139" i="21"/>
  <c r="G138" i="21"/>
  <c r="F138" i="21"/>
  <c r="G137" i="21"/>
  <c r="F137" i="21"/>
  <c r="G136" i="21"/>
  <c r="F136" i="21"/>
  <c r="G135" i="21"/>
  <c r="F135" i="21"/>
  <c r="G134" i="21"/>
  <c r="F134" i="21"/>
  <c r="G133" i="21"/>
  <c r="F133" i="21"/>
  <c r="G132" i="21"/>
  <c r="F132" i="21"/>
  <c r="G131" i="21"/>
  <c r="F131" i="21"/>
  <c r="G130" i="21"/>
  <c r="F130" i="21"/>
  <c r="G129" i="21"/>
  <c r="F129" i="21"/>
  <c r="G128" i="21"/>
  <c r="F128" i="21"/>
  <c r="G127" i="21"/>
  <c r="F127" i="21"/>
  <c r="G126" i="21"/>
  <c r="F126" i="21"/>
  <c r="D125" i="21"/>
  <c r="D273" i="21" s="1"/>
  <c r="F124" i="21"/>
  <c r="G124" i="21" s="1"/>
  <c r="F123" i="21"/>
  <c r="G123" i="21" s="1"/>
  <c r="F122" i="21"/>
  <c r="G122" i="21" s="1"/>
  <c r="F121" i="21"/>
  <c r="G121" i="21" s="1"/>
  <c r="F120" i="21"/>
  <c r="G120" i="21" s="1"/>
  <c r="F119" i="21"/>
  <c r="G119" i="21" s="1"/>
  <c r="F118" i="21"/>
  <c r="G118" i="21" s="1"/>
  <c r="F117" i="21"/>
  <c r="G117" i="21" s="1"/>
  <c r="F116" i="21"/>
  <c r="G116" i="21" s="1"/>
  <c r="F115" i="21"/>
  <c r="G115" i="21" s="1"/>
  <c r="F114" i="21"/>
  <c r="G114" i="21" s="1"/>
  <c r="F113" i="21"/>
  <c r="G113" i="21" s="1"/>
  <c r="F112" i="21"/>
  <c r="G112" i="21" s="1"/>
  <c r="F111" i="21"/>
  <c r="G111" i="21" s="1"/>
  <c r="F110" i="21"/>
  <c r="G110" i="21" s="1"/>
  <c r="F109" i="21"/>
  <c r="G109" i="21" s="1"/>
  <c r="F108" i="21"/>
  <c r="G108" i="21" s="1"/>
  <c r="F107" i="21"/>
  <c r="G107" i="21" s="1"/>
  <c r="F106" i="21"/>
  <c r="G106" i="21" s="1"/>
  <c r="F105" i="21"/>
  <c r="G105" i="21" s="1"/>
  <c r="F104" i="21"/>
  <c r="G104" i="21" s="1"/>
  <c r="F103" i="21"/>
  <c r="G103" i="21" s="1"/>
  <c r="F102" i="21"/>
  <c r="G102" i="21" s="1"/>
  <c r="F101" i="21"/>
  <c r="G101" i="21" s="1"/>
  <c r="F100" i="21"/>
  <c r="G100" i="21" s="1"/>
  <c r="F99" i="21"/>
  <c r="G99" i="21" s="1"/>
  <c r="F98" i="21"/>
  <c r="G98" i="21" s="1"/>
  <c r="F97" i="21"/>
  <c r="G97" i="21" s="1"/>
  <c r="F96" i="21"/>
  <c r="G96" i="21" s="1"/>
  <c r="F95" i="21"/>
  <c r="G95" i="21" s="1"/>
  <c r="F94" i="21"/>
  <c r="G94" i="21" s="1"/>
  <c r="F93" i="21"/>
  <c r="G93" i="21" s="1"/>
  <c r="F92" i="21"/>
  <c r="G92" i="21" s="1"/>
  <c r="F91" i="21"/>
  <c r="G91" i="21" s="1"/>
  <c r="F90" i="21"/>
  <c r="G90" i="21" s="1"/>
  <c r="F89" i="21"/>
  <c r="G89" i="21" s="1"/>
  <c r="F88" i="21"/>
  <c r="G88" i="21" s="1"/>
  <c r="F87" i="21"/>
  <c r="G87" i="21" s="1"/>
  <c r="F86" i="21"/>
  <c r="G86" i="21" s="1"/>
  <c r="F85" i="21"/>
  <c r="G85" i="21" s="1"/>
  <c r="F84" i="21"/>
  <c r="G84" i="21" s="1"/>
  <c r="F83" i="21"/>
  <c r="G83" i="21" s="1"/>
  <c r="F82" i="21"/>
  <c r="G82" i="21" s="1"/>
  <c r="F81" i="21"/>
  <c r="G81" i="21" s="1"/>
  <c r="F80" i="21"/>
  <c r="G80" i="21" s="1"/>
  <c r="F79" i="21"/>
  <c r="G79" i="21" s="1"/>
  <c r="F78" i="21"/>
  <c r="G78" i="21" s="1"/>
  <c r="F77" i="21"/>
  <c r="G77" i="21" s="1"/>
  <c r="F76" i="21"/>
  <c r="G76" i="21" s="1"/>
  <c r="F75" i="21"/>
  <c r="G75" i="21" s="1"/>
  <c r="F74" i="21"/>
  <c r="G74" i="21" s="1"/>
  <c r="F73" i="21"/>
  <c r="G73" i="21" s="1"/>
  <c r="F72" i="21"/>
  <c r="G72" i="21" s="1"/>
  <c r="F71" i="21"/>
  <c r="G71" i="21" s="1"/>
  <c r="F70" i="21"/>
  <c r="G70" i="21" s="1"/>
  <c r="F69" i="21"/>
  <c r="G69" i="21" s="1"/>
  <c r="F68" i="21"/>
  <c r="G68" i="21" s="1"/>
  <c r="F67" i="21"/>
  <c r="G67" i="21" s="1"/>
  <c r="F66" i="21"/>
  <c r="G66" i="21" s="1"/>
  <c r="F65" i="21"/>
  <c r="G65" i="21" s="1"/>
  <c r="F64" i="21"/>
  <c r="G64" i="21" s="1"/>
  <c r="F63" i="21"/>
  <c r="G63" i="21" s="1"/>
  <c r="F62" i="21"/>
  <c r="G62" i="21" s="1"/>
  <c r="F61" i="21"/>
  <c r="G61" i="21" s="1"/>
  <c r="F60" i="21"/>
  <c r="G60" i="21" s="1"/>
  <c r="F59" i="21"/>
  <c r="G59" i="21" s="1"/>
  <c r="F58" i="21"/>
  <c r="G58" i="21" s="1"/>
  <c r="F57" i="21"/>
  <c r="G57" i="21" s="1"/>
  <c r="F56" i="21"/>
  <c r="G56" i="21" s="1"/>
  <c r="F55" i="21"/>
  <c r="G55" i="21" s="1"/>
  <c r="F54" i="21"/>
  <c r="G54" i="21" s="1"/>
  <c r="F53" i="21"/>
  <c r="G53" i="21" s="1"/>
  <c r="F52" i="21"/>
  <c r="G52" i="21" s="1"/>
  <c r="F51" i="21"/>
  <c r="G51" i="21" s="1"/>
  <c r="F50" i="21"/>
  <c r="G50" i="21" s="1"/>
  <c r="F49" i="21"/>
  <c r="G49" i="21" s="1"/>
  <c r="F48" i="21"/>
  <c r="G48" i="21" s="1"/>
  <c r="F47" i="21"/>
  <c r="G47" i="21" s="1"/>
  <c r="F46" i="21"/>
  <c r="G46" i="21" s="1"/>
  <c r="F45" i="21"/>
  <c r="G45" i="21" s="1"/>
  <c r="F44" i="21"/>
  <c r="G44" i="21" s="1"/>
  <c r="F43" i="21"/>
  <c r="G43" i="21" s="1"/>
  <c r="F42" i="21"/>
  <c r="G42" i="21" s="1"/>
  <c r="F41" i="21"/>
  <c r="G41" i="21" s="1"/>
  <c r="F40" i="21"/>
  <c r="G40" i="21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0" i="21"/>
  <c r="G30" i="21" s="1"/>
  <c r="F29" i="21"/>
  <c r="G29" i="21" s="1"/>
  <c r="F28" i="21"/>
  <c r="G28" i="21" s="1"/>
  <c r="F27" i="21"/>
  <c r="G27" i="21" s="1"/>
  <c r="F26" i="21"/>
  <c r="G26" i="21" s="1"/>
  <c r="H20" i="21"/>
  <c r="H18" i="21"/>
  <c r="H19" i="21" s="1"/>
  <c r="H15" i="21"/>
  <c r="H16" i="21" s="1"/>
  <c r="H99" i="23" l="1"/>
  <c r="I99" i="23" s="1"/>
  <c r="H98" i="23"/>
  <c r="I98" i="23" s="1"/>
  <c r="H97" i="23"/>
  <c r="I97" i="23" s="1"/>
  <c r="H96" i="23"/>
  <c r="I96" i="23" s="1"/>
  <c r="H95" i="23"/>
  <c r="I95" i="23" s="1"/>
  <c r="H94" i="23"/>
  <c r="I94" i="23" s="1"/>
  <c r="H93" i="23"/>
  <c r="I93" i="23" s="1"/>
  <c r="H92" i="23"/>
  <c r="I92" i="23" s="1"/>
  <c r="H91" i="23"/>
  <c r="I91" i="23" s="1"/>
  <c r="H90" i="23"/>
  <c r="I90" i="23" s="1"/>
  <c r="H89" i="23"/>
  <c r="I89" i="23" s="1"/>
  <c r="H88" i="23"/>
  <c r="I88" i="23" s="1"/>
  <c r="H87" i="23"/>
  <c r="I87" i="23" s="1"/>
  <c r="H86" i="23"/>
  <c r="I86" i="23" s="1"/>
  <c r="H85" i="23"/>
  <c r="I85" i="23" s="1"/>
  <c r="H84" i="23"/>
  <c r="I84" i="23" s="1"/>
  <c r="H83" i="23"/>
  <c r="I83" i="23" s="1"/>
  <c r="H82" i="23"/>
  <c r="I82" i="23" s="1"/>
  <c r="H81" i="23"/>
  <c r="I81" i="23" s="1"/>
  <c r="H80" i="23"/>
  <c r="I80" i="23" s="1"/>
  <c r="H79" i="23"/>
  <c r="I79" i="23" s="1"/>
  <c r="H78" i="23"/>
  <c r="I78" i="23" s="1"/>
  <c r="H77" i="23"/>
  <c r="I77" i="23" s="1"/>
  <c r="H76" i="23"/>
  <c r="I76" i="23" s="1"/>
  <c r="H75" i="23"/>
  <c r="I75" i="23" s="1"/>
  <c r="H74" i="23"/>
  <c r="I74" i="23" s="1"/>
  <c r="H73" i="23"/>
  <c r="I73" i="23" s="1"/>
  <c r="H72" i="23"/>
  <c r="I72" i="23" s="1"/>
  <c r="H71" i="23"/>
  <c r="I71" i="23" s="1"/>
  <c r="H70" i="23"/>
  <c r="I70" i="23" s="1"/>
  <c r="H69" i="23"/>
  <c r="I69" i="23" s="1"/>
  <c r="H68" i="23"/>
  <c r="I68" i="23" s="1"/>
  <c r="H67" i="23"/>
  <c r="I67" i="23" s="1"/>
  <c r="H66" i="23"/>
  <c r="I66" i="23" s="1"/>
  <c r="H65" i="23"/>
  <c r="I65" i="23" s="1"/>
  <c r="H64" i="23"/>
  <c r="I64" i="23" s="1"/>
  <c r="H63" i="23"/>
  <c r="I63" i="23" s="1"/>
  <c r="H62" i="23"/>
  <c r="I62" i="23" s="1"/>
  <c r="H61" i="23"/>
  <c r="I61" i="23" s="1"/>
  <c r="H60" i="23"/>
  <c r="I60" i="23" s="1"/>
  <c r="H59" i="23"/>
  <c r="I59" i="23" s="1"/>
  <c r="H58" i="23"/>
  <c r="I58" i="23" s="1"/>
  <c r="H57" i="23"/>
  <c r="I57" i="23" s="1"/>
  <c r="H53" i="23"/>
  <c r="I53" i="23" s="1"/>
  <c r="H52" i="23"/>
  <c r="I52" i="23" s="1"/>
  <c r="H51" i="23"/>
  <c r="I51" i="23" s="1"/>
  <c r="H50" i="23"/>
  <c r="I50" i="23" s="1"/>
  <c r="H33" i="23"/>
  <c r="I33" i="23" s="1"/>
  <c r="H32" i="23"/>
  <c r="I32" i="23" s="1"/>
  <c r="H31" i="23"/>
  <c r="I31" i="23" s="1"/>
  <c r="H30" i="23"/>
  <c r="I30" i="23" s="1"/>
  <c r="H29" i="23"/>
  <c r="I29" i="23" s="1"/>
  <c r="H28" i="23"/>
  <c r="I28" i="23" s="1"/>
  <c r="H27" i="23"/>
  <c r="I27" i="23" s="1"/>
  <c r="H23" i="23"/>
  <c r="H56" i="23"/>
  <c r="I56" i="23" s="1"/>
  <c r="H55" i="23"/>
  <c r="I55" i="23" s="1"/>
  <c r="H54" i="23"/>
  <c r="I54" i="23" s="1"/>
  <c r="H49" i="23"/>
  <c r="I49" i="23" s="1"/>
  <c r="H48" i="23"/>
  <c r="I48" i="23" s="1"/>
  <c r="H47" i="23"/>
  <c r="I47" i="23" s="1"/>
  <c r="H46" i="23"/>
  <c r="I46" i="23" s="1"/>
  <c r="H45" i="23"/>
  <c r="I45" i="23" s="1"/>
  <c r="H44" i="23"/>
  <c r="I44" i="23" s="1"/>
  <c r="H43" i="23"/>
  <c r="I43" i="23" s="1"/>
  <c r="H42" i="23"/>
  <c r="I42" i="23" s="1"/>
  <c r="H41" i="23"/>
  <c r="I41" i="23" s="1"/>
  <c r="H40" i="23"/>
  <c r="I40" i="23" s="1"/>
  <c r="H39" i="23"/>
  <c r="I39" i="23" s="1"/>
  <c r="H38" i="23"/>
  <c r="I38" i="23" s="1"/>
  <c r="H37" i="23"/>
  <c r="I37" i="23" s="1"/>
  <c r="H36" i="23"/>
  <c r="I36" i="23" s="1"/>
  <c r="H35" i="23"/>
  <c r="I35" i="23" s="1"/>
  <c r="H34" i="23"/>
  <c r="I34" i="23" s="1"/>
  <c r="H22" i="22"/>
  <c r="H10" i="22"/>
  <c r="H9" i="21"/>
  <c r="H207" i="21"/>
  <c r="I207" i="21" s="1"/>
  <c r="H206" i="21"/>
  <c r="H205" i="21"/>
  <c r="I205" i="21" s="1"/>
  <c r="H204" i="21"/>
  <c r="I204" i="21" s="1"/>
  <c r="H203" i="21"/>
  <c r="I203" i="21" s="1"/>
  <c r="H202" i="21"/>
  <c r="H201" i="21"/>
  <c r="I201" i="21" s="1"/>
  <c r="H200" i="21"/>
  <c r="I200" i="21" s="1"/>
  <c r="H199" i="21"/>
  <c r="I199" i="21" s="1"/>
  <c r="H198" i="21"/>
  <c r="H197" i="21"/>
  <c r="I197" i="21" s="1"/>
  <c r="H196" i="21"/>
  <c r="I196" i="21" s="1"/>
  <c r="H195" i="21"/>
  <c r="I195" i="21" s="1"/>
  <c r="H194" i="21"/>
  <c r="H193" i="21"/>
  <c r="I193" i="21" s="1"/>
  <c r="H192" i="21"/>
  <c r="I192" i="21" s="1"/>
  <c r="H191" i="21"/>
  <c r="I191" i="21" s="1"/>
  <c r="H190" i="21"/>
  <c r="H189" i="21"/>
  <c r="H188" i="21"/>
  <c r="H187" i="21"/>
  <c r="H186" i="21"/>
  <c r="I186" i="21" s="1"/>
  <c r="H185" i="21"/>
  <c r="H184" i="21"/>
  <c r="H183" i="21"/>
  <c r="H182" i="21"/>
  <c r="I182" i="21" s="1"/>
  <c r="H181" i="21"/>
  <c r="H180" i="21"/>
  <c r="H179" i="21"/>
  <c r="H178" i="21"/>
  <c r="I178" i="21" s="1"/>
  <c r="H177" i="21"/>
  <c r="H176" i="21"/>
  <c r="H175" i="21"/>
  <c r="H174" i="21"/>
  <c r="I174" i="21" s="1"/>
  <c r="H173" i="21"/>
  <c r="H172" i="21"/>
  <c r="H171" i="21"/>
  <c r="H170" i="21"/>
  <c r="I170" i="21" s="1"/>
  <c r="H169" i="21"/>
  <c r="H168" i="21"/>
  <c r="H167" i="21"/>
  <c r="H166" i="21"/>
  <c r="H165" i="21"/>
  <c r="H164" i="21"/>
  <c r="H163" i="21"/>
  <c r="H162" i="21"/>
  <c r="H161" i="21"/>
  <c r="H160" i="21"/>
  <c r="H159" i="21"/>
  <c r="H158" i="21"/>
  <c r="H157" i="21"/>
  <c r="H156" i="21"/>
  <c r="I172" i="21"/>
  <c r="I176" i="21"/>
  <c r="I180" i="21"/>
  <c r="I184" i="21"/>
  <c r="I188" i="21"/>
  <c r="H272" i="21"/>
  <c r="H271" i="21"/>
  <c r="I271" i="21" s="1"/>
  <c r="H270" i="21"/>
  <c r="H269" i="21"/>
  <c r="I269" i="21" s="1"/>
  <c r="H268" i="21"/>
  <c r="H267" i="21"/>
  <c r="I267" i="21" s="1"/>
  <c r="H266" i="21"/>
  <c r="H265" i="21"/>
  <c r="I265" i="21" s="1"/>
  <c r="H264" i="21"/>
  <c r="H263" i="21"/>
  <c r="I263" i="21" s="1"/>
  <c r="H262" i="21"/>
  <c r="H261" i="21"/>
  <c r="I261" i="21" s="1"/>
  <c r="H260" i="21"/>
  <c r="H259" i="21"/>
  <c r="I259" i="21" s="1"/>
  <c r="H258" i="21"/>
  <c r="H257" i="21"/>
  <c r="I257" i="21" s="1"/>
  <c r="H256" i="21"/>
  <c r="H255" i="21"/>
  <c r="I255" i="21" s="1"/>
  <c r="H254" i="21"/>
  <c r="H253" i="21"/>
  <c r="I253" i="21" s="1"/>
  <c r="H252" i="21"/>
  <c r="H251" i="21"/>
  <c r="I251" i="21" s="1"/>
  <c r="H250" i="21"/>
  <c r="H249" i="21"/>
  <c r="I249" i="21" s="1"/>
  <c r="H248" i="21"/>
  <c r="H247" i="21"/>
  <c r="I247" i="21" s="1"/>
  <c r="H246" i="21"/>
  <c r="H245" i="21"/>
  <c r="I245" i="21" s="1"/>
  <c r="H244" i="21"/>
  <c r="H243" i="21"/>
  <c r="I243" i="21" s="1"/>
  <c r="H242" i="21"/>
  <c r="H241" i="21"/>
  <c r="I241" i="21" s="1"/>
  <c r="H240" i="21"/>
  <c r="H239" i="21"/>
  <c r="I239" i="21" s="1"/>
  <c r="H238" i="21"/>
  <c r="H237" i="21"/>
  <c r="I237" i="21" s="1"/>
  <c r="H236" i="21"/>
  <c r="H235" i="21"/>
  <c r="I235" i="21" s="1"/>
  <c r="H234" i="21"/>
  <c r="H233" i="21"/>
  <c r="I233" i="21" s="1"/>
  <c r="H232" i="21"/>
  <c r="H231" i="21"/>
  <c r="I231" i="21" s="1"/>
  <c r="H230" i="21"/>
  <c r="H229" i="21"/>
  <c r="I229" i="21" s="1"/>
  <c r="H228" i="21"/>
  <c r="H227" i="21"/>
  <c r="I227" i="21" s="1"/>
  <c r="H226" i="21"/>
  <c r="H225" i="21"/>
  <c r="I225" i="21" s="1"/>
  <c r="H224" i="21"/>
  <c r="H223" i="21"/>
  <c r="I223" i="21" s="1"/>
  <c r="H222" i="21"/>
  <c r="H221" i="21"/>
  <c r="I221" i="21" s="1"/>
  <c r="H220" i="21"/>
  <c r="H219" i="21"/>
  <c r="I219" i="21" s="1"/>
  <c r="H218" i="21"/>
  <c r="H217" i="21"/>
  <c r="I217" i="21" s="1"/>
  <c r="H216" i="21"/>
  <c r="H215" i="21"/>
  <c r="I215" i="21" s="1"/>
  <c r="H214" i="21"/>
  <c r="H213" i="21"/>
  <c r="I213" i="21" s="1"/>
  <c r="H212" i="21"/>
  <c r="H211" i="21"/>
  <c r="I211" i="21" s="1"/>
  <c r="H210" i="21"/>
  <c r="H209" i="21"/>
  <c r="I209" i="21" s="1"/>
  <c r="H208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1" i="21"/>
  <c r="I173" i="21"/>
  <c r="I175" i="21"/>
  <c r="I177" i="21"/>
  <c r="I179" i="21"/>
  <c r="I181" i="21"/>
  <c r="I183" i="21"/>
  <c r="I185" i="21"/>
  <c r="I187" i="21"/>
  <c r="I189" i="21"/>
  <c r="I190" i="21"/>
  <c r="I194" i="21"/>
  <c r="I198" i="21"/>
  <c r="I202" i="21"/>
  <c r="I206" i="21"/>
  <c r="I208" i="21"/>
  <c r="I210" i="21"/>
  <c r="I212" i="21"/>
  <c r="I214" i="21"/>
  <c r="I216" i="21"/>
  <c r="I218" i="21"/>
  <c r="F125" i="21"/>
  <c r="G125" i="21" s="1"/>
  <c r="I220" i="21"/>
  <c r="I222" i="21"/>
  <c r="I224" i="21"/>
  <c r="I226" i="21"/>
  <c r="I228" i="21"/>
  <c r="I230" i="21"/>
  <c r="I232" i="21"/>
  <c r="I234" i="21"/>
  <c r="I236" i="21"/>
  <c r="I238" i="21"/>
  <c r="I240" i="21"/>
  <c r="I242" i="21"/>
  <c r="I244" i="21"/>
  <c r="I246" i="21"/>
  <c r="I248" i="21"/>
  <c r="I250" i="21"/>
  <c r="I252" i="21"/>
  <c r="I254" i="21"/>
  <c r="I256" i="21"/>
  <c r="I258" i="21"/>
  <c r="I260" i="21"/>
  <c r="I262" i="21"/>
  <c r="I264" i="21"/>
  <c r="I266" i="21"/>
  <c r="I268" i="21"/>
  <c r="I270" i="21"/>
  <c r="I272" i="21"/>
  <c r="F273" i="21"/>
  <c r="H20" i="20"/>
  <c r="H18" i="20"/>
  <c r="H19" i="20" s="1"/>
  <c r="H15" i="20"/>
  <c r="H16" i="20" s="1"/>
  <c r="H12" i="20"/>
  <c r="H13" i="20" s="1"/>
  <c r="H9" i="20"/>
  <c r="H22" i="20" s="1"/>
  <c r="H273" i="23" l="1"/>
  <c r="I26" i="23"/>
  <c r="I273" i="23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H52" i="22"/>
  <c r="I52" i="22" s="1"/>
  <c r="H51" i="22"/>
  <c r="I51" i="22" s="1"/>
  <c r="H50" i="22"/>
  <c r="I50" i="22" s="1"/>
  <c r="H26" i="22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4" i="22"/>
  <c r="I74" i="22" s="1"/>
  <c r="H73" i="22"/>
  <c r="I73" i="22" s="1"/>
  <c r="H72" i="22"/>
  <c r="I72" i="22" s="1"/>
  <c r="H71" i="22"/>
  <c r="I71" i="22" s="1"/>
  <c r="H70" i="22"/>
  <c r="I70" i="22" s="1"/>
  <c r="H69" i="22"/>
  <c r="I69" i="22" s="1"/>
  <c r="H49" i="22"/>
  <c r="I49" i="22" s="1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3" i="22"/>
  <c r="H12" i="21"/>
  <c r="H13" i="21" s="1"/>
  <c r="H22" i="21"/>
  <c r="H10" i="21"/>
  <c r="G273" i="21"/>
  <c r="H10" i="20"/>
  <c r="H23" i="20" s="1"/>
  <c r="H273" i="22" l="1"/>
  <c r="I26" i="22"/>
  <c r="I273" i="22" s="1"/>
  <c r="H99" i="21"/>
  <c r="I99" i="21" s="1"/>
  <c r="H98" i="21"/>
  <c r="I98" i="21" s="1"/>
  <c r="H97" i="21"/>
  <c r="I97" i="21" s="1"/>
  <c r="H96" i="21"/>
  <c r="I96" i="21" s="1"/>
  <c r="H95" i="21"/>
  <c r="I95" i="21" s="1"/>
  <c r="H94" i="21"/>
  <c r="I94" i="21" s="1"/>
  <c r="H93" i="21"/>
  <c r="I93" i="21" s="1"/>
  <c r="H92" i="21"/>
  <c r="I92" i="21" s="1"/>
  <c r="H91" i="21"/>
  <c r="I91" i="21" s="1"/>
  <c r="H90" i="21"/>
  <c r="I90" i="21" s="1"/>
  <c r="H89" i="21"/>
  <c r="I89" i="21" s="1"/>
  <c r="H88" i="21"/>
  <c r="I88" i="21" s="1"/>
  <c r="H87" i="21"/>
  <c r="I87" i="21" s="1"/>
  <c r="H86" i="21"/>
  <c r="I86" i="21" s="1"/>
  <c r="H85" i="21"/>
  <c r="I85" i="21" s="1"/>
  <c r="H84" i="21"/>
  <c r="I84" i="21" s="1"/>
  <c r="H83" i="21"/>
  <c r="I83" i="21" s="1"/>
  <c r="H82" i="21"/>
  <c r="I82" i="21" s="1"/>
  <c r="H81" i="21"/>
  <c r="I81" i="21" s="1"/>
  <c r="H80" i="21"/>
  <c r="I80" i="21" s="1"/>
  <c r="H79" i="21"/>
  <c r="I79" i="21" s="1"/>
  <c r="H78" i="21"/>
  <c r="I78" i="21" s="1"/>
  <c r="H77" i="21"/>
  <c r="I77" i="21" s="1"/>
  <c r="H76" i="21"/>
  <c r="I76" i="21" s="1"/>
  <c r="H75" i="21"/>
  <c r="I75" i="21" s="1"/>
  <c r="H74" i="21"/>
  <c r="I74" i="21" s="1"/>
  <c r="H73" i="21"/>
  <c r="I73" i="21" s="1"/>
  <c r="H72" i="21"/>
  <c r="I72" i="21" s="1"/>
  <c r="H71" i="21"/>
  <c r="I71" i="21" s="1"/>
  <c r="H70" i="21"/>
  <c r="I70" i="21" s="1"/>
  <c r="H69" i="21"/>
  <c r="I69" i="21" s="1"/>
  <c r="H68" i="21"/>
  <c r="I68" i="21" s="1"/>
  <c r="H67" i="21"/>
  <c r="I67" i="21" s="1"/>
  <c r="H66" i="21"/>
  <c r="I66" i="21" s="1"/>
  <c r="H65" i="21"/>
  <c r="I65" i="21" s="1"/>
  <c r="H64" i="21"/>
  <c r="I64" i="21" s="1"/>
  <c r="H63" i="21"/>
  <c r="I63" i="21" s="1"/>
  <c r="H62" i="21"/>
  <c r="I62" i="21" s="1"/>
  <c r="H61" i="21"/>
  <c r="I61" i="21" s="1"/>
  <c r="H60" i="21"/>
  <c r="I60" i="21" s="1"/>
  <c r="H59" i="21"/>
  <c r="I59" i="21" s="1"/>
  <c r="H58" i="21"/>
  <c r="I58" i="21" s="1"/>
  <c r="H57" i="21"/>
  <c r="I57" i="21" s="1"/>
  <c r="H56" i="21"/>
  <c r="I56" i="21" s="1"/>
  <c r="H55" i="21"/>
  <c r="I55" i="21" s="1"/>
  <c r="H54" i="21"/>
  <c r="I54" i="21" s="1"/>
  <c r="H53" i="21"/>
  <c r="I53" i="21" s="1"/>
  <c r="H48" i="21"/>
  <c r="I48" i="21" s="1"/>
  <c r="H28" i="21"/>
  <c r="I28" i="21" s="1"/>
  <c r="H27" i="21"/>
  <c r="I27" i="21" s="1"/>
  <c r="H23" i="21"/>
  <c r="H52" i="21"/>
  <c r="I52" i="21" s="1"/>
  <c r="H51" i="21"/>
  <c r="I51" i="21" s="1"/>
  <c r="H50" i="21"/>
  <c r="I50" i="21" s="1"/>
  <c r="H49" i="21"/>
  <c r="I49" i="21" s="1"/>
  <c r="H47" i="21"/>
  <c r="I47" i="21" s="1"/>
  <c r="H46" i="21"/>
  <c r="I46" i="21" s="1"/>
  <c r="H45" i="21"/>
  <c r="I45" i="21" s="1"/>
  <c r="H44" i="21"/>
  <c r="I44" i="21" s="1"/>
  <c r="H43" i="21"/>
  <c r="I43" i="21" s="1"/>
  <c r="H42" i="21"/>
  <c r="I42" i="21" s="1"/>
  <c r="H41" i="21"/>
  <c r="I41" i="21" s="1"/>
  <c r="H40" i="21"/>
  <c r="I40" i="21" s="1"/>
  <c r="H39" i="21"/>
  <c r="I39" i="21" s="1"/>
  <c r="H38" i="21"/>
  <c r="I38" i="21" s="1"/>
  <c r="H37" i="21"/>
  <c r="I37" i="21" s="1"/>
  <c r="H36" i="21"/>
  <c r="I36" i="21" s="1"/>
  <c r="H35" i="21"/>
  <c r="I35" i="21" s="1"/>
  <c r="H34" i="21"/>
  <c r="I34" i="21" s="1"/>
  <c r="H33" i="21"/>
  <c r="I33" i="21" s="1"/>
  <c r="H32" i="21"/>
  <c r="I32" i="21" s="1"/>
  <c r="H31" i="21"/>
  <c r="I31" i="21" s="1"/>
  <c r="H30" i="21"/>
  <c r="I30" i="21" s="1"/>
  <c r="H29" i="21"/>
  <c r="I29" i="21" s="1"/>
  <c r="H26" i="21"/>
  <c r="H124" i="21"/>
  <c r="I124" i="21" s="1"/>
  <c r="H123" i="21"/>
  <c r="I123" i="21" s="1"/>
  <c r="H122" i="21"/>
  <c r="I122" i="21" s="1"/>
  <c r="H121" i="21"/>
  <c r="I121" i="21" s="1"/>
  <c r="H120" i="21"/>
  <c r="I120" i="21" s="1"/>
  <c r="H119" i="21"/>
  <c r="I119" i="21" s="1"/>
  <c r="H118" i="21"/>
  <c r="I118" i="21" s="1"/>
  <c r="H117" i="21"/>
  <c r="I117" i="21" s="1"/>
  <c r="H116" i="21"/>
  <c r="I116" i="21" s="1"/>
  <c r="H155" i="21"/>
  <c r="I155" i="21" s="1"/>
  <c r="H154" i="21"/>
  <c r="I154" i="21" s="1"/>
  <c r="H153" i="21"/>
  <c r="I153" i="21" s="1"/>
  <c r="H152" i="21"/>
  <c r="I152" i="21" s="1"/>
  <c r="H151" i="21"/>
  <c r="I151" i="21" s="1"/>
  <c r="H150" i="21"/>
  <c r="I150" i="21" s="1"/>
  <c r="H149" i="21"/>
  <c r="I149" i="21" s="1"/>
  <c r="H148" i="21"/>
  <c r="I148" i="21" s="1"/>
  <c r="H147" i="21"/>
  <c r="I147" i="21" s="1"/>
  <c r="H146" i="21"/>
  <c r="I146" i="21" s="1"/>
  <c r="H145" i="21"/>
  <c r="I145" i="21" s="1"/>
  <c r="H144" i="21"/>
  <c r="I144" i="21" s="1"/>
  <c r="H143" i="21"/>
  <c r="I143" i="21" s="1"/>
  <c r="H142" i="21"/>
  <c r="I142" i="21" s="1"/>
  <c r="H141" i="21"/>
  <c r="I141" i="21" s="1"/>
  <c r="H140" i="21"/>
  <c r="I140" i="21" s="1"/>
  <c r="H139" i="21"/>
  <c r="I139" i="21" s="1"/>
  <c r="H138" i="21"/>
  <c r="I138" i="21" s="1"/>
  <c r="H137" i="21"/>
  <c r="I137" i="21" s="1"/>
  <c r="H136" i="21"/>
  <c r="I136" i="21" s="1"/>
  <c r="H135" i="21"/>
  <c r="I135" i="21" s="1"/>
  <c r="H134" i="21"/>
  <c r="I134" i="21" s="1"/>
  <c r="H133" i="21"/>
  <c r="I133" i="21" s="1"/>
  <c r="H132" i="21"/>
  <c r="I132" i="21" s="1"/>
  <c r="H131" i="21"/>
  <c r="I131" i="21" s="1"/>
  <c r="H130" i="21"/>
  <c r="I130" i="21" s="1"/>
  <c r="H129" i="21"/>
  <c r="I129" i="21" s="1"/>
  <c r="H128" i="21"/>
  <c r="I128" i="21" s="1"/>
  <c r="H127" i="21"/>
  <c r="I127" i="21" s="1"/>
  <c r="H126" i="21"/>
  <c r="I126" i="21" s="1"/>
  <c r="H125" i="21"/>
  <c r="I125" i="21" s="1"/>
  <c r="H115" i="21"/>
  <c r="I115" i="21" s="1"/>
  <c r="H114" i="21"/>
  <c r="I114" i="21" s="1"/>
  <c r="H113" i="21"/>
  <c r="I113" i="21" s="1"/>
  <c r="H112" i="21"/>
  <c r="I112" i="21" s="1"/>
  <c r="H111" i="21"/>
  <c r="I111" i="21" s="1"/>
  <c r="H110" i="21"/>
  <c r="I110" i="21" s="1"/>
  <c r="H109" i="21"/>
  <c r="I109" i="21" s="1"/>
  <c r="H108" i="21"/>
  <c r="I108" i="21" s="1"/>
  <c r="H107" i="21"/>
  <c r="I107" i="21" s="1"/>
  <c r="H106" i="21"/>
  <c r="I106" i="21" s="1"/>
  <c r="H105" i="21"/>
  <c r="I105" i="21" s="1"/>
  <c r="H104" i="21"/>
  <c r="I104" i="21" s="1"/>
  <c r="H103" i="21"/>
  <c r="I103" i="21" s="1"/>
  <c r="H102" i="21"/>
  <c r="I102" i="21" s="1"/>
  <c r="H101" i="21"/>
  <c r="I101" i="21" s="1"/>
  <c r="H100" i="21"/>
  <c r="I100" i="21" s="1"/>
  <c r="C273" i="20"/>
  <c r="D273" i="20"/>
  <c r="E273" i="20"/>
  <c r="F273" i="20" s="1"/>
  <c r="H273" i="21" l="1"/>
  <c r="I26" i="21"/>
  <c r="I273" i="21" s="1"/>
  <c r="G273" i="20"/>
  <c r="C273" i="19"/>
  <c r="F272" i="19"/>
  <c r="G272" i="19" s="1"/>
  <c r="F271" i="19"/>
  <c r="G271" i="19" s="1"/>
  <c r="F270" i="19"/>
  <c r="G270" i="19" s="1"/>
  <c r="F269" i="19"/>
  <c r="G269" i="19" s="1"/>
  <c r="F268" i="19"/>
  <c r="G268" i="19" s="1"/>
  <c r="F267" i="19"/>
  <c r="G267" i="19" s="1"/>
  <c r="F266" i="19"/>
  <c r="G266" i="19" s="1"/>
  <c r="F265" i="19"/>
  <c r="G265" i="19" s="1"/>
  <c r="F264" i="19"/>
  <c r="G264" i="19" s="1"/>
  <c r="F263" i="19"/>
  <c r="G263" i="19" s="1"/>
  <c r="F262" i="19"/>
  <c r="G262" i="19" s="1"/>
  <c r="F261" i="19"/>
  <c r="G261" i="19" s="1"/>
  <c r="F260" i="19"/>
  <c r="G260" i="19" s="1"/>
  <c r="F259" i="19"/>
  <c r="G259" i="19" s="1"/>
  <c r="F258" i="19"/>
  <c r="G258" i="19" s="1"/>
  <c r="F257" i="19"/>
  <c r="G257" i="19" s="1"/>
  <c r="F256" i="19"/>
  <c r="G256" i="19" s="1"/>
  <c r="F255" i="19"/>
  <c r="G255" i="19" s="1"/>
  <c r="F254" i="19"/>
  <c r="G254" i="19" s="1"/>
  <c r="F253" i="19"/>
  <c r="G253" i="19" s="1"/>
  <c r="F252" i="19"/>
  <c r="G252" i="19" s="1"/>
  <c r="F251" i="19"/>
  <c r="G251" i="19" s="1"/>
  <c r="F250" i="19"/>
  <c r="G250" i="19" s="1"/>
  <c r="F249" i="19"/>
  <c r="G249" i="19" s="1"/>
  <c r="F248" i="19"/>
  <c r="G248" i="19" s="1"/>
  <c r="F247" i="19"/>
  <c r="G247" i="19" s="1"/>
  <c r="F246" i="19"/>
  <c r="G246" i="19" s="1"/>
  <c r="F245" i="19"/>
  <c r="G245" i="19" s="1"/>
  <c r="F244" i="19"/>
  <c r="G244" i="19" s="1"/>
  <c r="F243" i="19"/>
  <c r="G243" i="19" s="1"/>
  <c r="F242" i="19"/>
  <c r="G242" i="19" s="1"/>
  <c r="F241" i="19"/>
  <c r="G241" i="19" s="1"/>
  <c r="F240" i="19"/>
  <c r="G240" i="19" s="1"/>
  <c r="F239" i="19"/>
  <c r="G239" i="19" s="1"/>
  <c r="F238" i="19"/>
  <c r="G238" i="19" s="1"/>
  <c r="F237" i="19"/>
  <c r="G237" i="19" s="1"/>
  <c r="F236" i="19"/>
  <c r="G236" i="19" s="1"/>
  <c r="F235" i="19"/>
  <c r="G235" i="19" s="1"/>
  <c r="F234" i="19"/>
  <c r="G234" i="19" s="1"/>
  <c r="F233" i="19"/>
  <c r="G233" i="19" s="1"/>
  <c r="F232" i="19"/>
  <c r="G232" i="19" s="1"/>
  <c r="F231" i="19"/>
  <c r="G231" i="19" s="1"/>
  <c r="F230" i="19"/>
  <c r="G230" i="19" s="1"/>
  <c r="F229" i="19"/>
  <c r="G229" i="19" s="1"/>
  <c r="F228" i="19"/>
  <c r="G228" i="19" s="1"/>
  <c r="F227" i="19"/>
  <c r="G227" i="19" s="1"/>
  <c r="F226" i="19"/>
  <c r="G226" i="19" s="1"/>
  <c r="F225" i="19"/>
  <c r="G225" i="19" s="1"/>
  <c r="F224" i="19"/>
  <c r="G224" i="19" s="1"/>
  <c r="F223" i="19"/>
  <c r="G223" i="19" s="1"/>
  <c r="F222" i="19"/>
  <c r="G222" i="19" s="1"/>
  <c r="F221" i="19"/>
  <c r="G221" i="19" s="1"/>
  <c r="F220" i="19"/>
  <c r="G220" i="19" s="1"/>
  <c r="F219" i="19"/>
  <c r="G219" i="19" s="1"/>
  <c r="H18" i="19" s="1"/>
  <c r="H19" i="19" s="1"/>
  <c r="F218" i="19"/>
  <c r="G218" i="19" s="1"/>
  <c r="F217" i="19"/>
  <c r="G217" i="19" s="1"/>
  <c r="F216" i="19"/>
  <c r="G216" i="19" s="1"/>
  <c r="F215" i="19"/>
  <c r="G215" i="19" s="1"/>
  <c r="F214" i="19"/>
  <c r="G214" i="19" s="1"/>
  <c r="F213" i="19"/>
  <c r="G213" i="19" s="1"/>
  <c r="F212" i="19"/>
  <c r="G212" i="19" s="1"/>
  <c r="F211" i="19"/>
  <c r="G211" i="19" s="1"/>
  <c r="F210" i="19"/>
  <c r="G210" i="19" s="1"/>
  <c r="F209" i="19"/>
  <c r="G209" i="19" s="1"/>
  <c r="F208" i="19"/>
  <c r="G208" i="19" s="1"/>
  <c r="F207" i="19"/>
  <c r="G207" i="19" s="1"/>
  <c r="E207" i="19"/>
  <c r="G206" i="19"/>
  <c r="F206" i="19"/>
  <c r="G205" i="19"/>
  <c r="F205" i="19"/>
  <c r="G204" i="19"/>
  <c r="F204" i="19"/>
  <c r="G203" i="19"/>
  <c r="F203" i="19"/>
  <c r="G202" i="19"/>
  <c r="F202" i="19"/>
  <c r="G201" i="19"/>
  <c r="F201" i="19"/>
  <c r="G200" i="19"/>
  <c r="F200" i="19"/>
  <c r="G199" i="19"/>
  <c r="F199" i="19"/>
  <c r="G198" i="19"/>
  <c r="F198" i="19"/>
  <c r="F197" i="19"/>
  <c r="G197" i="19" s="1"/>
  <c r="F196" i="19"/>
  <c r="G196" i="19" s="1"/>
  <c r="F195" i="19"/>
  <c r="G195" i="19" s="1"/>
  <c r="F194" i="19"/>
  <c r="G194" i="19" s="1"/>
  <c r="F193" i="19"/>
  <c r="G193" i="19" s="1"/>
  <c r="F192" i="19"/>
  <c r="G192" i="19" s="1"/>
  <c r="E191" i="19"/>
  <c r="F191" i="19" s="1"/>
  <c r="G191" i="19" s="1"/>
  <c r="H15" i="19" s="1"/>
  <c r="H16" i="19" s="1"/>
  <c r="F190" i="19"/>
  <c r="G190" i="19" s="1"/>
  <c r="F189" i="19"/>
  <c r="G189" i="19" s="1"/>
  <c r="F188" i="19"/>
  <c r="G188" i="19" s="1"/>
  <c r="F187" i="19"/>
  <c r="G187" i="19" s="1"/>
  <c r="F186" i="19"/>
  <c r="G186" i="19" s="1"/>
  <c r="F185" i="19"/>
  <c r="G185" i="19" s="1"/>
  <c r="F184" i="19"/>
  <c r="G184" i="19" s="1"/>
  <c r="F183" i="19"/>
  <c r="G183" i="19" s="1"/>
  <c r="F182" i="19"/>
  <c r="G182" i="19" s="1"/>
  <c r="F181" i="19"/>
  <c r="G181" i="19" s="1"/>
  <c r="F180" i="19"/>
  <c r="G180" i="19" s="1"/>
  <c r="F179" i="19"/>
  <c r="G179" i="19" s="1"/>
  <c r="F178" i="19"/>
  <c r="G178" i="19" s="1"/>
  <c r="F177" i="19"/>
  <c r="G177" i="19" s="1"/>
  <c r="F176" i="19"/>
  <c r="G176" i="19" s="1"/>
  <c r="F175" i="19"/>
  <c r="G175" i="19" s="1"/>
  <c r="F174" i="19"/>
  <c r="G174" i="19" s="1"/>
  <c r="F173" i="19"/>
  <c r="G173" i="19" s="1"/>
  <c r="F172" i="19"/>
  <c r="G172" i="19" s="1"/>
  <c r="F171" i="19"/>
  <c r="G171" i="19" s="1"/>
  <c r="F170" i="19"/>
  <c r="G170" i="19" s="1"/>
  <c r="F169" i="19"/>
  <c r="G169" i="19" s="1"/>
  <c r="F168" i="19"/>
  <c r="G168" i="19" s="1"/>
  <c r="F167" i="19"/>
  <c r="G167" i="19" s="1"/>
  <c r="F166" i="19"/>
  <c r="G166" i="19" s="1"/>
  <c r="F165" i="19"/>
  <c r="G165" i="19" s="1"/>
  <c r="F164" i="19"/>
  <c r="G164" i="19" s="1"/>
  <c r="F163" i="19"/>
  <c r="G163" i="19" s="1"/>
  <c r="F162" i="19"/>
  <c r="G162" i="19" s="1"/>
  <c r="F161" i="19"/>
  <c r="G161" i="19" s="1"/>
  <c r="F160" i="19"/>
  <c r="G160" i="19" s="1"/>
  <c r="F159" i="19"/>
  <c r="G159" i="19" s="1"/>
  <c r="F158" i="19"/>
  <c r="G158" i="19" s="1"/>
  <c r="F157" i="19"/>
  <c r="G157" i="19" s="1"/>
  <c r="F156" i="19"/>
  <c r="G156" i="19" s="1"/>
  <c r="F155" i="19"/>
  <c r="G155" i="19" s="1"/>
  <c r="F154" i="19"/>
  <c r="G154" i="19" s="1"/>
  <c r="F153" i="19"/>
  <c r="G153" i="19" s="1"/>
  <c r="F152" i="19"/>
  <c r="G152" i="19" s="1"/>
  <c r="F151" i="19"/>
  <c r="G151" i="19" s="1"/>
  <c r="F150" i="19"/>
  <c r="G150" i="19" s="1"/>
  <c r="F149" i="19"/>
  <c r="G149" i="19" s="1"/>
  <c r="F148" i="19"/>
  <c r="G148" i="19" s="1"/>
  <c r="F147" i="19"/>
  <c r="G147" i="19" s="1"/>
  <c r="F146" i="19"/>
  <c r="G146" i="19" s="1"/>
  <c r="F145" i="19"/>
  <c r="G145" i="19" s="1"/>
  <c r="F144" i="19"/>
  <c r="G144" i="19" s="1"/>
  <c r="F143" i="19"/>
  <c r="G143" i="19" s="1"/>
  <c r="F142" i="19"/>
  <c r="G142" i="19" s="1"/>
  <c r="F141" i="19"/>
  <c r="G141" i="19" s="1"/>
  <c r="F140" i="19"/>
  <c r="G140" i="19" s="1"/>
  <c r="F139" i="19"/>
  <c r="G139" i="19" s="1"/>
  <c r="F138" i="19"/>
  <c r="G138" i="19" s="1"/>
  <c r="F137" i="19"/>
  <c r="G137" i="19" s="1"/>
  <c r="F136" i="19"/>
  <c r="G136" i="19" s="1"/>
  <c r="F135" i="19"/>
  <c r="G135" i="19" s="1"/>
  <c r="F134" i="19"/>
  <c r="G134" i="19" s="1"/>
  <c r="F133" i="19"/>
  <c r="G133" i="19" s="1"/>
  <c r="F132" i="19"/>
  <c r="G132" i="19" s="1"/>
  <c r="F131" i="19"/>
  <c r="G131" i="19" s="1"/>
  <c r="F130" i="19"/>
  <c r="G130" i="19" s="1"/>
  <c r="E130" i="19"/>
  <c r="G129" i="19"/>
  <c r="F129" i="19"/>
  <c r="G128" i="19"/>
  <c r="F128" i="19"/>
  <c r="G127" i="19"/>
  <c r="F127" i="19"/>
  <c r="G126" i="19"/>
  <c r="F126" i="19"/>
  <c r="G125" i="19"/>
  <c r="F125" i="19"/>
  <c r="G124" i="19"/>
  <c r="F124" i="19"/>
  <c r="G123" i="19"/>
  <c r="F123" i="19"/>
  <c r="G122" i="19"/>
  <c r="F122" i="19"/>
  <c r="G121" i="19"/>
  <c r="F121" i="19"/>
  <c r="G120" i="19"/>
  <c r="F120" i="19"/>
  <c r="G119" i="19"/>
  <c r="F119" i="19"/>
  <c r="G118" i="19"/>
  <c r="F118" i="19"/>
  <c r="G117" i="19"/>
  <c r="F117" i="19"/>
  <c r="G116" i="19"/>
  <c r="F116" i="19"/>
  <c r="G115" i="19"/>
  <c r="F115" i="19"/>
  <c r="F114" i="19"/>
  <c r="G114" i="19" s="1"/>
  <c r="F113" i="19"/>
  <c r="G113" i="19" s="1"/>
  <c r="F112" i="19"/>
  <c r="G112" i="19" s="1"/>
  <c r="F111" i="19"/>
  <c r="G111" i="19" s="1"/>
  <c r="F110" i="19"/>
  <c r="G110" i="19" s="1"/>
  <c r="F109" i="19"/>
  <c r="G109" i="19" s="1"/>
  <c r="F108" i="19"/>
  <c r="G108" i="19" s="1"/>
  <c r="F107" i="19"/>
  <c r="G107" i="19" s="1"/>
  <c r="F106" i="19"/>
  <c r="G106" i="19" s="1"/>
  <c r="F105" i="19"/>
  <c r="G105" i="19" s="1"/>
  <c r="F104" i="19"/>
  <c r="G104" i="19" s="1"/>
  <c r="F103" i="19"/>
  <c r="G103" i="19" s="1"/>
  <c r="F102" i="19"/>
  <c r="G102" i="19" s="1"/>
  <c r="F101" i="19"/>
  <c r="G101" i="19" s="1"/>
  <c r="F100" i="19"/>
  <c r="G100" i="19" s="1"/>
  <c r="F99" i="19"/>
  <c r="G99" i="19" s="1"/>
  <c r="F98" i="19"/>
  <c r="G98" i="19" s="1"/>
  <c r="F97" i="19"/>
  <c r="G97" i="19" s="1"/>
  <c r="F96" i="19"/>
  <c r="G96" i="19" s="1"/>
  <c r="F95" i="19"/>
  <c r="G95" i="19" s="1"/>
  <c r="F94" i="19"/>
  <c r="G94" i="19" s="1"/>
  <c r="F93" i="19"/>
  <c r="G93" i="19" s="1"/>
  <c r="F92" i="19"/>
  <c r="G92" i="19" s="1"/>
  <c r="F91" i="19"/>
  <c r="G91" i="19" s="1"/>
  <c r="F90" i="19"/>
  <c r="G90" i="19" s="1"/>
  <c r="F89" i="19"/>
  <c r="G89" i="19" s="1"/>
  <c r="F88" i="19"/>
  <c r="G88" i="19" s="1"/>
  <c r="F87" i="19"/>
  <c r="G87" i="19" s="1"/>
  <c r="F86" i="19"/>
  <c r="G86" i="19" s="1"/>
  <c r="F85" i="19"/>
  <c r="G85" i="19" s="1"/>
  <c r="E84" i="19"/>
  <c r="D84" i="19"/>
  <c r="D273" i="19" s="1"/>
  <c r="F83" i="19"/>
  <c r="G83" i="19" s="1"/>
  <c r="F82" i="19"/>
  <c r="G82" i="19" s="1"/>
  <c r="F81" i="19"/>
  <c r="G81" i="19" s="1"/>
  <c r="F80" i="19"/>
  <c r="G80" i="19" s="1"/>
  <c r="E80" i="19"/>
  <c r="E273" i="19" s="1"/>
  <c r="F79" i="19"/>
  <c r="G79" i="19" s="1"/>
  <c r="F78" i="19"/>
  <c r="G78" i="19" s="1"/>
  <c r="F77" i="19"/>
  <c r="G77" i="19" s="1"/>
  <c r="F76" i="19"/>
  <c r="G76" i="19" s="1"/>
  <c r="F75" i="19"/>
  <c r="G75" i="19" s="1"/>
  <c r="F74" i="19"/>
  <c r="G74" i="19" s="1"/>
  <c r="F73" i="19"/>
  <c r="G73" i="19" s="1"/>
  <c r="F72" i="19"/>
  <c r="G72" i="19" s="1"/>
  <c r="F71" i="19"/>
  <c r="G71" i="19" s="1"/>
  <c r="F70" i="19"/>
  <c r="G70" i="19" s="1"/>
  <c r="F69" i="19"/>
  <c r="G69" i="19" s="1"/>
  <c r="F68" i="19"/>
  <c r="G68" i="19" s="1"/>
  <c r="F67" i="19"/>
  <c r="G67" i="19" s="1"/>
  <c r="F66" i="19"/>
  <c r="G66" i="19" s="1"/>
  <c r="F65" i="19"/>
  <c r="G65" i="19" s="1"/>
  <c r="F64" i="19"/>
  <c r="G64" i="19" s="1"/>
  <c r="F63" i="19"/>
  <c r="G63" i="19" s="1"/>
  <c r="F62" i="19"/>
  <c r="G62" i="19" s="1"/>
  <c r="F61" i="19"/>
  <c r="G61" i="19" s="1"/>
  <c r="F60" i="19"/>
  <c r="G60" i="19" s="1"/>
  <c r="F59" i="19"/>
  <c r="G59" i="19" s="1"/>
  <c r="F58" i="19"/>
  <c r="G58" i="19" s="1"/>
  <c r="F57" i="19"/>
  <c r="G57" i="19" s="1"/>
  <c r="F56" i="19"/>
  <c r="G56" i="19" s="1"/>
  <c r="F55" i="19"/>
  <c r="G55" i="19" s="1"/>
  <c r="F54" i="19"/>
  <c r="G54" i="19" s="1"/>
  <c r="F53" i="19"/>
  <c r="G53" i="19" s="1"/>
  <c r="F52" i="19"/>
  <c r="G52" i="19" s="1"/>
  <c r="F51" i="19"/>
  <c r="G51" i="19" s="1"/>
  <c r="F50" i="19"/>
  <c r="G50" i="19" s="1"/>
  <c r="F49" i="19"/>
  <c r="G49" i="19" s="1"/>
  <c r="F48" i="19"/>
  <c r="G48" i="19" s="1"/>
  <c r="F47" i="19"/>
  <c r="G47" i="19" s="1"/>
  <c r="F46" i="19"/>
  <c r="G46" i="19" s="1"/>
  <c r="F45" i="19"/>
  <c r="G45" i="19" s="1"/>
  <c r="F44" i="19"/>
  <c r="G44" i="19" s="1"/>
  <c r="F43" i="19"/>
  <c r="G43" i="19" s="1"/>
  <c r="F42" i="19"/>
  <c r="G42" i="19" s="1"/>
  <c r="F41" i="19"/>
  <c r="G41" i="19" s="1"/>
  <c r="F40" i="19"/>
  <c r="G40" i="19" s="1"/>
  <c r="F39" i="19"/>
  <c r="G39" i="19" s="1"/>
  <c r="G38" i="19"/>
  <c r="F38" i="19"/>
  <c r="G37" i="19"/>
  <c r="F37" i="19"/>
  <c r="G36" i="19"/>
  <c r="F36" i="19"/>
  <c r="F35" i="19"/>
  <c r="G35" i="19" s="1"/>
  <c r="F34" i="19"/>
  <c r="G34" i="19" s="1"/>
  <c r="F33" i="19"/>
  <c r="G33" i="19" s="1"/>
  <c r="F32" i="19"/>
  <c r="G32" i="19" s="1"/>
  <c r="G31" i="19"/>
  <c r="F31" i="19"/>
  <c r="G30" i="19"/>
  <c r="F30" i="19"/>
  <c r="F29" i="19"/>
  <c r="G29" i="19" s="1"/>
  <c r="F28" i="19"/>
  <c r="G28" i="19" s="1"/>
  <c r="F27" i="19"/>
  <c r="G27" i="19" s="1"/>
  <c r="F26" i="19"/>
  <c r="G26" i="19" s="1"/>
  <c r="H20" i="19"/>
  <c r="H12" i="19"/>
  <c r="H13" i="19" s="1"/>
  <c r="H155" i="19" l="1"/>
  <c r="H154" i="19"/>
  <c r="H153" i="19"/>
  <c r="H152" i="19"/>
  <c r="H151" i="19"/>
  <c r="H150" i="19"/>
  <c r="H149" i="19"/>
  <c r="H148" i="19"/>
  <c r="H147" i="19"/>
  <c r="H146" i="19"/>
  <c r="H145" i="19"/>
  <c r="H144" i="19"/>
  <c r="H143" i="19"/>
  <c r="H142" i="19"/>
  <c r="H141" i="19"/>
  <c r="H140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I126" i="19" s="1"/>
  <c r="H125" i="19"/>
  <c r="H124" i="19"/>
  <c r="I124" i="19" s="1"/>
  <c r="H123" i="19"/>
  <c r="H122" i="19"/>
  <c r="I122" i="19" s="1"/>
  <c r="H121" i="19"/>
  <c r="H120" i="19"/>
  <c r="I120" i="19" s="1"/>
  <c r="H119" i="19"/>
  <c r="H118" i="19"/>
  <c r="I118" i="19" s="1"/>
  <c r="H117" i="19"/>
  <c r="H116" i="19"/>
  <c r="I116" i="19" s="1"/>
  <c r="H115" i="19"/>
  <c r="H114" i="19"/>
  <c r="H113" i="19"/>
  <c r="H112" i="19"/>
  <c r="I112" i="19" s="1"/>
  <c r="H111" i="19"/>
  <c r="H110" i="19"/>
  <c r="H109" i="19"/>
  <c r="H108" i="19"/>
  <c r="I108" i="19" s="1"/>
  <c r="H107" i="19"/>
  <c r="H106" i="19"/>
  <c r="H105" i="19"/>
  <c r="H104" i="19"/>
  <c r="I104" i="19" s="1"/>
  <c r="H103" i="19"/>
  <c r="H102" i="19"/>
  <c r="H101" i="19"/>
  <c r="H100" i="19"/>
  <c r="I100" i="19" s="1"/>
  <c r="I102" i="19"/>
  <c r="I106" i="19"/>
  <c r="I110" i="19"/>
  <c r="I114" i="19"/>
  <c r="I115" i="19"/>
  <c r="I117" i="19"/>
  <c r="I119" i="19"/>
  <c r="I121" i="19"/>
  <c r="I123" i="19"/>
  <c r="I125" i="19"/>
  <c r="H206" i="19"/>
  <c r="H205" i="19"/>
  <c r="H204" i="19"/>
  <c r="I204" i="19" s="1"/>
  <c r="H203" i="19"/>
  <c r="H207" i="19"/>
  <c r="H190" i="19"/>
  <c r="H189" i="19"/>
  <c r="H188" i="19"/>
  <c r="H187" i="19"/>
  <c r="H186" i="19"/>
  <c r="H185" i="19"/>
  <c r="H184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6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I101" i="19"/>
  <c r="I103" i="19"/>
  <c r="I105" i="19"/>
  <c r="I107" i="19"/>
  <c r="I109" i="19"/>
  <c r="I111" i="19"/>
  <c r="I113" i="19"/>
  <c r="F84" i="19"/>
  <c r="G84" i="19" s="1"/>
  <c r="I127" i="19"/>
  <c r="I128" i="19"/>
  <c r="I129" i="19"/>
  <c r="I130" i="19"/>
  <c r="I132" i="19"/>
  <c r="I134" i="19"/>
  <c r="I136" i="19"/>
  <c r="I138" i="19"/>
  <c r="I140" i="19"/>
  <c r="I142" i="19"/>
  <c r="I144" i="19"/>
  <c r="I146" i="19"/>
  <c r="I148" i="19"/>
  <c r="I150" i="19"/>
  <c r="I152" i="19"/>
  <c r="I154" i="19"/>
  <c r="I156" i="19"/>
  <c r="I158" i="19"/>
  <c r="I160" i="19"/>
  <c r="I162" i="19"/>
  <c r="I164" i="19"/>
  <c r="I166" i="19"/>
  <c r="I168" i="19"/>
  <c r="I170" i="19"/>
  <c r="I172" i="19"/>
  <c r="I174" i="19"/>
  <c r="I176" i="19"/>
  <c r="I178" i="19"/>
  <c r="I180" i="19"/>
  <c r="I182" i="19"/>
  <c r="I184" i="19"/>
  <c r="I186" i="19"/>
  <c r="I188" i="19"/>
  <c r="I190" i="19"/>
  <c r="I191" i="19"/>
  <c r="I193" i="19"/>
  <c r="I195" i="19"/>
  <c r="I196" i="19"/>
  <c r="F273" i="19"/>
  <c r="I131" i="19"/>
  <c r="I133" i="19"/>
  <c r="I135" i="19"/>
  <c r="I137" i="19"/>
  <c r="I139" i="19"/>
  <c r="I141" i="19"/>
  <c r="I143" i="19"/>
  <c r="I145" i="19"/>
  <c r="I147" i="19"/>
  <c r="I149" i="19"/>
  <c r="I151" i="19"/>
  <c r="I153" i="19"/>
  <c r="I155" i="19"/>
  <c r="I157" i="19"/>
  <c r="I159" i="19"/>
  <c r="I161" i="19"/>
  <c r="I163" i="19"/>
  <c r="I165" i="19"/>
  <c r="I167" i="19"/>
  <c r="I169" i="19"/>
  <c r="I171" i="19"/>
  <c r="I173" i="19"/>
  <c r="I175" i="19"/>
  <c r="I177" i="19"/>
  <c r="I179" i="19"/>
  <c r="I181" i="19"/>
  <c r="I183" i="19"/>
  <c r="I185" i="19"/>
  <c r="I187" i="19"/>
  <c r="I189" i="19"/>
  <c r="I192" i="19"/>
  <c r="I194" i="19"/>
  <c r="I197" i="19"/>
  <c r="I198" i="19"/>
  <c r="I199" i="19"/>
  <c r="I200" i="19"/>
  <c r="I201" i="19"/>
  <c r="I202" i="19"/>
  <c r="I203" i="19"/>
  <c r="I208" i="19"/>
  <c r="I210" i="19"/>
  <c r="I212" i="19"/>
  <c r="I214" i="19"/>
  <c r="I216" i="19"/>
  <c r="I218" i="19"/>
  <c r="I219" i="19"/>
  <c r="I220" i="19"/>
  <c r="I221" i="19"/>
  <c r="I222" i="19"/>
  <c r="I223" i="19"/>
  <c r="I224" i="19"/>
  <c r="I225" i="19"/>
  <c r="I226" i="19"/>
  <c r="I227" i="19"/>
  <c r="I228" i="19"/>
  <c r="I229" i="19"/>
  <c r="I230" i="19"/>
  <c r="I231" i="19"/>
  <c r="I205" i="19"/>
  <c r="I206" i="19"/>
  <c r="I207" i="19"/>
  <c r="I209" i="19"/>
  <c r="I211" i="19"/>
  <c r="I213" i="19"/>
  <c r="I215" i="19"/>
  <c r="I217" i="19"/>
  <c r="I232" i="19"/>
  <c r="I233" i="19"/>
  <c r="I234" i="19"/>
  <c r="I235" i="19"/>
  <c r="I236" i="19"/>
  <c r="I237" i="19"/>
  <c r="I238" i="19"/>
  <c r="I239" i="19"/>
  <c r="I240" i="19"/>
  <c r="I241" i="19"/>
  <c r="I242" i="19"/>
  <c r="I243" i="19"/>
  <c r="I244" i="19"/>
  <c r="I245" i="19"/>
  <c r="I246" i="19"/>
  <c r="I247" i="19"/>
  <c r="I248" i="19"/>
  <c r="I249" i="19"/>
  <c r="I250" i="19"/>
  <c r="I251" i="19"/>
  <c r="I252" i="19"/>
  <c r="I253" i="19"/>
  <c r="I254" i="19"/>
  <c r="I255" i="19"/>
  <c r="I256" i="19"/>
  <c r="I257" i="19"/>
  <c r="I258" i="19"/>
  <c r="I259" i="19"/>
  <c r="I260" i="19"/>
  <c r="I261" i="19"/>
  <c r="I262" i="19"/>
  <c r="I263" i="19"/>
  <c r="I264" i="19"/>
  <c r="I265" i="19"/>
  <c r="I266" i="19"/>
  <c r="I267" i="19"/>
  <c r="I268" i="19"/>
  <c r="I269" i="19"/>
  <c r="I270" i="19"/>
  <c r="I271" i="19"/>
  <c r="I272" i="19"/>
  <c r="H9" i="19" l="1"/>
  <c r="G273" i="19"/>
  <c r="H273" i="20" l="1"/>
  <c r="I273" i="20"/>
  <c r="H22" i="19"/>
  <c r="H10" i="19"/>
  <c r="H79" i="19" l="1"/>
  <c r="I79" i="19" s="1"/>
  <c r="H78" i="19"/>
  <c r="I78" i="19" s="1"/>
  <c r="H77" i="19"/>
  <c r="I77" i="19" s="1"/>
  <c r="H76" i="19"/>
  <c r="I76" i="19" s="1"/>
  <c r="H75" i="19"/>
  <c r="I75" i="19" s="1"/>
  <c r="H74" i="19"/>
  <c r="I74" i="19" s="1"/>
  <c r="H73" i="19"/>
  <c r="I73" i="19" s="1"/>
  <c r="H72" i="19"/>
  <c r="I72" i="19" s="1"/>
  <c r="H71" i="19"/>
  <c r="I71" i="19" s="1"/>
  <c r="H70" i="19"/>
  <c r="I70" i="19" s="1"/>
  <c r="H69" i="19"/>
  <c r="I69" i="19" s="1"/>
  <c r="H68" i="19"/>
  <c r="I68" i="19" s="1"/>
  <c r="H67" i="19"/>
  <c r="I67" i="19" s="1"/>
  <c r="H66" i="19"/>
  <c r="I66" i="19" s="1"/>
  <c r="H65" i="19"/>
  <c r="I65" i="19" s="1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H52" i="19"/>
  <c r="I52" i="19" s="1"/>
  <c r="H51" i="19"/>
  <c r="I51" i="19" s="1"/>
  <c r="H50" i="19"/>
  <c r="I50" i="19" s="1"/>
  <c r="H49" i="19"/>
  <c r="I49" i="19" s="1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38" i="19"/>
  <c r="I38" i="19" s="1"/>
  <c r="H37" i="19"/>
  <c r="I37" i="19" s="1"/>
  <c r="H36" i="19"/>
  <c r="I36" i="19" s="1"/>
  <c r="H99" i="19"/>
  <c r="I99" i="19" s="1"/>
  <c r="H98" i="19"/>
  <c r="I98" i="19" s="1"/>
  <c r="H97" i="19"/>
  <c r="I97" i="19" s="1"/>
  <c r="H96" i="19"/>
  <c r="I96" i="19" s="1"/>
  <c r="H95" i="19"/>
  <c r="I95" i="19" s="1"/>
  <c r="H94" i="19"/>
  <c r="I94" i="19" s="1"/>
  <c r="H93" i="19"/>
  <c r="I93" i="19" s="1"/>
  <c r="H92" i="19"/>
  <c r="I92" i="19" s="1"/>
  <c r="H91" i="19"/>
  <c r="I91" i="19" s="1"/>
  <c r="H90" i="19"/>
  <c r="I90" i="19" s="1"/>
  <c r="H89" i="19"/>
  <c r="I89" i="19" s="1"/>
  <c r="H88" i="19"/>
  <c r="I88" i="19" s="1"/>
  <c r="H87" i="19"/>
  <c r="I87" i="19" s="1"/>
  <c r="H86" i="19"/>
  <c r="I86" i="19" s="1"/>
  <c r="H85" i="19"/>
  <c r="I85" i="19" s="1"/>
  <c r="H84" i="19"/>
  <c r="I84" i="19" s="1"/>
  <c r="H83" i="19"/>
  <c r="I83" i="19" s="1"/>
  <c r="H82" i="19"/>
  <c r="I82" i="19" s="1"/>
  <c r="H81" i="19"/>
  <c r="I81" i="19" s="1"/>
  <c r="H80" i="19"/>
  <c r="I80" i="19" s="1"/>
  <c r="H32" i="19"/>
  <c r="I32" i="19" s="1"/>
  <c r="H29" i="19"/>
  <c r="I29" i="19" s="1"/>
  <c r="H27" i="19"/>
  <c r="I27" i="19" s="1"/>
  <c r="H26" i="19"/>
  <c r="H41" i="19"/>
  <c r="I41" i="19" s="1"/>
  <c r="H40" i="19"/>
  <c r="I40" i="19" s="1"/>
  <c r="H39" i="19"/>
  <c r="I39" i="19" s="1"/>
  <c r="H35" i="19"/>
  <c r="I35" i="19" s="1"/>
  <c r="H34" i="19"/>
  <c r="I34" i="19" s="1"/>
  <c r="H33" i="19"/>
  <c r="I33" i="19" s="1"/>
  <c r="H31" i="19"/>
  <c r="I31" i="19" s="1"/>
  <c r="H30" i="19"/>
  <c r="I30" i="19" s="1"/>
  <c r="H28" i="19"/>
  <c r="I28" i="19" s="1"/>
  <c r="H23" i="19"/>
  <c r="H273" i="19" l="1"/>
  <c r="I26" i="19"/>
  <c r="I273" i="19" l="1"/>
  <c r="G273" i="18" l="1"/>
  <c r="F273" i="18" l="1"/>
  <c r="H273" i="18"/>
  <c r="E273" i="18" l="1"/>
  <c r="D273" i="18"/>
  <c r="C273" i="18"/>
  <c r="H20" i="18"/>
  <c r="H18" i="18"/>
  <c r="H19" i="18" s="1"/>
  <c r="H12" i="18"/>
  <c r="H13" i="18" s="1"/>
  <c r="H15" i="18" l="1"/>
  <c r="H16" i="18" s="1"/>
  <c r="H9" i="18"/>
  <c r="I273" i="18"/>
  <c r="H22" i="18" l="1"/>
  <c r="H10" i="18"/>
  <c r="H23" i="18" s="1"/>
  <c r="G273" i="15" l="1"/>
  <c r="E273" i="15" l="1"/>
  <c r="D273" i="15"/>
  <c r="C273" i="15"/>
  <c r="G20" i="15"/>
  <c r="G18" i="15" l="1"/>
  <c r="G19" i="15" s="1"/>
  <c r="G15" i="15"/>
  <c r="G16" i="15" s="1"/>
  <c r="G12" i="15"/>
  <c r="G13" i="15" s="1"/>
  <c r="G9" i="15"/>
  <c r="G10" i="15" s="1"/>
  <c r="F273" i="15"/>
  <c r="G23" i="15" l="1"/>
  <c r="G22" i="15"/>
  <c r="H273" i="15"/>
  <c r="E273" i="12" l="1"/>
  <c r="D273" i="12"/>
  <c r="C273" i="12"/>
  <c r="G20" i="12"/>
  <c r="G9" i="12" l="1"/>
  <c r="G10" i="12" s="1"/>
  <c r="G12" i="12"/>
  <c r="G13" i="12" s="1"/>
  <c r="G15" i="12"/>
  <c r="G16" i="12" s="1"/>
  <c r="G18" i="12"/>
  <c r="G19" i="12" s="1"/>
  <c r="F273" i="12"/>
  <c r="G273" i="12"/>
  <c r="G23" i="12" l="1"/>
  <c r="G22" i="12"/>
  <c r="H273" i="12"/>
</calcChain>
</file>

<file path=xl/comments1.xml><?xml version="1.0" encoding="utf-8"?>
<comments xmlns="http://schemas.openxmlformats.org/spreadsheetml/2006/main">
  <authors>
    <author>Автор</author>
  </authors>
  <commentList>
    <comment ref="E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взято как за декабрь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взято как за декабрь</t>
        </r>
      </text>
    </comment>
    <comment ref="E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взято как за декабрь</t>
        </r>
      </text>
    </comment>
    <comment ref="E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взято как за декабрь</t>
        </r>
      </text>
    </comment>
    <comment ref="E9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перекрыто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нормативу 1,272</t>
        </r>
      </text>
    </comment>
    <comment ref="D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взято как за декабрь</t>
        </r>
      </text>
    </comment>
    <comment ref="E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нормативу 1,278
</t>
        </r>
      </text>
    </comment>
    <comment ref="D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взято как за декабрь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нормативу 1,280
</t>
        </r>
      </text>
    </comment>
    <comment ref="D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взято как за декабрь</t>
        </r>
      </text>
    </comment>
    <comment ref="D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взято как за декабрь</t>
        </r>
      </text>
    </comment>
    <comment ref="E9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по норме 1,271
</t>
        </r>
      </text>
    </comment>
    <comment ref="D1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работает счетчик</t>
        </r>
      </text>
    </comment>
    <comment ref="E1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нормативу 2,619=0,873*3мес</t>
        </r>
      </text>
    </comment>
    <comment ref="E20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нормативу 1,287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белобл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белобл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норме +1,281
(85,4*0,015)
счетчик в квартире
на звонок не ответили показания не передали</t>
        </r>
      </text>
    </comment>
    <comment ref="E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норме +1,272
(84,8*0,015)
счетчик в квартире
на звонок не ответили показания не передали</t>
        </r>
      </text>
    </comment>
    <comment ref="E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передали показания 24.11.16   3,752</t>
        </r>
      </text>
    </comment>
    <comment ref="D1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аварийкой 0,053
по нормативу 2,619=0,873*3мес
</t>
        </r>
      </text>
    </comment>
    <comment ref="E1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реально 0,195 
</t>
        </r>
      </text>
    </comment>
    <comment ref="E1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22.11 перед. 7,209
будет передавать ежемесячно</t>
        </r>
      </text>
    </comment>
    <comment ref="E15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11.11.16 передали 4,350</t>
        </r>
      </text>
    </comment>
    <comment ref="D207" authorId="0">
      <text>
        <r>
          <rPr>
            <sz val="9"/>
            <color indexed="81"/>
            <rFont val="Tahoma"/>
            <family val="2"/>
            <charset val="204"/>
          </rPr>
          <t xml:space="preserve">факт 2,261
</t>
        </r>
      </text>
    </comment>
    <comment ref="E207" authorId="0">
      <text>
        <r>
          <rPr>
            <sz val="9"/>
            <color indexed="81"/>
            <rFont val="Tahoma"/>
            <family val="2"/>
            <charset val="204"/>
          </rPr>
          <t>факт 3,363 на 25.11.16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белобл</t>
        </r>
      </text>
    </comment>
    <comment ref="D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передали показания 24.11.16   3,752</t>
        </r>
      </text>
    </comment>
    <comment ref="E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передали показания 27.12.16   3,816</t>
        </r>
      </text>
    </comment>
    <comment ref="D1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аварийкой 0,195 
</t>
        </r>
      </text>
    </comment>
    <comment ref="E1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аварийкой 0,506 
</t>
        </r>
      </text>
    </comment>
    <comment ref="E1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26.12.16 факт 8,476</t>
        </r>
      </text>
    </comment>
    <comment ref="E1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авар 5,288 26.12.16</t>
        </r>
      </text>
    </comment>
    <comment ref="E2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норме +0,848</t>
        </r>
      </text>
    </comment>
    <comment ref="D207" authorId="0">
      <text>
        <r>
          <rPr>
            <sz val="9"/>
            <color indexed="81"/>
            <rFont val="Tahoma"/>
            <family val="2"/>
            <charset val="204"/>
          </rPr>
          <t>факт 3,363 на 25.11.16</t>
        </r>
      </text>
    </comment>
    <comment ref="E207" authorId="0">
      <text>
        <r>
          <rPr>
            <sz val="9"/>
            <color indexed="81"/>
            <rFont val="Tahoma"/>
            <family val="2"/>
            <charset val="204"/>
          </rPr>
          <t>факт 4,910 на 26.12.16</t>
        </r>
      </text>
    </comment>
    <comment ref="F23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принесли ключ от тамбура кв 208-209</t>
        </r>
      </text>
    </comment>
  </commentList>
</comments>
</file>

<file path=xl/sharedStrings.xml><?xml version="1.0" encoding="utf-8"?>
<sst xmlns="http://schemas.openxmlformats.org/spreadsheetml/2006/main" count="444" uniqueCount="87">
  <si>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</si>
  <si>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</si>
  <si>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</si>
  <si>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</si>
  <si>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</si>
  <si>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</si>
  <si>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</si>
  <si>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</si>
  <si>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</si>
  <si>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</si>
  <si>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МОП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</si>
  <si>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</si>
  <si>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</si>
  <si>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Справочно: 1 кВт = 0,00086Гкал</t>
  </si>
  <si>
    <t>Разница, Гкал</t>
  </si>
  <si>
    <t>Всего, Гкал</t>
  </si>
  <si>
    <t>Показания кВт на 27.12.15</t>
  </si>
  <si>
    <t>Исп.  Съедина К.И.</t>
  </si>
  <si>
    <t>Показания кВт на 01.12.15</t>
  </si>
  <si>
    <t>Разница, Гкал                   с 01.12.15 по 27.12.15 гг.</t>
  </si>
  <si>
    <t>за период с  01.12.15 по  27.12.15 гг.</t>
  </si>
  <si>
    <t xml:space="preserve"> Расчет показателей отопления в жилом доме по адресу: г. Белгород, ул. Костюкова д. 11в                                   </t>
  </si>
  <si>
    <t>Квартиры+МОП 1 подъезд</t>
  </si>
  <si>
    <t>квартиры 1 под. (1-74)</t>
  </si>
  <si>
    <t>Квартиры+МОП 2 подъезд</t>
  </si>
  <si>
    <t>квартиры 2 под. 75-130</t>
  </si>
  <si>
    <t>МОП 1 под.</t>
  </si>
  <si>
    <t>МОП 2 под.</t>
  </si>
  <si>
    <t>Квартиры+МОП 3 подъезд</t>
  </si>
  <si>
    <t>квартиры 3 под (131-182)</t>
  </si>
  <si>
    <t>МОП 3 под.</t>
  </si>
  <si>
    <t>Квартиры+МОП 4 подъезд</t>
  </si>
  <si>
    <t>квартиры 4 под (183-247)</t>
  </si>
  <si>
    <t>МОП 4 под.</t>
  </si>
  <si>
    <t>Итого по дому</t>
  </si>
  <si>
    <t>в т.ч.</t>
  </si>
  <si>
    <t xml:space="preserve">Квартиры </t>
  </si>
  <si>
    <t>ВКТ-7 сет.N  007. Зав.№00248507</t>
  </si>
  <si>
    <t>ВКТ-7 сет.N  028. Зав.№00248528</t>
  </si>
  <si>
    <t>ВКТ-7 сет.N  094. Зав.№00242094</t>
  </si>
  <si>
    <t>ВКТ-7 сет.N  069. Зав.№00242069</t>
  </si>
  <si>
    <t>за период с  27.12.15 по  27.01.16 гг.</t>
  </si>
  <si>
    <t>Разница, Гкал                   с 27.12.15 по 27.01.16 гг.</t>
  </si>
  <si>
    <t>Показания МВт на 27.01.16</t>
  </si>
  <si>
    <t>Показания МВт на 27.12.15</t>
  </si>
  <si>
    <t>Справочно: 1 МВт = 0,8598 Гкал</t>
  </si>
  <si>
    <t>за период с  27.01.16 по  25.02.16 гг.</t>
  </si>
  <si>
    <t>Разница, Гкал                   с 27.01.16 по 25.02.16 гг.</t>
  </si>
  <si>
    <t>Показания МВт на 25.02.16</t>
  </si>
  <si>
    <t>Разница, МВт</t>
  </si>
  <si>
    <t>за период с  25.02.16 по  27.03.16 гг.</t>
  </si>
  <si>
    <t>Разница, Гкал                   с 25.02.16 по 26.03.16 гг.</t>
  </si>
  <si>
    <t>Показания МВт на 27.03.16</t>
  </si>
  <si>
    <t>Разница, Гкал                   с 27.03.16 по 11.04.16 гг.</t>
  </si>
  <si>
    <t>Показания МВт на 11.04.16</t>
  </si>
  <si>
    <t>№</t>
  </si>
  <si>
    <t>№ счетчика</t>
  </si>
  <si>
    <t>11.04.16</t>
  </si>
  <si>
    <t>Mwh</t>
  </si>
  <si>
    <t>оф. 1</t>
  </si>
  <si>
    <t>оф. 2</t>
  </si>
  <si>
    <t>оф. 3</t>
  </si>
  <si>
    <t>оф. 4</t>
  </si>
  <si>
    <t>оф. 5</t>
  </si>
  <si>
    <t>оф. 6</t>
  </si>
  <si>
    <t>оф. 7</t>
  </si>
  <si>
    <t>оф. 8</t>
  </si>
  <si>
    <t>оф. 9</t>
  </si>
  <si>
    <t>оф. 10</t>
  </si>
  <si>
    <t>оф. 11</t>
  </si>
  <si>
    <t>оф. 12</t>
  </si>
  <si>
    <t>оф. 13</t>
  </si>
  <si>
    <t>оф. 14</t>
  </si>
  <si>
    <t>оф. 15</t>
  </si>
  <si>
    <t>за период с  27.03.16 по  11.04.16 гг.</t>
  </si>
  <si>
    <t>за период с  11.04.16 по  26.10.16 гг.</t>
  </si>
  <si>
    <t>Разница, Гкал                   с 11.04.16 по 26.10.16 гг.</t>
  </si>
  <si>
    <t>Показания МВт на 26.10.16</t>
  </si>
  <si>
    <t>26.10.16</t>
  </si>
  <si>
    <t>за период с  26.10.16 по  25.11.16 гг.</t>
  </si>
  <si>
    <t>Разница, Гкал                   с 26.10.16 по 25.11.16 гг.</t>
  </si>
  <si>
    <t>Показания МВт на 25.11.16</t>
  </si>
  <si>
    <t>25.11.16</t>
  </si>
  <si>
    <t>за период с  25.11.16 по  26.12.16 гг.</t>
  </si>
  <si>
    <t>Разница, Гкал                   с 25.11.16 по 26.12.16 гг.</t>
  </si>
  <si>
    <t>Показания МВт на 26.12.16</t>
  </si>
  <si>
    <t>25.12.16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</si>
</sst>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00"/>
    <numFmt numFmtId="167" formatCode="0.0000"/>
    <numFmt numFmtId="168" formatCode="#,##0.0"/>
  </numFmts>
  <fonts count="4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333333"/>
      <name val="Trebuchet MS"/>
      <family val="2"/>
      <charset val="204"/>
    </font>
    <font>
      <sz val="12"/>
      <color rgb="FF333333"/>
      <name val="Trebuchet MS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2" fillId="2" borderId="0" applyNumberFormat="0" applyBorder="0" applyAlignment="0" applyProtection="0"/>
  </cellStyleXfs>
  <cellXfs count="333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/>
    <xf numFmtId="166" fontId="0" fillId="0" borderId="0" xfId="0" applyNumberFormat="1" applyFill="1"/>
    <xf numFmtId="1" fontId="5" fillId="0" borderId="0" xfId="0" applyNumberFormat="1" applyFont="1" applyFill="1" applyAlignment="1"/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1" fontId="0" fillId="0" borderId="0" xfId="0" applyNumberForma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/>
    <xf numFmtId="0" fontId="12" fillId="0" borderId="0" xfId="0" applyFont="1" applyFill="1"/>
    <xf numFmtId="166" fontId="12" fillId="0" borderId="0" xfId="0" applyNumberFormat="1" applyFont="1" applyFill="1"/>
    <xf numFmtId="1" fontId="12" fillId="0" borderId="0" xfId="0" applyNumberFormat="1" applyFont="1" applyFill="1"/>
    <xf numFmtId="1" fontId="0" fillId="0" borderId="0" xfId="0" applyNumberFormat="1" applyFont="1" applyFill="1"/>
    <xf numFmtId="164" fontId="15" fillId="0" borderId="12" xfId="0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15" xfId="0" applyFill="1" applyBorder="1"/>
    <xf numFmtId="164" fontId="15" fillId="0" borderId="11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/>
    <xf numFmtId="0" fontId="18" fillId="0" borderId="20" xfId="0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164" fontId="15" fillId="0" borderId="17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0" fillId="0" borderId="14" xfId="0" applyFill="1" applyBorder="1"/>
    <xf numFmtId="0" fontId="12" fillId="0" borderId="15" xfId="0" applyFont="1" applyFill="1" applyBorder="1"/>
    <xf numFmtId="3" fontId="15" fillId="0" borderId="8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/>
    </xf>
    <xf numFmtId="167" fontId="0" fillId="0" borderId="1" xfId="0" applyNumberFormat="1" applyFont="1" applyFill="1" applyBorder="1"/>
    <xf numFmtId="167" fontId="0" fillId="0" borderId="15" xfId="0" applyNumberFormat="1" applyFont="1" applyFill="1" applyBorder="1"/>
    <xf numFmtId="167" fontId="0" fillId="0" borderId="14" xfId="0" applyNumberFormat="1" applyFont="1" applyFill="1" applyBorder="1"/>
    <xf numFmtId="167" fontId="12" fillId="0" borderId="0" xfId="0" applyNumberFormat="1" applyFont="1" applyFill="1"/>
    <xf numFmtId="167" fontId="0" fillId="0" borderId="0" xfId="0" applyNumberFormat="1" applyFill="1"/>
    <xf numFmtId="0" fontId="0" fillId="0" borderId="12" xfId="0" applyFill="1" applyBorder="1"/>
    <xf numFmtId="164" fontId="12" fillId="0" borderId="12" xfId="0" applyNumberFormat="1" applyFont="1" applyFill="1" applyBorder="1" applyAlignment="1">
      <alignment horizontal="center"/>
    </xf>
    <xf numFmtId="167" fontId="0" fillId="0" borderId="12" xfId="0" applyNumberFormat="1" applyFont="1" applyFill="1" applyBorder="1"/>
    <xf numFmtId="167" fontId="0" fillId="0" borderId="13" xfId="0" applyNumberFormat="1" applyFont="1" applyFill="1" applyBorder="1"/>
    <xf numFmtId="164" fontId="0" fillId="0" borderId="0" xfId="0" applyNumberFormat="1" applyFill="1"/>
    <xf numFmtId="0" fontId="0" fillId="0" borderId="0" xfId="0" applyFill="1" applyBorder="1"/>
    <xf numFmtId="165" fontId="12" fillId="0" borderId="0" xfId="0" applyNumberFormat="1" applyFont="1" applyFill="1"/>
    <xf numFmtId="2" fontId="0" fillId="0" borderId="0" xfId="0" applyNumberFormat="1" applyFill="1"/>
    <xf numFmtId="4" fontId="0" fillId="0" borderId="0" xfId="0" applyNumberFormat="1" applyFill="1"/>
    <xf numFmtId="168" fontId="17" fillId="0" borderId="1" xfId="0" applyNumberFormat="1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/>
    <xf numFmtId="1" fontId="24" fillId="0" borderId="0" xfId="0" applyNumberFormat="1" applyFont="1" applyFill="1"/>
    <xf numFmtId="0" fontId="26" fillId="0" borderId="0" xfId="0" applyFont="1" applyFill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166" fontId="24" fillId="0" borderId="0" xfId="0" applyNumberFormat="1" applyFont="1" applyFill="1"/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4" fontId="12" fillId="0" borderId="0" xfId="0" applyNumberFormat="1" applyFont="1" applyFill="1"/>
    <xf numFmtId="0" fontId="12" fillId="0" borderId="0" xfId="0" applyFont="1" applyFill="1" applyBorder="1"/>
    <xf numFmtId="2" fontId="12" fillId="0" borderId="0" xfId="0" applyNumberFormat="1" applyFont="1" applyFill="1"/>
    <xf numFmtId="4" fontId="12" fillId="0" borderId="0" xfId="0" applyNumberFormat="1" applyFont="1" applyFill="1"/>
    <xf numFmtId="1" fontId="32" fillId="0" borderId="0" xfId="0" applyNumberFormat="1" applyFont="1" applyFill="1" applyAlignment="1"/>
    <xf numFmtId="0" fontId="32" fillId="0" borderId="0" xfId="0" applyFont="1" applyFill="1" applyAlignment="1">
      <alignment horizontal="center"/>
    </xf>
    <xf numFmtId="1" fontId="32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1" fontId="33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vertical="top" wrapText="1"/>
    </xf>
    <xf numFmtId="1" fontId="2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2" fillId="0" borderId="14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/>
    <xf numFmtId="164" fontId="3" fillId="0" borderId="0" xfId="0" applyNumberFormat="1" applyFont="1" applyFill="1"/>
    <xf numFmtId="0" fontId="31" fillId="0" borderId="0" xfId="0" applyFont="1" applyFill="1"/>
    <xf numFmtId="0" fontId="0" fillId="0" borderId="0" xfId="0" applyFill="1" applyAlignment="1"/>
    <xf numFmtId="0" fontId="0" fillId="0" borderId="0" xfId="0" applyFont="1" applyFill="1" applyAlignment="1"/>
    <xf numFmtId="0" fontId="29" fillId="0" borderId="0" xfId="0" applyFont="1" applyFill="1"/>
    <xf numFmtId="164" fontId="14" fillId="0" borderId="12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wrapText="1"/>
    </xf>
    <xf numFmtId="3" fontId="15" fillId="0" borderId="3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/>
    </xf>
    <xf numFmtId="164" fontId="15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18" xfId="0" applyFont="1" applyFill="1" applyBorder="1"/>
    <xf numFmtId="3" fontId="15" fillId="0" borderId="33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/>
    </xf>
    <xf numFmtId="164" fontId="12" fillId="0" borderId="19" xfId="0" applyNumberFormat="1" applyFont="1" applyFill="1" applyBorder="1" applyAlignment="1">
      <alignment horizontal="center"/>
    </xf>
    <xf numFmtId="167" fontId="0" fillId="0" borderId="19" xfId="0" applyNumberFormat="1" applyFont="1" applyFill="1" applyBorder="1"/>
    <xf numFmtId="167" fontId="0" fillId="0" borderId="20" xfId="0" applyNumberFormat="1" applyFont="1" applyFill="1" applyBorder="1"/>
    <xf numFmtId="0" fontId="0" fillId="0" borderId="31" xfId="0" applyFont="1" applyFill="1" applyBorder="1"/>
    <xf numFmtId="167" fontId="0" fillId="0" borderId="26" xfId="0" applyNumberFormat="1" applyFont="1" applyFill="1" applyBorder="1"/>
    <xf numFmtId="0" fontId="0" fillId="0" borderId="15" xfId="0" applyFont="1" applyFill="1" applyBorder="1"/>
    <xf numFmtId="0" fontId="0" fillId="0" borderId="35" xfId="0" applyFont="1" applyFill="1" applyBorder="1"/>
    <xf numFmtId="3" fontId="15" fillId="0" borderId="37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center"/>
    </xf>
    <xf numFmtId="167" fontId="0" fillId="0" borderId="36" xfId="0" applyNumberFormat="1" applyFont="1" applyFill="1" applyBorder="1"/>
    <xf numFmtId="167" fontId="0" fillId="0" borderId="38" xfId="0" applyNumberFormat="1" applyFont="1" applyFill="1" applyBorder="1"/>
    <xf numFmtId="0" fontId="13" fillId="0" borderId="36" xfId="0" applyFont="1" applyFill="1" applyBorder="1" applyAlignment="1">
      <alignment horizontal="center" vertical="center" wrapText="1"/>
    </xf>
    <xf numFmtId="0" fontId="0" fillId="0" borderId="14" xfId="0" applyFont="1" applyFill="1" applyBorder="1"/>
    <xf numFmtId="0" fontId="12" fillId="0" borderId="18" xfId="0" applyFont="1" applyFill="1" applyBorder="1"/>
    <xf numFmtId="167" fontId="0" fillId="0" borderId="39" xfId="0" applyNumberFormat="1" applyFont="1" applyFill="1" applyBorder="1"/>
    <xf numFmtId="168" fontId="0" fillId="0" borderId="1" xfId="0" applyNumberFormat="1" applyFont="1" applyFill="1" applyBorder="1"/>
    <xf numFmtId="164" fontId="0" fillId="0" borderId="1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164" fontId="36" fillId="0" borderId="1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wrapText="1"/>
    </xf>
    <xf numFmtId="1" fontId="12" fillId="0" borderId="0" xfId="0" applyNumberFormat="1" applyFont="1" applyFill="1" applyAlignment="1">
      <alignment wrapText="1"/>
    </xf>
    <xf numFmtId="0" fontId="12" fillId="0" borderId="0" xfId="0" applyFont="1"/>
    <xf numFmtId="1" fontId="12" fillId="0" borderId="0" xfId="0" applyNumberFormat="1" applyFont="1"/>
    <xf numFmtId="164" fontId="3" fillId="0" borderId="0" xfId="0" applyNumberFormat="1" applyFont="1"/>
    <xf numFmtId="0" fontId="1" fillId="0" borderId="0" xfId="0" applyFont="1"/>
    <xf numFmtId="164" fontId="12" fillId="0" borderId="0" xfId="0" applyNumberFormat="1" applyFont="1"/>
    <xf numFmtId="0" fontId="0" fillId="0" borderId="0" xfId="0" applyFont="1"/>
    <xf numFmtId="0" fontId="37" fillId="0" borderId="0" xfId="0" applyFont="1"/>
    <xf numFmtId="0" fontId="36" fillId="0" borderId="0" xfId="0" applyFont="1" applyFill="1" applyBorder="1" applyAlignment="1">
      <alignment horizontal="center" vertical="center"/>
    </xf>
    <xf numFmtId="0" fontId="0" fillId="0" borderId="0" xfId="0" applyAlignment="1"/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Border="1" applyAlignment="1"/>
    <xf numFmtId="0" fontId="3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164" fontId="18" fillId="0" borderId="22" xfId="0" applyNumberFormat="1" applyFont="1" applyFill="1" applyBorder="1" applyAlignment="1">
      <alignment horizontal="center" vertical="center"/>
    </xf>
    <xf numFmtId="164" fontId="18" fillId="0" borderId="26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2" fillId="0" borderId="15" xfId="0" applyNumberFormat="1" applyFont="1" applyFill="1" applyBorder="1"/>
    <xf numFmtId="168" fontId="19" fillId="0" borderId="1" xfId="0" applyNumberFormat="1" applyFont="1" applyFill="1" applyBorder="1"/>
    <xf numFmtId="164" fontId="19" fillId="0" borderId="1" xfId="0" applyNumberFormat="1" applyFont="1" applyFill="1" applyBorder="1"/>
    <xf numFmtId="0" fontId="13" fillId="0" borderId="1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/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/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1" fillId="0" borderId="0" xfId="0" applyFont="1"/>
    <xf numFmtId="0" fontId="24" fillId="0" borderId="0" xfId="0" applyFont="1"/>
    <xf numFmtId="164" fontId="9" fillId="0" borderId="27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31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right" vertical="center" wrapText="1"/>
    </xf>
    <xf numFmtId="164" fontId="30" fillId="0" borderId="11" xfId="0" applyNumberFormat="1" applyFont="1" applyFill="1" applyBorder="1" applyAlignment="1">
      <alignment horizontal="left"/>
    </xf>
    <xf numFmtId="164" fontId="30" fillId="0" borderId="0" xfId="0" applyNumberFormat="1" applyFont="1" applyFill="1" applyBorder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vertical="center" wrapText="1"/>
    </xf>
    <xf numFmtId="1" fontId="1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/>
    </xf>
    <xf numFmtId="164" fontId="18" fillId="0" borderId="29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31" xfId="0" applyFont="1" applyFill="1" applyBorder="1" applyAlignment="1">
      <alignment horizontal="right" vertical="center" wrapText="1"/>
    </xf>
    <xf numFmtId="0" fontId="13" fillId="0" borderId="40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39" fillId="0" borderId="1" xfId="0" applyFont="1" applyFill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7" fontId="12" fillId="0" borderId="1" xfId="1" applyNumberFormat="1" applyFont="1" applyFill="1" applyBorder="1"/>
    <xf numFmtId="164" fontId="39" fillId="0" borderId="0" xfId="0" applyNumberFormat="1" applyFont="1" applyFill="1"/>
    <xf numFmtId="0" fontId="12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0" xfId="0" applyFont="1" applyFill="1"/>
    <xf numFmtId="0" fontId="12" fillId="0" borderId="0" xfId="0" applyFont="1" applyFill="1" applyAlignment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workbookViewId="0">
      <selection activeCell="J33" sqref="J33"/>
    </sheetView>
  </sheetViews>
  <sheetFormatPr defaultRowHeight="15" x14ac:dyDescent="0.25"/>
  <cols>
    <col min="1" max="1" width="4.85546875" style="3" customWidth="1"/>
    <col min="2" max="2" width="12.5703125" style="3" customWidth="1"/>
    <col min="3" max="3" width="8.28515625" style="3" customWidth="1"/>
    <col min="4" max="5" width="10.5703125" style="3" customWidth="1"/>
    <col min="6" max="6" width="10.85546875" style="4" customWidth="1"/>
    <col min="7" max="7" width="12" style="6" customWidth="1"/>
    <col min="8" max="8" width="10.7109375" style="6" customWidth="1"/>
    <col min="9" max="9" width="2.140625" style="3" customWidth="1"/>
    <col min="10" max="10" width="30.42578125" style="3" customWidth="1"/>
    <col min="11" max="11" width="11.7109375" style="3" customWidth="1"/>
    <col min="12" max="12" width="10.7109375" style="23" bestFit="1" customWidth="1"/>
    <col min="13" max="16384" width="9.140625" style="3"/>
  </cols>
  <sheetData>
    <row r="1" spans="1:12" ht="20.25" x14ac:dyDescent="0.3">
      <c r="A1" s="266" t="s">
        <v>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3"/>
    </row>
    <row r="2" spans="1:12" ht="14.45" customHeight="1" x14ac:dyDescent="0.3">
      <c r="A2" s="118"/>
      <c r="B2" s="118"/>
      <c r="C2" s="118"/>
      <c r="D2" s="118"/>
      <c r="E2" s="118"/>
      <c r="F2" s="118"/>
      <c r="G2" s="14"/>
      <c r="H2" s="14"/>
      <c r="I2" s="118"/>
      <c r="J2" s="118"/>
      <c r="K2" s="118"/>
      <c r="L2" s="15"/>
    </row>
    <row r="3" spans="1:12" ht="18.75" x14ac:dyDescent="0.25">
      <c r="A3" s="267" t="s">
        <v>21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16"/>
    </row>
    <row r="4" spans="1:12" ht="18.75" x14ac:dyDescent="0.25">
      <c r="A4" s="267" t="s">
        <v>20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16"/>
    </row>
    <row r="5" spans="1:12" ht="17.4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7"/>
    </row>
    <row r="6" spans="1:12" ht="16.149999999999999" customHeight="1" x14ac:dyDescent="0.25">
      <c r="A6" s="268" t="s">
        <v>9</v>
      </c>
      <c r="B6" s="269"/>
      <c r="C6" s="269"/>
      <c r="D6" s="269"/>
      <c r="E6" s="269"/>
      <c r="F6" s="269"/>
      <c r="G6" s="270"/>
      <c r="H6" s="18"/>
      <c r="I6" s="19" t="s">
        <v>11</v>
      </c>
      <c r="J6" s="257" t="s">
        <v>12</v>
      </c>
      <c r="K6" s="258"/>
      <c r="L6" s="17"/>
    </row>
    <row r="7" spans="1:12" ht="37.9" customHeight="1" thickBot="1" x14ac:dyDescent="0.3">
      <c r="A7" s="271" t="s">
        <v>4</v>
      </c>
      <c r="B7" s="271"/>
      <c r="C7" s="271"/>
      <c r="D7" s="271"/>
      <c r="E7" s="271" t="s">
        <v>5</v>
      </c>
      <c r="F7" s="271"/>
      <c r="G7" s="47" t="s">
        <v>19</v>
      </c>
      <c r="H7" s="120"/>
      <c r="I7" s="19"/>
      <c r="J7" s="259"/>
      <c r="K7" s="260"/>
      <c r="L7" s="17"/>
    </row>
    <row r="8" spans="1:12" ht="27" customHeight="1" x14ac:dyDescent="0.25">
      <c r="A8" s="247" t="s">
        <v>37</v>
      </c>
      <c r="B8" s="248"/>
      <c r="C8" s="248"/>
      <c r="D8" s="248"/>
      <c r="E8" s="240" t="s">
        <v>22</v>
      </c>
      <c r="F8" s="240"/>
      <c r="G8" s="55">
        <v>70.084000000000003</v>
      </c>
      <c r="H8" s="21"/>
      <c r="I8" s="19"/>
      <c r="J8" s="259"/>
      <c r="K8" s="260"/>
      <c r="L8" s="17"/>
    </row>
    <row r="9" spans="1:12" ht="13.9" customHeight="1" x14ac:dyDescent="0.25">
      <c r="A9" s="249" t="s">
        <v>6</v>
      </c>
      <c r="B9" s="250"/>
      <c r="C9" s="250"/>
      <c r="D9" s="251"/>
      <c r="E9" s="255" t="s">
        <v>23</v>
      </c>
      <c r="F9" s="255"/>
      <c r="G9" s="48">
        <f>SUM(F26:F99)</f>
        <v>68.471032800000003</v>
      </c>
      <c r="H9" s="21"/>
      <c r="I9" s="19"/>
      <c r="J9" s="259"/>
      <c r="K9" s="260"/>
      <c r="L9" s="17"/>
    </row>
    <row r="10" spans="1:12" ht="13.9" customHeight="1" thickBot="1" x14ac:dyDescent="0.3">
      <c r="A10" s="252"/>
      <c r="B10" s="253"/>
      <c r="C10" s="253"/>
      <c r="D10" s="254"/>
      <c r="E10" s="256" t="s">
        <v>26</v>
      </c>
      <c r="F10" s="256"/>
      <c r="G10" s="49">
        <f>G8-G9</f>
        <v>1.6129671999999999</v>
      </c>
      <c r="H10" s="21"/>
      <c r="I10" s="19"/>
      <c r="J10" s="261"/>
      <c r="K10" s="262"/>
      <c r="L10" s="17"/>
    </row>
    <row r="11" spans="1:12" ht="27.75" customHeight="1" x14ac:dyDescent="0.25">
      <c r="A11" s="247" t="s">
        <v>38</v>
      </c>
      <c r="B11" s="248"/>
      <c r="C11" s="248"/>
      <c r="D11" s="248"/>
      <c r="E11" s="240" t="s">
        <v>24</v>
      </c>
      <c r="F11" s="240"/>
      <c r="G11" s="55">
        <v>55.06</v>
      </c>
      <c r="H11" s="21"/>
      <c r="I11" s="19"/>
      <c r="J11" s="22"/>
      <c r="K11" s="22"/>
      <c r="L11" s="17"/>
    </row>
    <row r="12" spans="1:12" ht="13.9" customHeight="1" x14ac:dyDescent="0.25">
      <c r="A12" s="249" t="s">
        <v>6</v>
      </c>
      <c r="B12" s="250"/>
      <c r="C12" s="250"/>
      <c r="D12" s="251"/>
      <c r="E12" s="255" t="s">
        <v>25</v>
      </c>
      <c r="F12" s="255"/>
      <c r="G12" s="48">
        <f>SUM(F100:F155)</f>
        <v>47.635499399999993</v>
      </c>
      <c r="H12" s="21"/>
      <c r="I12" s="19"/>
      <c r="J12" s="22" t="s">
        <v>13</v>
      </c>
      <c r="K12" s="22"/>
      <c r="L12" s="17"/>
    </row>
    <row r="13" spans="1:12" ht="13.9" customHeight="1" thickBot="1" x14ac:dyDescent="0.3">
      <c r="A13" s="252"/>
      <c r="B13" s="253"/>
      <c r="C13" s="253"/>
      <c r="D13" s="254"/>
      <c r="E13" s="256" t="s">
        <v>27</v>
      </c>
      <c r="F13" s="256"/>
      <c r="G13" s="49">
        <f>G11-G12</f>
        <v>7.4245006000000089</v>
      </c>
      <c r="H13" s="21"/>
      <c r="I13" s="19"/>
      <c r="J13" s="22" t="s">
        <v>45</v>
      </c>
    </row>
    <row r="14" spans="1:12" ht="24.75" customHeight="1" x14ac:dyDescent="0.25">
      <c r="A14" s="247" t="s">
        <v>39</v>
      </c>
      <c r="B14" s="248"/>
      <c r="C14" s="248"/>
      <c r="D14" s="248"/>
      <c r="E14" s="240" t="s">
        <v>28</v>
      </c>
      <c r="F14" s="240"/>
      <c r="G14" s="55">
        <v>46.88</v>
      </c>
      <c r="H14" s="21"/>
      <c r="I14" s="19"/>
      <c r="J14" s="27"/>
      <c r="K14" s="27"/>
      <c r="L14" s="28"/>
    </row>
    <row r="15" spans="1:12" ht="13.9" customHeight="1" x14ac:dyDescent="0.25">
      <c r="A15" s="249" t="s">
        <v>6</v>
      </c>
      <c r="B15" s="250"/>
      <c r="C15" s="250"/>
      <c r="D15" s="251"/>
      <c r="E15" s="255" t="s">
        <v>29</v>
      </c>
      <c r="F15" s="255"/>
      <c r="G15" s="48">
        <f>SUM(F156:F207)</f>
        <v>38.809652399999997</v>
      </c>
      <c r="H15" s="21"/>
      <c r="I15" s="19"/>
      <c r="J15" s="12"/>
      <c r="K15" s="23"/>
    </row>
    <row r="16" spans="1:12" ht="13.9" customHeight="1" thickBot="1" x14ac:dyDescent="0.3">
      <c r="A16" s="252"/>
      <c r="B16" s="253"/>
      <c r="C16" s="253"/>
      <c r="D16" s="254"/>
      <c r="E16" s="256" t="s">
        <v>30</v>
      </c>
      <c r="F16" s="256"/>
      <c r="G16" s="49">
        <f>G14-G15</f>
        <v>8.0703476000000052</v>
      </c>
      <c r="H16" s="21"/>
      <c r="I16" s="19"/>
      <c r="J16" s="31"/>
      <c r="K16" s="32"/>
      <c r="L16" s="32"/>
    </row>
    <row r="17" spans="1:14" ht="25.5" customHeight="1" x14ac:dyDescent="0.25">
      <c r="A17" s="247" t="s">
        <v>40</v>
      </c>
      <c r="B17" s="248"/>
      <c r="C17" s="248"/>
      <c r="D17" s="248"/>
      <c r="E17" s="240" t="s">
        <v>31</v>
      </c>
      <c r="F17" s="240"/>
      <c r="G17" s="55">
        <v>44.33</v>
      </c>
      <c r="H17" s="21"/>
      <c r="I17" s="19"/>
      <c r="J17" s="31"/>
      <c r="K17" s="32"/>
      <c r="L17" s="32"/>
    </row>
    <row r="18" spans="1:14" ht="13.9" customHeight="1" x14ac:dyDescent="0.25">
      <c r="A18" s="249" t="s">
        <v>6</v>
      </c>
      <c r="B18" s="250"/>
      <c r="C18" s="250"/>
      <c r="D18" s="251"/>
      <c r="E18" s="255" t="s">
        <v>32</v>
      </c>
      <c r="F18" s="255"/>
      <c r="G18" s="50">
        <f>SUM(F208:F272)</f>
        <v>34.909599599999993</v>
      </c>
      <c r="H18" s="21"/>
      <c r="I18" s="19"/>
      <c r="J18" s="31"/>
      <c r="K18" s="32"/>
      <c r="L18" s="32"/>
    </row>
    <row r="19" spans="1:14" ht="13.9" customHeight="1" thickBot="1" x14ac:dyDescent="0.3">
      <c r="A19" s="252"/>
      <c r="B19" s="253"/>
      <c r="C19" s="253"/>
      <c r="D19" s="254"/>
      <c r="E19" s="256" t="s">
        <v>33</v>
      </c>
      <c r="F19" s="256"/>
      <c r="G19" s="51">
        <f>G17-G18</f>
        <v>9.4204004000000054</v>
      </c>
      <c r="H19" s="21"/>
      <c r="I19" s="19"/>
      <c r="J19" s="12"/>
      <c r="K19" s="23"/>
    </row>
    <row r="20" spans="1:14" ht="13.9" customHeight="1" x14ac:dyDescent="0.25">
      <c r="A20" s="20"/>
      <c r="B20" s="20"/>
      <c r="C20" s="20"/>
      <c r="D20" s="20"/>
      <c r="E20" s="239" t="s">
        <v>34</v>
      </c>
      <c r="F20" s="240"/>
      <c r="G20" s="237">
        <f>G8+G11+G14+G17</f>
        <v>216.35399999999998</v>
      </c>
      <c r="H20" s="21"/>
      <c r="I20" s="19"/>
      <c r="J20" s="12"/>
      <c r="K20" s="23"/>
    </row>
    <row r="21" spans="1:14" ht="13.9" customHeight="1" x14ac:dyDescent="0.25">
      <c r="A21" s="20"/>
      <c r="B21" s="20"/>
      <c r="C21" s="20"/>
      <c r="D21" s="20"/>
      <c r="E21" s="245" t="s">
        <v>35</v>
      </c>
      <c r="F21" s="246"/>
      <c r="G21" s="238"/>
      <c r="H21" s="21"/>
      <c r="I21" s="19"/>
      <c r="J21" s="12"/>
      <c r="K21" s="23"/>
    </row>
    <row r="22" spans="1:14" ht="13.9" customHeight="1" x14ac:dyDescent="0.25">
      <c r="A22" s="20"/>
      <c r="B22" s="20"/>
      <c r="C22" s="20"/>
      <c r="D22" s="20"/>
      <c r="E22" s="241" t="s">
        <v>36</v>
      </c>
      <c r="F22" s="242"/>
      <c r="G22" s="52">
        <f>G9+G12+G15+G18</f>
        <v>189.82578419999999</v>
      </c>
      <c r="H22" s="21"/>
      <c r="I22" s="19"/>
      <c r="J22" s="12"/>
      <c r="K22" s="23"/>
    </row>
    <row r="23" spans="1:14" ht="13.9" customHeight="1" thickBot="1" x14ac:dyDescent="0.3">
      <c r="A23" s="20"/>
      <c r="B23" s="20"/>
      <c r="C23" s="20"/>
      <c r="D23" s="20"/>
      <c r="E23" s="243" t="s">
        <v>10</v>
      </c>
      <c r="F23" s="244"/>
      <c r="G23" s="53">
        <f>G10+G13+G16+G19</f>
        <v>26.528215800000019</v>
      </c>
      <c r="H23" s="21"/>
      <c r="I23" s="19"/>
      <c r="J23" s="12"/>
      <c r="K23" s="23"/>
    </row>
    <row r="24" spans="1:14" ht="14.45" customHeight="1" x14ac:dyDescent="0.25">
      <c r="J24" s="31"/>
      <c r="K24" s="32"/>
      <c r="L24" s="32"/>
    </row>
    <row r="25" spans="1:14" s="27" customFormat="1" ht="45" customHeight="1" x14ac:dyDescent="0.25">
      <c r="A25" s="8" t="s">
        <v>0</v>
      </c>
      <c r="B25" s="65" t="s">
        <v>1</v>
      </c>
      <c r="C25" s="8" t="s">
        <v>2</v>
      </c>
      <c r="D25" s="1" t="s">
        <v>18</v>
      </c>
      <c r="E25" s="1" t="s">
        <v>16</v>
      </c>
      <c r="F25" s="7" t="s">
        <v>14</v>
      </c>
      <c r="G25" s="24" t="s">
        <v>7</v>
      </c>
      <c r="H25" s="25" t="s">
        <v>15</v>
      </c>
      <c r="I25" s="26"/>
      <c r="J25" s="12"/>
      <c r="K25" s="23"/>
      <c r="L25" s="23"/>
    </row>
    <row r="26" spans="1:14" x14ac:dyDescent="0.25">
      <c r="A26" s="87">
        <v>1</v>
      </c>
      <c r="B26" s="38">
        <v>43441363</v>
      </c>
      <c r="C26" s="41">
        <v>112.5</v>
      </c>
      <c r="D26" s="34">
        <v>2.0419999999999998</v>
      </c>
      <c r="E26" s="36">
        <v>3.234</v>
      </c>
      <c r="F26" s="67">
        <v>1.0248816000000001</v>
      </c>
      <c r="G26" s="67">
        <v>3.3983650766897022E-2</v>
      </c>
      <c r="H26" s="67">
        <v>1.058865250766897</v>
      </c>
      <c r="J26" s="23"/>
      <c r="K26" s="23"/>
    </row>
    <row r="27" spans="1:14" s="30" customFormat="1" x14ac:dyDescent="0.25">
      <c r="A27" s="29">
        <v>2</v>
      </c>
      <c r="B27" s="38">
        <v>43242252</v>
      </c>
      <c r="C27" s="41">
        <v>58.7</v>
      </c>
      <c r="D27" s="34">
        <v>1.7969999999999999</v>
      </c>
      <c r="E27" s="36">
        <v>2.9390000000000001</v>
      </c>
      <c r="F27" s="67">
        <v>0.98189160000000009</v>
      </c>
      <c r="G27" s="67">
        <v>1.7731913777927599E-2</v>
      </c>
      <c r="H27" s="67">
        <v>0.99962351377792769</v>
      </c>
      <c r="J27" s="31"/>
      <c r="K27" s="32"/>
      <c r="L27" s="70"/>
      <c r="M27" s="70"/>
      <c r="N27" s="70"/>
    </row>
    <row r="28" spans="1:14" x14ac:dyDescent="0.25">
      <c r="A28" s="87">
        <v>3</v>
      </c>
      <c r="B28" s="38">
        <v>43242247</v>
      </c>
      <c r="C28" s="41">
        <v>50.5</v>
      </c>
      <c r="D28" s="34">
        <v>1.07</v>
      </c>
      <c r="E28" s="36">
        <v>1.76</v>
      </c>
      <c r="F28" s="67">
        <v>0.59326199999999996</v>
      </c>
      <c r="G28" s="67">
        <v>1.525488323314044E-2</v>
      </c>
      <c r="H28" s="67">
        <v>0.60851688323314035</v>
      </c>
      <c r="J28" s="23"/>
      <c r="K28" s="23"/>
      <c r="L28" s="71"/>
      <c r="M28" s="23"/>
    </row>
    <row r="29" spans="1:14" x14ac:dyDescent="0.25">
      <c r="A29" s="87">
        <v>4</v>
      </c>
      <c r="B29" s="38">
        <v>43441362</v>
      </c>
      <c r="C29" s="41">
        <v>51.8</v>
      </c>
      <c r="D29" s="34">
        <v>1.1830000000000001</v>
      </c>
      <c r="E29" s="36">
        <v>1.9370000000000001</v>
      </c>
      <c r="F29" s="67">
        <v>0.64828920000000001</v>
      </c>
      <c r="G29" s="67">
        <v>1.5647583197557918E-2</v>
      </c>
      <c r="H29" s="67">
        <v>0.66393678319755789</v>
      </c>
      <c r="J29" s="23"/>
      <c r="K29" s="23"/>
      <c r="L29" s="76"/>
      <c r="M29" s="23"/>
    </row>
    <row r="30" spans="1:14" s="30" customFormat="1" x14ac:dyDescent="0.25">
      <c r="A30" s="29">
        <v>5</v>
      </c>
      <c r="B30" s="38">
        <v>43242251</v>
      </c>
      <c r="C30" s="41">
        <v>52.9</v>
      </c>
      <c r="D30" s="34">
        <v>1.143</v>
      </c>
      <c r="E30" s="36">
        <v>1.9650000000000001</v>
      </c>
      <c r="F30" s="67">
        <v>0.70675560000000004</v>
      </c>
      <c r="G30" s="67">
        <v>1.5979867782834244E-2</v>
      </c>
      <c r="H30" s="67">
        <v>0.72273546778283426</v>
      </c>
      <c r="J30" s="12"/>
      <c r="K30" s="23"/>
      <c r="L30" s="23"/>
      <c r="M30" s="32"/>
    </row>
    <row r="31" spans="1:14" x14ac:dyDescent="0.25">
      <c r="A31" s="87">
        <v>6</v>
      </c>
      <c r="B31" s="38">
        <v>43242242</v>
      </c>
      <c r="C31" s="41">
        <v>99.6</v>
      </c>
      <c r="D31" s="34">
        <v>1.8740000000000001</v>
      </c>
      <c r="E31" s="36">
        <v>3.6419999999999999</v>
      </c>
      <c r="F31" s="67">
        <v>1.5201263999999999</v>
      </c>
      <c r="G31" s="67">
        <v>3.0086858812292824E-2</v>
      </c>
      <c r="H31" s="67">
        <v>1.5502132588122928</v>
      </c>
      <c r="J31" s="12"/>
      <c r="K31" s="23"/>
      <c r="L31" s="71"/>
      <c r="M31" s="23"/>
    </row>
    <row r="32" spans="1:14" x14ac:dyDescent="0.25">
      <c r="A32" s="87">
        <v>7</v>
      </c>
      <c r="B32" s="38">
        <v>43441364</v>
      </c>
      <c r="C32" s="41">
        <v>112.6</v>
      </c>
      <c r="D32" s="34">
        <v>2.1749999999999998</v>
      </c>
      <c r="E32" s="36">
        <v>3.4940000000000002</v>
      </c>
      <c r="F32" s="67">
        <v>1.1340762000000004</v>
      </c>
      <c r="G32" s="67">
        <v>3.4013858456467594E-2</v>
      </c>
      <c r="H32" s="67">
        <v>1.168090058456468</v>
      </c>
      <c r="J32" s="31"/>
      <c r="K32" s="32"/>
      <c r="L32" s="32"/>
      <c r="M32" s="23"/>
    </row>
    <row r="33" spans="1:13" s="30" customFormat="1" x14ac:dyDescent="0.25">
      <c r="A33" s="29">
        <v>8</v>
      </c>
      <c r="B33" s="38">
        <v>43441368</v>
      </c>
      <c r="C33" s="41">
        <v>62.5</v>
      </c>
      <c r="D33" s="34">
        <v>1.421</v>
      </c>
      <c r="E33" s="36">
        <v>2.6179999999999999</v>
      </c>
      <c r="F33" s="67">
        <v>1.0291805999999999</v>
      </c>
      <c r="G33" s="67">
        <v>1.8879805981609456E-2</v>
      </c>
      <c r="H33" s="67">
        <v>1.0480604059816094</v>
      </c>
      <c r="J33" s="12"/>
      <c r="K33" s="23"/>
      <c r="L33" s="71"/>
      <c r="M33" s="78"/>
    </row>
    <row r="34" spans="1:13" x14ac:dyDescent="0.25">
      <c r="A34" s="87">
        <v>9</v>
      </c>
      <c r="B34" s="38">
        <v>43441366</v>
      </c>
      <c r="C34" s="41">
        <v>50.5</v>
      </c>
      <c r="D34" s="34">
        <v>1.08</v>
      </c>
      <c r="E34" s="36">
        <v>1.7629999999999999</v>
      </c>
      <c r="F34" s="67">
        <v>0.58724339999999986</v>
      </c>
      <c r="G34" s="67">
        <v>1.525488323314044E-2</v>
      </c>
      <c r="H34" s="67">
        <v>0.60249828323314025</v>
      </c>
      <c r="J34" s="12"/>
      <c r="K34" s="23"/>
      <c r="M34" s="23"/>
    </row>
    <row r="35" spans="1:13" x14ac:dyDescent="0.25">
      <c r="A35" s="87">
        <v>10</v>
      </c>
      <c r="B35" s="38">
        <v>43441367</v>
      </c>
      <c r="C35" s="41">
        <v>52.3</v>
      </c>
      <c r="D35" s="34">
        <v>0</v>
      </c>
      <c r="E35" s="36">
        <v>0.21</v>
      </c>
      <c r="F35" s="67">
        <v>0.180558</v>
      </c>
      <c r="G35" s="67">
        <v>1.5798621645410793E-2</v>
      </c>
      <c r="H35" s="67">
        <v>0.19635662164541079</v>
      </c>
      <c r="J35" s="31"/>
      <c r="K35" s="32"/>
      <c r="L35" s="32"/>
      <c r="M35" s="23"/>
    </row>
    <row r="36" spans="1:13" x14ac:dyDescent="0.25">
      <c r="A36" s="87">
        <v>11</v>
      </c>
      <c r="B36" s="38">
        <v>43441360</v>
      </c>
      <c r="C36" s="41">
        <v>53</v>
      </c>
      <c r="D36" s="34">
        <v>1.177</v>
      </c>
      <c r="E36" s="36">
        <v>2.1739999999999999</v>
      </c>
      <c r="F36" s="67">
        <v>0.85722059999999989</v>
      </c>
      <c r="G36" s="67">
        <v>1.6010075472404815E-2</v>
      </c>
      <c r="H36" s="67">
        <v>0.87323067547240474</v>
      </c>
      <c r="J36" s="12"/>
      <c r="K36" s="23"/>
      <c r="M36" s="23"/>
    </row>
    <row r="37" spans="1:13" x14ac:dyDescent="0.25">
      <c r="A37" s="87">
        <v>12</v>
      </c>
      <c r="B37" s="38">
        <v>43441365</v>
      </c>
      <c r="C37" s="41">
        <v>100.2</v>
      </c>
      <c r="D37" s="34">
        <v>1.88</v>
      </c>
      <c r="E37" s="36">
        <v>3.464</v>
      </c>
      <c r="F37" s="67">
        <v>1.3619232000000001</v>
      </c>
      <c r="G37" s="67">
        <v>3.0268104949716275E-2</v>
      </c>
      <c r="H37" s="67">
        <v>1.3921913049497163</v>
      </c>
      <c r="J37" s="31"/>
      <c r="K37" s="32"/>
      <c r="L37" s="32"/>
      <c r="M37" s="23"/>
    </row>
    <row r="38" spans="1:13" s="30" customFormat="1" x14ac:dyDescent="0.25">
      <c r="A38" s="29">
        <v>13</v>
      </c>
      <c r="B38" s="39">
        <v>43441377</v>
      </c>
      <c r="C38" s="41">
        <v>112.4</v>
      </c>
      <c r="D38" s="34">
        <v>2.0710000000000002</v>
      </c>
      <c r="E38" s="36">
        <v>3.7509999999999999</v>
      </c>
      <c r="F38" s="67">
        <v>1.4444639999999997</v>
      </c>
      <c r="G38" s="67">
        <v>3.3953443077326444E-2</v>
      </c>
      <c r="H38" s="67">
        <v>1.4784174430773263</v>
      </c>
      <c r="J38" s="31"/>
      <c r="K38" s="32"/>
      <c r="L38" s="32"/>
      <c r="M38" s="32"/>
    </row>
    <row r="39" spans="1:13" x14ac:dyDescent="0.25">
      <c r="A39" s="87">
        <v>14</v>
      </c>
      <c r="B39" s="39">
        <v>43441370</v>
      </c>
      <c r="C39" s="41">
        <v>63.8</v>
      </c>
      <c r="D39" s="34">
        <v>1.6080000000000001</v>
      </c>
      <c r="E39" s="36">
        <v>2.5960000000000001</v>
      </c>
      <c r="F39" s="67">
        <v>0.84948239999999997</v>
      </c>
      <c r="G39" s="67">
        <v>1.9272505946026929E-2</v>
      </c>
      <c r="H39" s="67">
        <v>0.86875490594602689</v>
      </c>
      <c r="J39" s="12"/>
      <c r="K39" s="23"/>
      <c r="M39" s="23"/>
    </row>
    <row r="40" spans="1:13" x14ac:dyDescent="0.25">
      <c r="A40" s="87">
        <v>15</v>
      </c>
      <c r="B40" s="38">
        <v>43441369</v>
      </c>
      <c r="C40" s="41">
        <v>50.9</v>
      </c>
      <c r="D40" s="34">
        <v>1.1819999999999999</v>
      </c>
      <c r="E40" s="36">
        <v>1.829</v>
      </c>
      <c r="F40" s="67">
        <v>0.55629059999999997</v>
      </c>
      <c r="G40" s="67">
        <v>1.5375713991422738E-2</v>
      </c>
      <c r="H40" s="67">
        <v>0.57166631399142276</v>
      </c>
      <c r="J40" s="12"/>
      <c r="K40" s="23"/>
      <c r="M40" s="23"/>
    </row>
    <row r="41" spans="1:13" s="30" customFormat="1" x14ac:dyDescent="0.25">
      <c r="A41" s="29">
        <v>16</v>
      </c>
      <c r="B41" s="38">
        <v>43441375</v>
      </c>
      <c r="C41" s="41">
        <v>52.4</v>
      </c>
      <c r="D41" s="34">
        <v>1.1759999999999999</v>
      </c>
      <c r="E41" s="36">
        <v>1.903</v>
      </c>
      <c r="F41" s="67">
        <v>0.62507460000000004</v>
      </c>
      <c r="G41" s="67">
        <v>1.5828829334981365E-2</v>
      </c>
      <c r="H41" s="67">
        <v>0.64090342933498134</v>
      </c>
      <c r="J41" s="12"/>
      <c r="K41" s="23"/>
      <c r="L41" s="23"/>
      <c r="M41" s="32"/>
    </row>
    <row r="42" spans="1:13" x14ac:dyDescent="0.25">
      <c r="A42" s="87">
        <v>17</v>
      </c>
      <c r="B42" s="38">
        <v>43441376</v>
      </c>
      <c r="C42" s="41">
        <v>53.3</v>
      </c>
      <c r="D42" s="34">
        <v>1.0669999999999999</v>
      </c>
      <c r="E42" s="36">
        <v>2.028</v>
      </c>
      <c r="F42" s="67">
        <v>0.82626780000000011</v>
      </c>
      <c r="G42" s="67">
        <v>1.6100698541116541E-2</v>
      </c>
      <c r="H42" s="67">
        <v>0.84236849854111662</v>
      </c>
      <c r="J42" s="12"/>
      <c r="K42" s="23"/>
      <c r="M42" s="23"/>
    </row>
    <row r="43" spans="1:13" s="30" customFormat="1" x14ac:dyDescent="0.25">
      <c r="A43" s="29">
        <v>18</v>
      </c>
      <c r="B43" s="38">
        <v>43441361</v>
      </c>
      <c r="C43" s="41">
        <v>100.6</v>
      </c>
      <c r="D43" s="34">
        <v>1.825</v>
      </c>
      <c r="E43" s="36">
        <v>2.1440000000000001</v>
      </c>
      <c r="F43" s="67">
        <v>0.27427620000000014</v>
      </c>
      <c r="G43" s="67">
        <v>3.0388935707998575E-2</v>
      </c>
      <c r="H43" s="67">
        <v>0.30466513570799869</v>
      </c>
      <c r="J43" s="12"/>
      <c r="K43" s="23"/>
      <c r="L43" s="23"/>
      <c r="M43" s="32"/>
    </row>
    <row r="44" spans="1:13" s="30" customFormat="1" x14ac:dyDescent="0.25">
      <c r="A44" s="29">
        <v>19</v>
      </c>
      <c r="B44" s="38">
        <v>43441266</v>
      </c>
      <c r="C44" s="41">
        <v>112.4</v>
      </c>
      <c r="D44" s="34">
        <v>1.96</v>
      </c>
      <c r="E44" s="36">
        <v>2.7360000000000002</v>
      </c>
      <c r="F44" s="67">
        <v>0.66720480000000026</v>
      </c>
      <c r="G44" s="67">
        <v>3.3953443077326444E-2</v>
      </c>
      <c r="H44" s="67">
        <v>0.70115824307732666</v>
      </c>
      <c r="J44" s="12"/>
      <c r="K44" s="23"/>
      <c r="L44" s="23"/>
      <c r="M44" s="32"/>
    </row>
    <row r="45" spans="1:13" x14ac:dyDescent="0.25">
      <c r="A45" s="87">
        <v>20</v>
      </c>
      <c r="B45" s="38">
        <v>43441271</v>
      </c>
      <c r="C45" s="41">
        <v>63</v>
      </c>
      <c r="D45" s="34">
        <v>1.623</v>
      </c>
      <c r="E45" s="36">
        <v>2.5680000000000001</v>
      </c>
      <c r="F45" s="67">
        <v>0.81251100000000009</v>
      </c>
      <c r="G45" s="67">
        <v>1.9030844429462332E-2</v>
      </c>
      <c r="H45" s="67">
        <v>0.83154184442946244</v>
      </c>
      <c r="J45" s="12"/>
      <c r="K45" s="23"/>
      <c r="M45" s="23"/>
    </row>
    <row r="46" spans="1:13" x14ac:dyDescent="0.25">
      <c r="A46" s="87">
        <v>21</v>
      </c>
      <c r="B46" s="38">
        <v>43441274</v>
      </c>
      <c r="C46" s="41">
        <v>50.5</v>
      </c>
      <c r="D46" s="34">
        <v>1.0049999999999999</v>
      </c>
      <c r="E46" s="36">
        <v>1.016</v>
      </c>
      <c r="F46" s="67">
        <v>9.4578000000001047E-3</v>
      </c>
      <c r="G46" s="67">
        <v>1.525488323314044E-2</v>
      </c>
      <c r="H46" s="67">
        <v>2.4712683233140544E-2</v>
      </c>
      <c r="I46" s="30"/>
      <c r="J46" s="31"/>
      <c r="K46" s="32"/>
      <c r="L46" s="32"/>
      <c r="M46" s="23"/>
    </row>
    <row r="47" spans="1:13" x14ac:dyDescent="0.25">
      <c r="A47" s="87">
        <v>22</v>
      </c>
      <c r="B47" s="38">
        <v>43441273</v>
      </c>
      <c r="C47" s="41">
        <v>52.4</v>
      </c>
      <c r="D47" s="34">
        <v>1.1819999999999999</v>
      </c>
      <c r="E47" s="36">
        <v>1.901</v>
      </c>
      <c r="F47" s="67">
        <v>0.61819620000000008</v>
      </c>
      <c r="G47" s="67">
        <v>1.5828829334981365E-2</v>
      </c>
      <c r="H47" s="67">
        <v>0.63402502933498139</v>
      </c>
      <c r="J47" s="12"/>
      <c r="K47" s="23"/>
      <c r="M47" s="23"/>
    </row>
    <row r="48" spans="1:13" x14ac:dyDescent="0.25">
      <c r="A48" s="87">
        <v>23</v>
      </c>
      <c r="B48" s="38">
        <v>43441371</v>
      </c>
      <c r="C48" s="41">
        <v>53.1</v>
      </c>
      <c r="D48" s="34">
        <v>1.171</v>
      </c>
      <c r="E48" s="36">
        <v>1.774</v>
      </c>
      <c r="F48" s="67">
        <v>0.51845940000000001</v>
      </c>
      <c r="G48" s="67">
        <v>1.6040283161975394E-2</v>
      </c>
      <c r="H48" s="67">
        <v>0.53449968316197538</v>
      </c>
      <c r="J48" s="31"/>
      <c r="K48" s="32"/>
      <c r="L48" s="32"/>
      <c r="M48" s="23"/>
    </row>
    <row r="49" spans="1:13" x14ac:dyDescent="0.25">
      <c r="A49" s="87">
        <v>24</v>
      </c>
      <c r="B49" s="38">
        <v>43441374</v>
      </c>
      <c r="C49" s="42">
        <v>100.7</v>
      </c>
      <c r="D49" s="34">
        <v>0.80900000000000005</v>
      </c>
      <c r="E49" s="36">
        <v>3.3490000000000002</v>
      </c>
      <c r="F49" s="67">
        <v>2.1838920000000002</v>
      </c>
      <c r="G49" s="67">
        <v>3.0419143397569154E-2</v>
      </c>
      <c r="H49" s="67">
        <v>2.2143111433975693</v>
      </c>
      <c r="J49" s="12"/>
      <c r="K49" s="23"/>
      <c r="M49" s="23"/>
    </row>
    <row r="50" spans="1:13" x14ac:dyDescent="0.25">
      <c r="A50" s="87">
        <v>25</v>
      </c>
      <c r="B50" s="38">
        <v>43441275</v>
      </c>
      <c r="C50" s="42">
        <v>112.5</v>
      </c>
      <c r="D50" s="35">
        <v>1.8320000000000001</v>
      </c>
      <c r="E50" s="36">
        <v>3.6779999999999999</v>
      </c>
      <c r="F50" s="67">
        <v>1.5871907999999999</v>
      </c>
      <c r="G50" s="67">
        <v>3.3983650766897022E-2</v>
      </c>
      <c r="H50" s="67">
        <v>1.621174450766897</v>
      </c>
      <c r="J50" s="12"/>
      <c r="K50" s="23"/>
      <c r="M50" s="23"/>
    </row>
    <row r="51" spans="1:13" x14ac:dyDescent="0.25">
      <c r="A51" s="87">
        <v>26</v>
      </c>
      <c r="B51" s="38">
        <v>43441269</v>
      </c>
      <c r="C51" s="41">
        <v>62.5</v>
      </c>
      <c r="D51" s="34">
        <v>1.506</v>
      </c>
      <c r="E51" s="36">
        <v>3.0590000000000002</v>
      </c>
      <c r="F51" s="67">
        <v>1.3352694000000001</v>
      </c>
      <c r="G51" s="67">
        <v>1.8879805981609456E-2</v>
      </c>
      <c r="H51" s="67">
        <v>1.3541492059816096</v>
      </c>
      <c r="J51" s="12"/>
      <c r="K51" s="23"/>
      <c r="M51" s="23"/>
    </row>
    <row r="52" spans="1:13" s="30" customFormat="1" x14ac:dyDescent="0.25">
      <c r="A52" s="29">
        <v>27</v>
      </c>
      <c r="B52" s="38">
        <v>43441270</v>
      </c>
      <c r="C52" s="41">
        <v>51.2</v>
      </c>
      <c r="D52" s="34">
        <v>0</v>
      </c>
      <c r="E52" s="36">
        <v>0</v>
      </c>
      <c r="F52" s="67">
        <v>0</v>
      </c>
      <c r="G52" s="67">
        <v>1.5466337060134465E-2</v>
      </c>
      <c r="H52" s="67">
        <v>1.5466337060134465E-2</v>
      </c>
      <c r="J52" s="12"/>
      <c r="K52" s="23"/>
      <c r="L52" s="23"/>
      <c r="M52" s="32"/>
    </row>
    <row r="53" spans="1:13" x14ac:dyDescent="0.25">
      <c r="A53" s="87">
        <v>28</v>
      </c>
      <c r="B53" s="38">
        <v>43441264</v>
      </c>
      <c r="C53" s="41">
        <v>52.5</v>
      </c>
      <c r="D53" s="34">
        <v>0.97099999999999997</v>
      </c>
      <c r="E53" s="36">
        <v>1.7070000000000001</v>
      </c>
      <c r="F53" s="67">
        <v>0.63281280000000006</v>
      </c>
      <c r="G53" s="67">
        <v>1.585903702455194E-2</v>
      </c>
      <c r="H53" s="67">
        <v>0.648671837024552</v>
      </c>
      <c r="J53" s="12"/>
      <c r="K53" s="23"/>
      <c r="M53" s="23"/>
    </row>
    <row r="54" spans="1:13" s="30" customFormat="1" x14ac:dyDescent="0.25">
      <c r="A54" s="29">
        <v>29</v>
      </c>
      <c r="B54" s="38">
        <v>43441272</v>
      </c>
      <c r="C54" s="41">
        <v>52.8</v>
      </c>
      <c r="D54" s="34">
        <v>0.998</v>
      </c>
      <c r="E54" s="36">
        <v>1.726</v>
      </c>
      <c r="F54" s="67">
        <v>0.6259344</v>
      </c>
      <c r="G54" s="67">
        <v>1.5949660093263665E-2</v>
      </c>
      <c r="H54" s="67">
        <v>0.64188406009326371</v>
      </c>
      <c r="J54" s="12"/>
      <c r="K54" s="23"/>
      <c r="L54" s="23"/>
      <c r="M54" s="32"/>
    </row>
    <row r="55" spans="1:13" x14ac:dyDescent="0.25">
      <c r="A55" s="87">
        <v>30</v>
      </c>
      <c r="B55" s="38">
        <v>43441265</v>
      </c>
      <c r="C55" s="41">
        <v>101.4</v>
      </c>
      <c r="D55" s="34">
        <v>1.585</v>
      </c>
      <c r="E55" s="36">
        <v>3.3610000000000002</v>
      </c>
      <c r="F55" s="67">
        <v>1.5270048000000003</v>
      </c>
      <c r="G55" s="67">
        <v>3.063059722456318E-2</v>
      </c>
      <c r="H55" s="67">
        <v>1.5576353972245633</v>
      </c>
      <c r="J55" s="12"/>
      <c r="K55" s="23"/>
      <c r="M55" s="23"/>
    </row>
    <row r="56" spans="1:13" x14ac:dyDescent="0.25">
      <c r="A56" s="87">
        <v>31</v>
      </c>
      <c r="B56" s="38">
        <v>43441277</v>
      </c>
      <c r="C56" s="41">
        <v>112.5</v>
      </c>
      <c r="D56" s="34">
        <v>2.1669999999999998</v>
      </c>
      <c r="E56" s="36">
        <v>3.5539999999999998</v>
      </c>
      <c r="F56" s="67">
        <v>1.1925426000000001</v>
      </c>
      <c r="G56" s="67">
        <v>3.3983650766897022E-2</v>
      </c>
      <c r="H56" s="67">
        <v>1.2265262507668973</v>
      </c>
      <c r="J56" s="31"/>
      <c r="K56" s="32"/>
      <c r="L56" s="32"/>
      <c r="M56" s="23"/>
    </row>
    <row r="57" spans="1:13" x14ac:dyDescent="0.25">
      <c r="A57" s="87">
        <v>32</v>
      </c>
      <c r="B57" s="38">
        <v>43441276</v>
      </c>
      <c r="C57" s="41">
        <v>63.1</v>
      </c>
      <c r="D57" s="34">
        <v>1.4610000000000001</v>
      </c>
      <c r="E57" s="36">
        <v>2.8340000000000001</v>
      </c>
      <c r="F57" s="67">
        <v>1.1805053999999999</v>
      </c>
      <c r="G57" s="67">
        <v>1.9061052119032904E-2</v>
      </c>
      <c r="H57" s="67">
        <v>1.1995664521190328</v>
      </c>
      <c r="J57" s="12"/>
      <c r="K57" s="23"/>
      <c r="M57" s="23"/>
    </row>
    <row r="58" spans="1:13" x14ac:dyDescent="0.25">
      <c r="A58" s="87">
        <v>33</v>
      </c>
      <c r="B58" s="38">
        <v>43441279</v>
      </c>
      <c r="C58" s="41">
        <v>50.9</v>
      </c>
      <c r="D58" s="34">
        <v>1.1080000000000001</v>
      </c>
      <c r="E58" s="36">
        <v>1.857</v>
      </c>
      <c r="F58" s="67">
        <v>0.64399019999999996</v>
      </c>
      <c r="G58" s="67">
        <v>1.5375713991422738E-2</v>
      </c>
      <c r="H58" s="67">
        <v>0.65936591399142275</v>
      </c>
      <c r="J58" s="12"/>
      <c r="K58" s="23"/>
      <c r="M58" s="23"/>
    </row>
    <row r="59" spans="1:13" x14ac:dyDescent="0.25">
      <c r="A59" s="87">
        <v>34</v>
      </c>
      <c r="B59" s="38">
        <v>43441281</v>
      </c>
      <c r="C59" s="41">
        <v>52.2</v>
      </c>
      <c r="D59" s="34">
        <v>1.1180000000000001</v>
      </c>
      <c r="E59" s="36">
        <v>2.1160000000000001</v>
      </c>
      <c r="F59" s="67">
        <v>0.85808039999999997</v>
      </c>
      <c r="G59" s="67">
        <v>1.5768413955840218E-2</v>
      </c>
      <c r="H59" s="67">
        <v>0.87384881395584013</v>
      </c>
      <c r="J59" s="12"/>
      <c r="K59" s="23"/>
      <c r="M59" s="23"/>
    </row>
    <row r="60" spans="1:13" x14ac:dyDescent="0.25">
      <c r="A60" s="87">
        <v>35</v>
      </c>
      <c r="B60" s="38">
        <v>43441282</v>
      </c>
      <c r="C60" s="41">
        <v>53</v>
      </c>
      <c r="D60" s="34">
        <v>0.48099999999999998</v>
      </c>
      <c r="E60" s="36">
        <v>0.90800000000000003</v>
      </c>
      <c r="F60" s="67">
        <v>0.36713460000000003</v>
      </c>
      <c r="G60" s="67">
        <v>1.6010075472404815E-2</v>
      </c>
      <c r="H60" s="67">
        <v>0.38314467547240483</v>
      </c>
      <c r="J60" s="12"/>
      <c r="K60" s="23"/>
      <c r="M60" s="23"/>
    </row>
    <row r="61" spans="1:13" x14ac:dyDescent="0.25">
      <c r="A61" s="87">
        <v>36</v>
      </c>
      <c r="B61" s="38">
        <v>43441280</v>
      </c>
      <c r="C61" s="41">
        <v>103.1</v>
      </c>
      <c r="D61" s="34">
        <v>2.0310000000000001</v>
      </c>
      <c r="E61" s="36">
        <v>3.2360000000000002</v>
      </c>
      <c r="F61" s="67">
        <v>1.0360590000000001</v>
      </c>
      <c r="G61" s="67">
        <v>3.1144127947262953E-2</v>
      </c>
      <c r="H61" s="67">
        <v>1.0672031279472629</v>
      </c>
      <c r="J61" s="12"/>
      <c r="K61" s="23"/>
      <c r="M61" s="23"/>
    </row>
    <row r="62" spans="1:13" s="30" customFormat="1" x14ac:dyDescent="0.25">
      <c r="A62" s="29">
        <v>37</v>
      </c>
      <c r="B62" s="38">
        <v>43441346</v>
      </c>
      <c r="C62" s="41">
        <v>112.4</v>
      </c>
      <c r="D62" s="34">
        <v>2.343</v>
      </c>
      <c r="E62" s="36">
        <v>4.0289999999999999</v>
      </c>
      <c r="F62" s="67">
        <v>1.4496228</v>
      </c>
      <c r="G62" s="67">
        <v>3.3953443077326444E-2</v>
      </c>
      <c r="H62" s="67">
        <v>1.4835762430773265</v>
      </c>
      <c r="J62" s="31"/>
      <c r="K62" s="32"/>
      <c r="L62" s="32"/>
      <c r="M62" s="32"/>
    </row>
    <row r="63" spans="1:13" x14ac:dyDescent="0.25">
      <c r="A63" s="87">
        <v>38</v>
      </c>
      <c r="B63" s="38">
        <v>43441344</v>
      </c>
      <c r="C63" s="41">
        <v>62.8</v>
      </c>
      <c r="D63" s="34">
        <v>0.59399999999999997</v>
      </c>
      <c r="E63" s="36">
        <v>1.103</v>
      </c>
      <c r="F63" s="67">
        <v>0.43763820000000003</v>
      </c>
      <c r="G63" s="67">
        <v>1.8970429050321178E-2</v>
      </c>
      <c r="H63" s="67">
        <v>0.45660862905032124</v>
      </c>
      <c r="J63" s="12"/>
      <c r="K63" s="23"/>
      <c r="M63" s="23"/>
    </row>
    <row r="64" spans="1:13" x14ac:dyDescent="0.25">
      <c r="A64" s="87">
        <v>39</v>
      </c>
      <c r="B64" s="38">
        <v>43441341</v>
      </c>
      <c r="C64" s="41">
        <v>50.5</v>
      </c>
      <c r="D64" s="34">
        <v>1.034</v>
      </c>
      <c r="E64" s="36">
        <v>1.4179999999999999</v>
      </c>
      <c r="F64" s="67">
        <v>0.33016319999999993</v>
      </c>
      <c r="G64" s="67">
        <v>1.525488323314044E-2</v>
      </c>
      <c r="H64" s="67">
        <v>0.34541808323314038</v>
      </c>
      <c r="J64" s="12"/>
      <c r="K64" s="23"/>
      <c r="M64" s="23"/>
    </row>
    <row r="65" spans="1:13" x14ac:dyDescent="0.25">
      <c r="A65" s="87">
        <v>40</v>
      </c>
      <c r="B65" s="38">
        <v>43441347</v>
      </c>
      <c r="C65" s="41">
        <v>52.3</v>
      </c>
      <c r="D65" s="34">
        <v>1.133</v>
      </c>
      <c r="E65" s="36">
        <v>1.802</v>
      </c>
      <c r="F65" s="67">
        <v>0.5752062</v>
      </c>
      <c r="G65" s="67">
        <v>1.5798621645410793E-2</v>
      </c>
      <c r="H65" s="67">
        <v>0.59100482164541079</v>
      </c>
      <c r="J65" s="12"/>
      <c r="K65" s="23"/>
      <c r="M65" s="23"/>
    </row>
    <row r="66" spans="1:13" x14ac:dyDescent="0.25">
      <c r="A66" s="87">
        <v>41</v>
      </c>
      <c r="B66" s="38">
        <v>43441283</v>
      </c>
      <c r="C66" s="42">
        <v>53</v>
      </c>
      <c r="D66" s="34">
        <v>1.1850000000000001</v>
      </c>
      <c r="E66" s="36">
        <v>1.72</v>
      </c>
      <c r="F66" s="67">
        <v>0.45999299999999993</v>
      </c>
      <c r="G66" s="67">
        <v>1.6010075472404815E-2</v>
      </c>
      <c r="H66" s="67">
        <v>0.47600307547240472</v>
      </c>
      <c r="J66" s="12"/>
      <c r="K66" s="23"/>
      <c r="M66" s="23"/>
    </row>
    <row r="67" spans="1:13" x14ac:dyDescent="0.25">
      <c r="A67" s="87">
        <v>42</v>
      </c>
      <c r="B67" s="38">
        <v>43441284</v>
      </c>
      <c r="C67" s="41">
        <v>100.1</v>
      </c>
      <c r="D67" s="34">
        <v>1.9850000000000001</v>
      </c>
      <c r="E67" s="36">
        <v>3.3570000000000002</v>
      </c>
      <c r="F67" s="67">
        <v>1.1796456000000002</v>
      </c>
      <c r="G67" s="67">
        <v>3.0237897260145703E-2</v>
      </c>
      <c r="H67" s="67">
        <v>1.209883497260146</v>
      </c>
      <c r="J67" s="12"/>
      <c r="K67" s="23"/>
      <c r="M67" s="23"/>
    </row>
    <row r="68" spans="1:13" s="30" customFormat="1" x14ac:dyDescent="0.25">
      <c r="A68" s="29">
        <v>43</v>
      </c>
      <c r="B68" s="38">
        <v>43441342</v>
      </c>
      <c r="C68" s="41">
        <v>69.3</v>
      </c>
      <c r="D68" s="34">
        <v>1.238</v>
      </c>
      <c r="E68" s="36">
        <v>1.946</v>
      </c>
      <c r="F68" s="67">
        <v>0.60873840000000001</v>
      </c>
      <c r="G68" s="67">
        <v>2.0933928872408563E-2</v>
      </c>
      <c r="H68" s="67">
        <v>0.62967232887240854</v>
      </c>
      <c r="J68" s="12"/>
      <c r="K68" s="23"/>
      <c r="L68" s="23"/>
      <c r="M68" s="32"/>
    </row>
    <row r="69" spans="1:13" x14ac:dyDescent="0.25">
      <c r="A69" s="87">
        <v>44</v>
      </c>
      <c r="B69" s="38">
        <v>43441345</v>
      </c>
      <c r="C69" s="41">
        <v>53.3</v>
      </c>
      <c r="D69" s="34">
        <v>0.85799999999999998</v>
      </c>
      <c r="E69" s="36">
        <v>1.4910000000000001</v>
      </c>
      <c r="F69" s="67">
        <v>0.54425340000000011</v>
      </c>
      <c r="G69" s="67">
        <v>1.6100698541116541E-2</v>
      </c>
      <c r="H69" s="67">
        <v>0.56035409854111662</v>
      </c>
      <c r="J69" s="12"/>
      <c r="K69" s="23"/>
      <c r="M69" s="23"/>
    </row>
    <row r="70" spans="1:13" x14ac:dyDescent="0.25">
      <c r="A70" s="87">
        <v>45</v>
      </c>
      <c r="B70" s="38">
        <v>43441348</v>
      </c>
      <c r="C70" s="41">
        <v>52.9</v>
      </c>
      <c r="D70" s="34">
        <v>1.147</v>
      </c>
      <c r="E70" s="36">
        <v>1.8420000000000001</v>
      </c>
      <c r="F70" s="67">
        <v>0.59756100000000001</v>
      </c>
      <c r="G70" s="67">
        <v>1.5979867782834244E-2</v>
      </c>
      <c r="H70" s="67">
        <v>0.61354086778283423</v>
      </c>
      <c r="J70" s="12"/>
      <c r="K70" s="23"/>
      <c r="M70" s="23"/>
    </row>
    <row r="71" spans="1:13" x14ac:dyDescent="0.25">
      <c r="A71" s="87">
        <v>46</v>
      </c>
      <c r="B71" s="38">
        <v>43441349</v>
      </c>
      <c r="C71" s="42">
        <v>100.9</v>
      </c>
      <c r="D71" s="34">
        <v>1.871</v>
      </c>
      <c r="E71" s="36">
        <v>3.23</v>
      </c>
      <c r="F71" s="67">
        <v>1.1684682</v>
      </c>
      <c r="G71" s="67">
        <v>3.0479558776710308E-2</v>
      </c>
      <c r="H71" s="67">
        <v>1.1989477587767103</v>
      </c>
      <c r="J71" s="12"/>
      <c r="K71" s="23"/>
      <c r="M71" s="23"/>
    </row>
    <row r="72" spans="1:13" ht="15.75" thickBot="1" x14ac:dyDescent="0.3">
      <c r="A72" s="137">
        <v>47</v>
      </c>
      <c r="B72" s="38">
        <v>43441351</v>
      </c>
      <c r="C72" s="42">
        <v>85.4</v>
      </c>
      <c r="D72" s="34">
        <v>0</v>
      </c>
      <c r="E72" s="130">
        <v>3.3290000000000002</v>
      </c>
      <c r="F72" s="74">
        <v>2.8622742000000003</v>
      </c>
      <c r="G72" s="74">
        <v>2.5797366893271157E-2</v>
      </c>
      <c r="H72" s="74">
        <v>2.8880715668932715</v>
      </c>
      <c r="J72" s="12"/>
      <c r="K72" s="23"/>
      <c r="M72" s="23"/>
    </row>
    <row r="73" spans="1:13" x14ac:dyDescent="0.25">
      <c r="A73" s="138">
        <v>48</v>
      </c>
      <c r="B73" s="139">
        <v>43441356</v>
      </c>
      <c r="C73" s="140">
        <v>53.2</v>
      </c>
      <c r="D73" s="141">
        <v>1.2070000000000001</v>
      </c>
      <c r="E73" s="142">
        <v>2.2109999999999999</v>
      </c>
      <c r="F73" s="143">
        <v>0.86323919999999987</v>
      </c>
      <c r="G73" s="143">
        <v>1.6070490851545969E-2</v>
      </c>
      <c r="H73" s="144">
        <v>0.87930969085154587</v>
      </c>
      <c r="J73" s="12"/>
      <c r="K73" s="23"/>
      <c r="M73" s="23"/>
    </row>
    <row r="74" spans="1:13" ht="15.75" thickBot="1" x14ac:dyDescent="0.3">
      <c r="A74" s="145">
        <v>49</v>
      </c>
      <c r="B74" s="56">
        <v>43441343</v>
      </c>
      <c r="C74" s="57">
        <v>53.3</v>
      </c>
      <c r="D74" s="136">
        <v>1.1259999999999999</v>
      </c>
      <c r="E74" s="59">
        <v>2.1739999999999999</v>
      </c>
      <c r="F74" s="69">
        <v>0.90107040000000005</v>
      </c>
      <c r="G74" s="69">
        <v>1.6100698541116541E-2</v>
      </c>
      <c r="H74" s="146">
        <v>0.91717109854111656</v>
      </c>
      <c r="I74" s="77"/>
      <c r="J74" s="12"/>
      <c r="K74" s="23"/>
      <c r="M74" s="23"/>
    </row>
    <row r="75" spans="1:13" x14ac:dyDescent="0.25">
      <c r="A75" s="147">
        <v>50</v>
      </c>
      <c r="B75" s="40">
        <v>43441352</v>
      </c>
      <c r="C75" s="131">
        <v>100.5</v>
      </c>
      <c r="D75" s="45">
        <v>1.4039999999999999</v>
      </c>
      <c r="E75" s="46">
        <v>3.0979999999999999</v>
      </c>
      <c r="F75" s="68">
        <v>1.4565011999999999</v>
      </c>
      <c r="G75" s="68">
        <v>3.0358728018428E-2</v>
      </c>
      <c r="H75" s="68">
        <v>1.486859928018428</v>
      </c>
      <c r="I75" s="77"/>
      <c r="J75" s="12"/>
      <c r="K75" s="23"/>
      <c r="M75" s="23"/>
    </row>
    <row r="76" spans="1:13" x14ac:dyDescent="0.25">
      <c r="A76" s="87">
        <v>51</v>
      </c>
      <c r="B76" s="38">
        <v>43441357</v>
      </c>
      <c r="C76" s="41">
        <v>84.8</v>
      </c>
      <c r="D76" s="34">
        <v>0</v>
      </c>
      <c r="E76" s="36">
        <v>0.24299999999999999</v>
      </c>
      <c r="F76" s="67">
        <v>0.20893139999999999</v>
      </c>
      <c r="G76" s="67">
        <v>2.5616120755847707E-2</v>
      </c>
      <c r="H76" s="67">
        <v>0.2345475207558477</v>
      </c>
      <c r="I76" s="77"/>
      <c r="J76" s="12"/>
      <c r="K76" s="23"/>
      <c r="M76" s="23"/>
    </row>
    <row r="77" spans="1:13" ht="15.75" thickBot="1" x14ac:dyDescent="0.3">
      <c r="A77" s="137">
        <v>52</v>
      </c>
      <c r="B77" s="38">
        <v>43441355</v>
      </c>
      <c r="C77" s="42">
        <v>52.9</v>
      </c>
      <c r="D77" s="34">
        <v>1.17</v>
      </c>
      <c r="E77" s="73">
        <v>2.2330000000000001</v>
      </c>
      <c r="F77" s="74">
        <v>0.91396740000000021</v>
      </c>
      <c r="G77" s="74">
        <v>1.5979867782834244E-2</v>
      </c>
      <c r="H77" s="74">
        <v>0.92994726778283443</v>
      </c>
      <c r="I77" s="77"/>
      <c r="J77" s="12"/>
      <c r="K77" s="23"/>
      <c r="M77" s="23"/>
    </row>
    <row r="78" spans="1:13" ht="15.75" thickBot="1" x14ac:dyDescent="0.3">
      <c r="A78" s="148">
        <v>53</v>
      </c>
      <c r="B78" s="149">
        <v>43441054</v>
      </c>
      <c r="C78" s="150">
        <v>52.8</v>
      </c>
      <c r="D78" s="151">
        <v>1.0740000000000001</v>
      </c>
      <c r="E78" s="152">
        <v>1.9219999999999999</v>
      </c>
      <c r="F78" s="153">
        <v>0.72911039999999994</v>
      </c>
      <c r="G78" s="153">
        <v>1.5949660093263665E-2</v>
      </c>
      <c r="H78" s="154">
        <v>0.74506006009326364</v>
      </c>
      <c r="I78" s="77"/>
      <c r="J78" s="12"/>
      <c r="K78" s="23"/>
      <c r="M78" s="23"/>
    </row>
    <row r="79" spans="1:13" x14ac:dyDescent="0.25">
      <c r="A79" s="147">
        <v>54</v>
      </c>
      <c r="B79" s="40">
        <v>43441359</v>
      </c>
      <c r="C79" s="132">
        <v>101</v>
      </c>
      <c r="D79" s="45">
        <v>1.9410000000000001</v>
      </c>
      <c r="E79" s="46">
        <v>3.032</v>
      </c>
      <c r="F79" s="68">
        <v>0.93804180000000004</v>
      </c>
      <c r="G79" s="68">
        <v>3.0509766466280879E-2</v>
      </c>
      <c r="H79" s="68">
        <v>0.96855156646628093</v>
      </c>
      <c r="I79" s="77"/>
      <c r="J79" s="12"/>
      <c r="K79" s="23"/>
      <c r="M79" s="23"/>
    </row>
    <row r="80" spans="1:13" x14ac:dyDescent="0.25">
      <c r="A80" s="87">
        <v>55</v>
      </c>
      <c r="B80" s="38">
        <v>43441053</v>
      </c>
      <c r="C80" s="41">
        <v>85.2</v>
      </c>
      <c r="D80" s="35">
        <v>0</v>
      </c>
      <c r="E80" s="36">
        <v>2.6629999999999998</v>
      </c>
      <c r="F80" s="67">
        <v>2.2896473999999998</v>
      </c>
      <c r="G80" s="67">
        <v>2.573695151413001E-2</v>
      </c>
      <c r="H80" s="67">
        <v>2.3153843515141297</v>
      </c>
      <c r="I80" s="77"/>
      <c r="J80" s="12"/>
      <c r="K80" s="23"/>
      <c r="M80" s="23"/>
    </row>
    <row r="81" spans="1:13" x14ac:dyDescent="0.25">
      <c r="A81" s="87">
        <v>56</v>
      </c>
      <c r="B81" s="38">
        <v>43441050</v>
      </c>
      <c r="C81" s="41">
        <v>52.5</v>
      </c>
      <c r="D81" s="35">
        <v>1.109</v>
      </c>
      <c r="E81" s="36">
        <v>1.4690000000000001</v>
      </c>
      <c r="F81" s="67">
        <v>0.30952800000000008</v>
      </c>
      <c r="G81" s="67">
        <v>1.585903702455194E-2</v>
      </c>
      <c r="H81" s="67">
        <v>0.32538703702455202</v>
      </c>
      <c r="I81" s="77"/>
      <c r="J81" s="12"/>
      <c r="K81" s="23"/>
      <c r="M81" s="23"/>
    </row>
    <row r="82" spans="1:13" x14ac:dyDescent="0.25">
      <c r="A82" s="87">
        <v>57</v>
      </c>
      <c r="B82" s="38">
        <v>43441051</v>
      </c>
      <c r="C82" s="41">
        <v>52.4</v>
      </c>
      <c r="D82" s="35">
        <v>1.0720000000000001</v>
      </c>
      <c r="E82" s="36">
        <v>2.0350000000000001</v>
      </c>
      <c r="F82" s="67">
        <v>0.82798740000000004</v>
      </c>
      <c r="G82" s="67">
        <v>1.5828829334981365E-2</v>
      </c>
      <c r="H82" s="67">
        <v>0.84381622933498135</v>
      </c>
      <c r="I82" s="77"/>
      <c r="J82" s="12"/>
      <c r="K82" s="23"/>
      <c r="M82" s="23"/>
    </row>
    <row r="83" spans="1:13" x14ac:dyDescent="0.25">
      <c r="A83" s="87">
        <v>58</v>
      </c>
      <c r="B83" s="38">
        <v>43441052</v>
      </c>
      <c r="C83" s="41">
        <v>101.3</v>
      </c>
      <c r="D83" s="34">
        <v>1.7569999999999999</v>
      </c>
      <c r="E83" s="36">
        <v>2.8410000000000002</v>
      </c>
      <c r="F83" s="67">
        <v>0.93202320000000027</v>
      </c>
      <c r="G83" s="67">
        <v>3.0600389534992604E-2</v>
      </c>
      <c r="H83" s="67">
        <v>0.96262358953499283</v>
      </c>
      <c r="J83" s="31"/>
      <c r="K83" s="32"/>
      <c r="L83" s="32"/>
      <c r="M83" s="23"/>
    </row>
    <row r="84" spans="1:13" x14ac:dyDescent="0.25">
      <c r="A84" s="87">
        <v>59</v>
      </c>
      <c r="B84" s="38">
        <v>43441057</v>
      </c>
      <c r="C84" s="41">
        <v>85.3</v>
      </c>
      <c r="D84" s="34">
        <v>0</v>
      </c>
      <c r="E84" s="36">
        <v>2.8639999999999999</v>
      </c>
      <c r="F84" s="67">
        <v>2.4624671999999999</v>
      </c>
      <c r="G84" s="67">
        <v>2.5767159203700585E-2</v>
      </c>
      <c r="H84" s="67">
        <v>2.4882343592037004</v>
      </c>
      <c r="J84" s="12"/>
      <c r="K84" s="23"/>
      <c r="M84" s="23"/>
    </row>
    <row r="85" spans="1:13" x14ac:dyDescent="0.25">
      <c r="A85" s="87">
        <v>60</v>
      </c>
      <c r="B85" s="38">
        <v>43441058</v>
      </c>
      <c r="C85" s="41">
        <v>52.5</v>
      </c>
      <c r="D85" s="34">
        <v>1.0429999999999999</v>
      </c>
      <c r="E85" s="36">
        <v>1.6459999999999999</v>
      </c>
      <c r="F85" s="67">
        <v>0.51845940000000001</v>
      </c>
      <c r="G85" s="67">
        <v>1.585903702455194E-2</v>
      </c>
      <c r="H85" s="67">
        <v>0.53431843702455195</v>
      </c>
      <c r="J85" s="31"/>
      <c r="K85" s="32"/>
      <c r="L85" s="32"/>
      <c r="M85" s="23"/>
    </row>
    <row r="86" spans="1:13" x14ac:dyDescent="0.25">
      <c r="A86" s="87">
        <v>61</v>
      </c>
      <c r="B86" s="38">
        <v>43441358</v>
      </c>
      <c r="C86" s="41">
        <v>52.3</v>
      </c>
      <c r="D86" s="34">
        <v>0.876</v>
      </c>
      <c r="E86" s="36">
        <v>1.444</v>
      </c>
      <c r="F86" s="67">
        <v>0.48836639999999998</v>
      </c>
      <c r="G86" s="67">
        <v>1.5798621645410793E-2</v>
      </c>
      <c r="H86" s="67">
        <v>0.50416502164541077</v>
      </c>
      <c r="J86" s="12"/>
      <c r="K86" s="23"/>
      <c r="M86" s="23"/>
    </row>
    <row r="87" spans="1:13" x14ac:dyDescent="0.25">
      <c r="A87" s="87">
        <v>62</v>
      </c>
      <c r="B87" s="38">
        <v>43441056</v>
      </c>
      <c r="C87" s="41">
        <v>100.5</v>
      </c>
      <c r="D87" s="34">
        <v>1.1399999999999999</v>
      </c>
      <c r="E87" s="36">
        <v>3.0819999999999999</v>
      </c>
      <c r="F87" s="67">
        <v>1.6697316</v>
      </c>
      <c r="G87" s="67">
        <v>3.0358728018428E-2</v>
      </c>
      <c r="H87" s="67">
        <v>1.7000903280184281</v>
      </c>
      <c r="J87" s="12"/>
      <c r="K87" s="23"/>
      <c r="M87" s="23"/>
    </row>
    <row r="88" spans="1:13" x14ac:dyDescent="0.25">
      <c r="A88" s="87">
        <v>63</v>
      </c>
      <c r="B88" s="38">
        <v>43441064</v>
      </c>
      <c r="C88" s="41">
        <v>85.2</v>
      </c>
      <c r="D88" s="34">
        <v>0</v>
      </c>
      <c r="E88" s="36">
        <v>2.278</v>
      </c>
      <c r="F88" s="67">
        <v>1.9586243999999999</v>
      </c>
      <c r="G88" s="67">
        <v>2.573695151413001E-2</v>
      </c>
      <c r="H88" s="67">
        <v>1.9843613515141298</v>
      </c>
      <c r="J88" s="12"/>
      <c r="K88" s="23"/>
      <c r="M88" s="23"/>
    </row>
    <row r="89" spans="1:13" s="30" customFormat="1" x14ac:dyDescent="0.25">
      <c r="A89" s="29">
        <v>64</v>
      </c>
      <c r="B89" s="38">
        <v>43441061</v>
      </c>
      <c r="C89" s="41">
        <v>52.7</v>
      </c>
      <c r="D89" s="34">
        <v>1.0009999999999999</v>
      </c>
      <c r="E89" s="36">
        <v>1.8759999999999999</v>
      </c>
      <c r="F89" s="67">
        <v>0.75232500000000002</v>
      </c>
      <c r="G89" s="67">
        <v>1.5919452403693093E-2</v>
      </c>
      <c r="H89" s="67">
        <v>0.7682444524036931</v>
      </c>
      <c r="J89" s="12"/>
      <c r="K89" s="23"/>
      <c r="L89" s="23"/>
      <c r="M89" s="32"/>
    </row>
    <row r="90" spans="1:13" x14ac:dyDescent="0.25">
      <c r="A90" s="87">
        <v>65</v>
      </c>
      <c r="B90" s="38">
        <v>43441055</v>
      </c>
      <c r="C90" s="41">
        <v>53.1</v>
      </c>
      <c r="D90" s="34">
        <v>1.018</v>
      </c>
      <c r="E90" s="36">
        <v>1.6879999999999999</v>
      </c>
      <c r="F90" s="67">
        <v>0.57606599999999997</v>
      </c>
      <c r="G90" s="67">
        <v>1.6040283161975394E-2</v>
      </c>
      <c r="H90" s="67">
        <v>0.59210628316197533</v>
      </c>
      <c r="J90" s="12"/>
      <c r="K90" s="23"/>
      <c r="M90" s="23"/>
    </row>
    <row r="91" spans="1:13" s="30" customFormat="1" x14ac:dyDescent="0.25">
      <c r="A91" s="29">
        <v>66</v>
      </c>
      <c r="B91" s="38">
        <v>43441063</v>
      </c>
      <c r="C91" s="41">
        <v>101.1</v>
      </c>
      <c r="D91" s="34">
        <v>1.1870000000000001</v>
      </c>
      <c r="E91" s="36">
        <v>2.8690000000000002</v>
      </c>
      <c r="F91" s="67">
        <v>1.4461836000000001</v>
      </c>
      <c r="G91" s="67">
        <v>3.0539974155851454E-2</v>
      </c>
      <c r="H91" s="67">
        <v>1.4767235741558515</v>
      </c>
      <c r="J91" s="12"/>
      <c r="K91" s="23"/>
      <c r="L91" s="23"/>
      <c r="M91" s="32"/>
    </row>
    <row r="92" spans="1:13" x14ac:dyDescent="0.25">
      <c r="A92" s="87">
        <v>67</v>
      </c>
      <c r="B92" s="38">
        <v>43441067</v>
      </c>
      <c r="C92" s="41">
        <v>84.7</v>
      </c>
      <c r="D92" s="34">
        <v>0</v>
      </c>
      <c r="E92" s="36">
        <v>2.613</v>
      </c>
      <c r="F92" s="67">
        <v>2.2466574000000001</v>
      </c>
      <c r="G92" s="67">
        <v>2.5585913066277131E-2</v>
      </c>
      <c r="H92" s="67">
        <v>2.2722433130662774</v>
      </c>
      <c r="J92" s="12"/>
      <c r="K92" s="23"/>
      <c r="M92" s="23"/>
    </row>
    <row r="93" spans="1:13" x14ac:dyDescent="0.25">
      <c r="A93" s="87">
        <v>68</v>
      </c>
      <c r="B93" s="38">
        <v>43441065</v>
      </c>
      <c r="C93" s="41">
        <v>52.7</v>
      </c>
      <c r="D93" s="34">
        <v>1.0649999999999999</v>
      </c>
      <c r="E93" s="36">
        <v>1.774</v>
      </c>
      <c r="F93" s="67">
        <v>0.60959820000000009</v>
      </c>
      <c r="G93" s="67">
        <v>1.5919452403693093E-2</v>
      </c>
      <c r="H93" s="67">
        <v>0.62551765240369317</v>
      </c>
      <c r="J93" s="31"/>
      <c r="K93" s="32"/>
      <c r="L93" s="32"/>
      <c r="M93" s="23"/>
    </row>
    <row r="94" spans="1:13" x14ac:dyDescent="0.25">
      <c r="A94" s="87">
        <v>69</v>
      </c>
      <c r="B94" s="133">
        <v>43441060</v>
      </c>
      <c r="C94" s="41">
        <v>53.3</v>
      </c>
      <c r="D94" s="34">
        <v>0.91400000000000003</v>
      </c>
      <c r="E94" s="36">
        <v>1.478</v>
      </c>
      <c r="F94" s="67">
        <v>0.48492719999999995</v>
      </c>
      <c r="G94" s="67">
        <v>1.6100698541116541E-2</v>
      </c>
      <c r="H94" s="67">
        <v>0.50102789854111651</v>
      </c>
      <c r="J94" s="12"/>
      <c r="K94" s="23"/>
      <c r="M94" s="23"/>
    </row>
    <row r="95" spans="1:13" x14ac:dyDescent="0.25">
      <c r="A95" s="87">
        <v>70</v>
      </c>
      <c r="B95" s="40">
        <v>43441066</v>
      </c>
      <c r="C95" s="41">
        <v>101.3</v>
      </c>
      <c r="D95" s="34">
        <v>1.925</v>
      </c>
      <c r="E95" s="36">
        <v>3.55</v>
      </c>
      <c r="F95" s="67">
        <v>1.3971749999999998</v>
      </c>
      <c r="G95" s="67">
        <v>3.0600389534992604E-2</v>
      </c>
      <c r="H95" s="67">
        <v>1.4277753895349925</v>
      </c>
      <c r="J95" s="12"/>
      <c r="K95" s="23"/>
      <c r="M95" s="23"/>
    </row>
    <row r="96" spans="1:13" x14ac:dyDescent="0.25">
      <c r="A96" s="87">
        <v>71</v>
      </c>
      <c r="B96" s="38">
        <v>43441350</v>
      </c>
      <c r="C96" s="41">
        <v>85.7</v>
      </c>
      <c r="D96" s="34">
        <v>0</v>
      </c>
      <c r="E96" s="37">
        <v>0</v>
      </c>
      <c r="F96" s="67">
        <v>0</v>
      </c>
      <c r="G96" s="67">
        <v>2.5887989961982882E-2</v>
      </c>
      <c r="H96" s="67">
        <v>2.5887989961982882E-2</v>
      </c>
      <c r="J96" s="31"/>
      <c r="K96" s="32"/>
      <c r="L96" s="32"/>
      <c r="M96" s="23"/>
    </row>
    <row r="97" spans="1:13" x14ac:dyDescent="0.25">
      <c r="A97" s="87">
        <v>72</v>
      </c>
      <c r="B97" s="38">
        <v>43441353</v>
      </c>
      <c r="C97" s="41">
        <v>52.8</v>
      </c>
      <c r="D97" s="34">
        <v>1.0860000000000001</v>
      </c>
      <c r="E97" s="36">
        <v>1.768</v>
      </c>
      <c r="F97" s="67">
        <v>0.5863836</v>
      </c>
      <c r="G97" s="67">
        <v>1.5949660093263665E-2</v>
      </c>
      <c r="H97" s="67">
        <v>0.60233326009326371</v>
      </c>
      <c r="J97" s="31"/>
      <c r="K97" s="32"/>
      <c r="L97" s="32"/>
      <c r="M97" s="23"/>
    </row>
    <row r="98" spans="1:13" x14ac:dyDescent="0.25">
      <c r="A98" s="87">
        <v>73</v>
      </c>
      <c r="B98" s="38">
        <v>43441062</v>
      </c>
      <c r="C98" s="41">
        <v>52.8</v>
      </c>
      <c r="D98" s="34">
        <v>0.27800000000000002</v>
      </c>
      <c r="E98" s="36">
        <v>0.86499999999999999</v>
      </c>
      <c r="F98" s="67">
        <v>0.5047026</v>
      </c>
      <c r="G98" s="67">
        <v>1.5949660093263665E-2</v>
      </c>
      <c r="H98" s="67">
        <v>0.52065226009326371</v>
      </c>
      <c r="J98" s="12"/>
      <c r="K98" s="23"/>
      <c r="M98" s="23"/>
    </row>
    <row r="99" spans="1:13" s="30" customFormat="1" ht="15.75" thickBot="1" x14ac:dyDescent="0.3">
      <c r="A99" s="122">
        <v>74</v>
      </c>
      <c r="B99" s="56">
        <v>43441059</v>
      </c>
      <c r="C99" s="57">
        <v>100.6</v>
      </c>
      <c r="D99" s="58">
        <v>1.5640000000000001</v>
      </c>
      <c r="E99" s="59">
        <v>2.9460000000000002</v>
      </c>
      <c r="F99" s="69">
        <v>1.1882436000000001</v>
      </c>
      <c r="G99" s="69">
        <v>3.0388935707998575E-2</v>
      </c>
      <c r="H99" s="69">
        <v>1.2186325357079986</v>
      </c>
      <c r="J99" s="12"/>
      <c r="K99" s="23"/>
      <c r="L99" s="23"/>
      <c r="M99" s="32"/>
    </row>
    <row r="100" spans="1:13" x14ac:dyDescent="0.25">
      <c r="A100" s="147">
        <v>75</v>
      </c>
      <c r="B100" s="40">
        <v>43441332</v>
      </c>
      <c r="C100" s="43">
        <v>85</v>
      </c>
      <c r="D100" s="45">
        <v>3.0089999999999999</v>
      </c>
      <c r="E100" s="46">
        <v>4.5650000000000004</v>
      </c>
      <c r="F100" s="68">
        <v>1.3378488000000004</v>
      </c>
      <c r="G100" s="68">
        <v>0.16104235774432252</v>
      </c>
      <c r="H100" s="68">
        <v>1.4988911577443229</v>
      </c>
      <c r="J100" s="12"/>
      <c r="K100" s="23"/>
      <c r="M100" s="23"/>
    </row>
    <row r="101" spans="1:13" x14ac:dyDescent="0.25">
      <c r="A101" s="87">
        <v>76</v>
      </c>
      <c r="B101" s="38">
        <v>43441335</v>
      </c>
      <c r="C101" s="41">
        <v>58.3</v>
      </c>
      <c r="D101" s="35">
        <v>2.2810000000000001</v>
      </c>
      <c r="E101" s="36">
        <v>3.68</v>
      </c>
      <c r="F101" s="67">
        <v>1.2028601999999999</v>
      </c>
      <c r="G101" s="68">
        <v>0.11045611125287062</v>
      </c>
      <c r="H101" s="67">
        <v>1.3133163112528705</v>
      </c>
      <c r="J101" s="12"/>
      <c r="K101" s="23"/>
      <c r="M101" s="23"/>
    </row>
    <row r="102" spans="1:13" s="30" customFormat="1" x14ac:dyDescent="0.25">
      <c r="A102" s="29">
        <v>77</v>
      </c>
      <c r="B102" s="38">
        <v>43441338</v>
      </c>
      <c r="C102" s="41">
        <v>58.5</v>
      </c>
      <c r="D102" s="35">
        <v>2.032</v>
      </c>
      <c r="E102" s="36">
        <v>3.1469999999999998</v>
      </c>
      <c r="F102" s="67">
        <v>0.95867699999999978</v>
      </c>
      <c r="G102" s="68">
        <v>0.11083503444756315</v>
      </c>
      <c r="H102" s="67">
        <v>1.069512034447563</v>
      </c>
      <c r="J102" s="12"/>
      <c r="K102" s="23"/>
      <c r="L102" s="23"/>
      <c r="M102" s="32"/>
    </row>
    <row r="103" spans="1:13" s="30" customFormat="1" x14ac:dyDescent="0.25">
      <c r="A103" s="29">
        <v>78</v>
      </c>
      <c r="B103" s="38">
        <v>43441333</v>
      </c>
      <c r="C103" s="41">
        <v>76.599999999999994</v>
      </c>
      <c r="D103" s="35">
        <v>2.77</v>
      </c>
      <c r="E103" s="36">
        <v>4.3109999999999999</v>
      </c>
      <c r="F103" s="67">
        <v>1.3249518</v>
      </c>
      <c r="G103" s="68">
        <v>0.14512758356723654</v>
      </c>
      <c r="H103" s="67">
        <v>1.4700793835672366</v>
      </c>
      <c r="J103" s="12"/>
      <c r="K103" s="23"/>
      <c r="L103" s="23"/>
      <c r="M103" s="32"/>
    </row>
    <row r="104" spans="1:13" x14ac:dyDescent="0.25">
      <c r="A104" s="87">
        <v>79</v>
      </c>
      <c r="B104" s="38">
        <v>43441336</v>
      </c>
      <c r="C104" s="41">
        <v>85.7</v>
      </c>
      <c r="D104" s="35">
        <v>1.6160000000000001</v>
      </c>
      <c r="E104" s="36">
        <v>2.4</v>
      </c>
      <c r="F104" s="67">
        <v>0.67408319999999988</v>
      </c>
      <c r="G104" s="68">
        <v>0.16236858892574635</v>
      </c>
      <c r="H104" s="67">
        <v>0.83645178892574623</v>
      </c>
      <c r="I104" s="30"/>
      <c r="J104" s="31"/>
      <c r="K104" s="32"/>
      <c r="L104" s="32"/>
      <c r="M104" s="23"/>
    </row>
    <row r="105" spans="1:13" x14ac:dyDescent="0.25">
      <c r="A105" s="87">
        <v>80</v>
      </c>
      <c r="B105" s="38">
        <v>43441339</v>
      </c>
      <c r="C105" s="41">
        <v>58.3</v>
      </c>
      <c r="D105" s="34">
        <v>2.4129999999999998</v>
      </c>
      <c r="E105" s="36">
        <v>3.4260000000000002</v>
      </c>
      <c r="F105" s="67">
        <v>0.87097740000000035</v>
      </c>
      <c r="G105" s="68">
        <v>0.11045611125287062</v>
      </c>
      <c r="H105" s="67">
        <v>0.98143351125287093</v>
      </c>
      <c r="J105" s="12"/>
      <c r="K105" s="23"/>
      <c r="M105" s="23"/>
    </row>
    <row r="106" spans="1:13" x14ac:dyDescent="0.25">
      <c r="A106" s="87">
        <v>81</v>
      </c>
      <c r="B106" s="38">
        <v>43441337</v>
      </c>
      <c r="C106" s="41">
        <v>58.4</v>
      </c>
      <c r="D106" s="34">
        <v>0</v>
      </c>
      <c r="E106" s="36">
        <v>2.673</v>
      </c>
      <c r="F106" s="67">
        <v>2.2982453999999999</v>
      </c>
      <c r="G106" s="68">
        <v>0.11064557285021689</v>
      </c>
      <c r="H106" s="67">
        <v>2.4088909728502168</v>
      </c>
      <c r="I106" s="30"/>
      <c r="J106" s="12"/>
      <c r="K106" s="23"/>
      <c r="M106" s="23"/>
    </row>
    <row r="107" spans="1:13" x14ac:dyDescent="0.25">
      <c r="A107" s="87">
        <v>82</v>
      </c>
      <c r="B107" s="38">
        <v>43441334</v>
      </c>
      <c r="C107" s="41">
        <v>76.400000000000006</v>
      </c>
      <c r="D107" s="34">
        <v>2.73</v>
      </c>
      <c r="E107" s="36">
        <v>3.419</v>
      </c>
      <c r="F107" s="67">
        <v>0.5924022000000001</v>
      </c>
      <c r="G107" s="68">
        <v>0.14474866037254402</v>
      </c>
      <c r="H107" s="67">
        <v>0.73715086037254407</v>
      </c>
      <c r="J107" s="12"/>
      <c r="K107" s="23"/>
      <c r="M107" s="23"/>
    </row>
    <row r="108" spans="1:13" x14ac:dyDescent="0.25">
      <c r="A108" s="87">
        <v>83</v>
      </c>
      <c r="B108" s="38">
        <v>43441340</v>
      </c>
      <c r="C108" s="41">
        <v>85.5</v>
      </c>
      <c r="D108" s="34">
        <v>3.008</v>
      </c>
      <c r="E108" s="36">
        <v>4.5449999999999999</v>
      </c>
      <c r="F108" s="67">
        <v>1.3215125999999999</v>
      </c>
      <c r="G108" s="68">
        <v>0.16198966573105383</v>
      </c>
      <c r="H108" s="67">
        <v>1.4835022657310537</v>
      </c>
      <c r="I108" s="30"/>
      <c r="J108" s="12"/>
      <c r="K108" s="23"/>
      <c r="M108" s="23"/>
    </row>
    <row r="109" spans="1:13" x14ac:dyDescent="0.25">
      <c r="A109" s="87">
        <v>84</v>
      </c>
      <c r="B109" s="38">
        <v>43441326</v>
      </c>
      <c r="C109" s="41">
        <v>58.6</v>
      </c>
      <c r="D109" s="34">
        <v>2.4590000000000001</v>
      </c>
      <c r="E109" s="36">
        <v>3.9660000000000002</v>
      </c>
      <c r="F109" s="67">
        <v>1.2957186000000001</v>
      </c>
      <c r="G109" s="68">
        <v>0.11102449604490941</v>
      </c>
      <c r="H109" s="67">
        <v>1.4067430960449094</v>
      </c>
      <c r="J109" s="12"/>
      <c r="K109" s="23"/>
      <c r="M109" s="23"/>
    </row>
    <row r="110" spans="1:13" s="30" customFormat="1" x14ac:dyDescent="0.25">
      <c r="A110" s="29">
        <v>85</v>
      </c>
      <c r="B110" s="38">
        <v>43441323</v>
      </c>
      <c r="C110" s="41">
        <v>59.6</v>
      </c>
      <c r="D110" s="34">
        <v>0</v>
      </c>
      <c r="E110" s="36">
        <v>0.124</v>
      </c>
      <c r="F110" s="67">
        <v>0.10661520000000001</v>
      </c>
      <c r="G110" s="68">
        <v>0.11291911201837204</v>
      </c>
      <c r="H110" s="67">
        <v>0.21953431201837204</v>
      </c>
      <c r="J110" s="31"/>
      <c r="K110" s="32"/>
      <c r="L110" s="32"/>
      <c r="M110" s="32"/>
    </row>
    <row r="111" spans="1:13" x14ac:dyDescent="0.25">
      <c r="A111" s="87">
        <v>86</v>
      </c>
      <c r="B111" s="38">
        <v>43441329</v>
      </c>
      <c r="C111" s="41">
        <v>76.5</v>
      </c>
      <c r="D111" s="34">
        <v>2.7170000000000001</v>
      </c>
      <c r="E111" s="36">
        <v>3.8290000000000002</v>
      </c>
      <c r="F111" s="67">
        <v>0.9560976000000001</v>
      </c>
      <c r="G111" s="68">
        <v>0.14493812196989028</v>
      </c>
      <c r="H111" s="67">
        <v>1.1010357219698903</v>
      </c>
      <c r="J111" s="12"/>
      <c r="K111" s="23"/>
      <c r="M111" s="23"/>
    </row>
    <row r="112" spans="1:13" x14ac:dyDescent="0.25">
      <c r="A112" s="87">
        <v>87</v>
      </c>
      <c r="B112" s="38">
        <v>43441330</v>
      </c>
      <c r="C112" s="41">
        <v>85.1</v>
      </c>
      <c r="D112" s="34">
        <v>2.472</v>
      </c>
      <c r="E112" s="36">
        <v>3.51</v>
      </c>
      <c r="F112" s="67">
        <v>0.89247239999999983</v>
      </c>
      <c r="G112" s="68">
        <v>0.1612318193416688</v>
      </c>
      <c r="H112" s="67">
        <v>1.0537042193416686</v>
      </c>
      <c r="J112" s="31"/>
      <c r="K112" s="32"/>
      <c r="L112" s="32"/>
      <c r="M112" s="23"/>
    </row>
    <row r="113" spans="1:13" x14ac:dyDescent="0.25">
      <c r="A113" s="87">
        <v>88</v>
      </c>
      <c r="B113" s="38">
        <v>43441327</v>
      </c>
      <c r="C113" s="41">
        <v>58.4</v>
      </c>
      <c r="D113" s="34">
        <v>1.536</v>
      </c>
      <c r="E113" s="36">
        <v>2.1930000000000001</v>
      </c>
      <c r="F113" s="67">
        <v>0.56488860000000007</v>
      </c>
      <c r="G113" s="68">
        <v>0.11064557285021689</v>
      </c>
      <c r="H113" s="67">
        <v>0.675534172850217</v>
      </c>
      <c r="J113" s="12"/>
      <c r="K113" s="23"/>
      <c r="M113" s="23"/>
    </row>
    <row r="114" spans="1:13" x14ac:dyDescent="0.25">
      <c r="A114" s="87">
        <v>89</v>
      </c>
      <c r="B114" s="38">
        <v>43441324</v>
      </c>
      <c r="C114" s="41">
        <v>58.7</v>
      </c>
      <c r="D114" s="34">
        <v>2.407</v>
      </c>
      <c r="E114" s="36">
        <v>2.9449999999999998</v>
      </c>
      <c r="F114" s="67">
        <v>0.46257239999999983</v>
      </c>
      <c r="G114" s="68">
        <v>0.11121395764225568</v>
      </c>
      <c r="H114" s="67">
        <v>0.5737863576422555</v>
      </c>
      <c r="J114" s="12"/>
      <c r="K114" s="23"/>
      <c r="M114" s="23"/>
    </row>
    <row r="115" spans="1:13" x14ac:dyDescent="0.25">
      <c r="A115" s="87">
        <v>90</v>
      </c>
      <c r="B115" s="38">
        <v>43441325</v>
      </c>
      <c r="C115" s="41">
        <v>77.7</v>
      </c>
      <c r="D115" s="34">
        <v>1.512</v>
      </c>
      <c r="E115" s="36">
        <v>1.956</v>
      </c>
      <c r="F115" s="67">
        <v>0.38175119999999996</v>
      </c>
      <c r="G115" s="68">
        <v>0.14721166113804543</v>
      </c>
      <c r="H115" s="67">
        <v>0.52896286113804536</v>
      </c>
      <c r="J115" s="12"/>
      <c r="K115" s="23"/>
      <c r="M115" s="23"/>
    </row>
    <row r="116" spans="1:13" s="30" customFormat="1" x14ac:dyDescent="0.25">
      <c r="A116" s="29">
        <v>91</v>
      </c>
      <c r="B116" s="38">
        <v>43441328</v>
      </c>
      <c r="C116" s="41">
        <v>85.3</v>
      </c>
      <c r="D116" s="34">
        <v>3.31</v>
      </c>
      <c r="E116" s="36">
        <v>4.6619999999999999</v>
      </c>
      <c r="F116" s="67">
        <v>1.1624496</v>
      </c>
      <c r="G116" s="68">
        <v>0.16161074253636132</v>
      </c>
      <c r="H116" s="67">
        <v>1.3240603425363613</v>
      </c>
      <c r="J116" s="31"/>
      <c r="K116" s="32"/>
      <c r="L116" s="32"/>
      <c r="M116" s="32"/>
    </row>
    <row r="117" spans="1:13" x14ac:dyDescent="0.25">
      <c r="A117" s="87">
        <v>92</v>
      </c>
      <c r="B117" s="38">
        <v>43441331</v>
      </c>
      <c r="C117" s="41">
        <v>58.5</v>
      </c>
      <c r="D117" s="34">
        <v>1.1339999999999999</v>
      </c>
      <c r="E117" s="36">
        <v>1.98</v>
      </c>
      <c r="F117" s="67">
        <v>0.72739080000000012</v>
      </c>
      <c r="G117" s="68">
        <v>0.11083503444756315</v>
      </c>
      <c r="H117" s="67">
        <v>0.83822583444756327</v>
      </c>
      <c r="J117" s="12"/>
      <c r="K117" s="23"/>
      <c r="M117" s="23"/>
    </row>
    <row r="118" spans="1:13" s="30" customFormat="1" x14ac:dyDescent="0.25">
      <c r="A118" s="29">
        <v>93</v>
      </c>
      <c r="B118" s="38">
        <v>34242164</v>
      </c>
      <c r="C118" s="41">
        <v>59.3</v>
      </c>
      <c r="D118" s="34">
        <v>0.153</v>
      </c>
      <c r="E118" s="36">
        <v>0.28999999999999998</v>
      </c>
      <c r="F118" s="67">
        <v>0.11779259999999998</v>
      </c>
      <c r="G118" s="68">
        <v>0.11235072722633324</v>
      </c>
      <c r="H118" s="67">
        <v>0.23014332722633324</v>
      </c>
      <c r="J118" s="31"/>
      <c r="K118" s="32"/>
      <c r="L118" s="32"/>
      <c r="M118" s="32"/>
    </row>
    <row r="119" spans="1:13" x14ac:dyDescent="0.25">
      <c r="A119" s="87">
        <v>94</v>
      </c>
      <c r="B119" s="38">
        <v>34242158</v>
      </c>
      <c r="C119" s="41">
        <v>76.8</v>
      </c>
      <c r="D119" s="34">
        <v>2.2149999999999999</v>
      </c>
      <c r="E119" s="36">
        <v>2.9049999999999998</v>
      </c>
      <c r="F119" s="67">
        <v>0.59326199999999996</v>
      </c>
      <c r="G119" s="68">
        <v>0.14550650676192906</v>
      </c>
      <c r="H119" s="67">
        <v>0.73876850676192896</v>
      </c>
      <c r="J119" s="12"/>
      <c r="K119" s="23"/>
      <c r="M119" s="23"/>
    </row>
    <row r="120" spans="1:13" x14ac:dyDescent="0.25">
      <c r="A120" s="87">
        <v>95</v>
      </c>
      <c r="B120" s="38">
        <v>34242124</v>
      </c>
      <c r="C120" s="41">
        <v>85.2</v>
      </c>
      <c r="D120" s="34">
        <v>3.1930000000000001</v>
      </c>
      <c r="E120" s="36">
        <v>3.9780000000000002</v>
      </c>
      <c r="F120" s="67">
        <v>0.67494300000000018</v>
      </c>
      <c r="G120" s="68">
        <v>0.16142128093901506</v>
      </c>
      <c r="H120" s="67">
        <v>0.83636428093901527</v>
      </c>
      <c r="J120" s="31"/>
      <c r="K120" s="32"/>
      <c r="L120" s="32"/>
      <c r="M120" s="23"/>
    </row>
    <row r="121" spans="1:13" x14ac:dyDescent="0.25">
      <c r="A121" s="87">
        <v>96</v>
      </c>
      <c r="B121" s="38">
        <v>34242122</v>
      </c>
      <c r="C121" s="41">
        <v>58.1</v>
      </c>
      <c r="D121" s="34">
        <v>3.101</v>
      </c>
      <c r="E121" s="36">
        <v>4.4000000000000004</v>
      </c>
      <c r="F121" s="67">
        <v>1.1168802000000004</v>
      </c>
      <c r="G121" s="68">
        <v>0.11007718805817811</v>
      </c>
      <c r="H121" s="67">
        <v>1.2269573880581786</v>
      </c>
      <c r="J121" s="12"/>
      <c r="K121" s="23"/>
      <c r="M121" s="23"/>
    </row>
    <row r="122" spans="1:13" s="30" customFormat="1" x14ac:dyDescent="0.25">
      <c r="A122" s="29">
        <v>97</v>
      </c>
      <c r="B122" s="38">
        <v>34242128</v>
      </c>
      <c r="C122" s="41">
        <v>57.5</v>
      </c>
      <c r="D122" s="34">
        <v>1.956</v>
      </c>
      <c r="E122" s="36">
        <v>3.2469999999999999</v>
      </c>
      <c r="F122" s="67">
        <v>1.1100018</v>
      </c>
      <c r="G122" s="68">
        <v>0.10894041847410053</v>
      </c>
      <c r="H122" s="67">
        <v>1.2189422184741006</v>
      </c>
      <c r="J122" s="12"/>
      <c r="K122" s="23"/>
      <c r="L122" s="23"/>
      <c r="M122" s="32"/>
    </row>
    <row r="123" spans="1:13" x14ac:dyDescent="0.25">
      <c r="A123" s="87">
        <v>98</v>
      </c>
      <c r="B123" s="38">
        <v>34242159</v>
      </c>
      <c r="C123" s="41">
        <v>77</v>
      </c>
      <c r="D123" s="34">
        <v>2.452</v>
      </c>
      <c r="E123" s="36">
        <v>3.89</v>
      </c>
      <c r="F123" s="67">
        <v>1.2363924000000002</v>
      </c>
      <c r="G123" s="68">
        <v>0.14588542995662157</v>
      </c>
      <c r="H123" s="67">
        <v>1.3822778299566219</v>
      </c>
      <c r="J123" s="12"/>
      <c r="K123" s="23"/>
      <c r="M123" s="23"/>
    </row>
    <row r="124" spans="1:13" s="30" customFormat="1" x14ac:dyDescent="0.25">
      <c r="A124" s="29">
        <v>99</v>
      </c>
      <c r="B124" s="38">
        <v>34242441</v>
      </c>
      <c r="C124" s="41">
        <v>85.4</v>
      </c>
      <c r="D124" s="34">
        <v>3.0259999999999998</v>
      </c>
      <c r="E124" s="36">
        <v>3.907</v>
      </c>
      <c r="F124" s="67">
        <v>0.75748380000000015</v>
      </c>
      <c r="G124" s="68">
        <v>0.16180020413370758</v>
      </c>
      <c r="H124" s="67">
        <v>0.9192840041337077</v>
      </c>
      <c r="J124" s="12"/>
      <c r="K124" s="23"/>
      <c r="L124" s="23"/>
      <c r="M124" s="32"/>
    </row>
    <row r="125" spans="1:13" x14ac:dyDescent="0.25">
      <c r="A125" s="87">
        <v>100</v>
      </c>
      <c r="B125" s="38">
        <v>34242395</v>
      </c>
      <c r="C125" s="41">
        <v>58.2</v>
      </c>
      <c r="D125" s="34">
        <v>0</v>
      </c>
      <c r="E125" s="36">
        <v>0</v>
      </c>
      <c r="F125" s="67">
        <v>0</v>
      </c>
      <c r="G125" s="68">
        <v>0.11026664965552437</v>
      </c>
      <c r="H125" s="67">
        <v>0.11026664965552437</v>
      </c>
      <c r="J125" s="12"/>
      <c r="K125" s="23"/>
      <c r="M125" s="23"/>
    </row>
    <row r="126" spans="1:13" s="30" customFormat="1" x14ac:dyDescent="0.25">
      <c r="A126" s="29">
        <v>101</v>
      </c>
      <c r="B126" s="38">
        <v>34242120</v>
      </c>
      <c r="C126" s="41">
        <v>59</v>
      </c>
      <c r="D126" s="34">
        <v>2.2069999999999999</v>
      </c>
      <c r="E126" s="36">
        <v>3.109</v>
      </c>
      <c r="F126" s="67">
        <v>0.77553960000000011</v>
      </c>
      <c r="G126" s="68">
        <v>0.11178234243429445</v>
      </c>
      <c r="H126" s="67">
        <v>0.88732194243429452</v>
      </c>
      <c r="J126" s="31"/>
      <c r="K126" s="32"/>
      <c r="L126" s="32"/>
      <c r="M126" s="32"/>
    </row>
    <row r="127" spans="1:13" x14ac:dyDescent="0.25">
      <c r="A127" s="87">
        <v>102</v>
      </c>
      <c r="B127" s="38">
        <v>34242123</v>
      </c>
      <c r="C127" s="42">
        <v>77.599999999999994</v>
      </c>
      <c r="D127" s="34">
        <v>1.488</v>
      </c>
      <c r="E127" s="36">
        <v>1.921</v>
      </c>
      <c r="F127" s="67">
        <v>0.37229340000000005</v>
      </c>
      <c r="G127" s="68">
        <v>0.14702219954069914</v>
      </c>
      <c r="H127" s="67">
        <v>0.51931559954069917</v>
      </c>
      <c r="J127" s="12"/>
      <c r="K127" s="23"/>
      <c r="M127" s="23"/>
    </row>
    <row r="128" spans="1:13" x14ac:dyDescent="0.25">
      <c r="A128" s="87">
        <v>103</v>
      </c>
      <c r="B128" s="38">
        <v>34242126</v>
      </c>
      <c r="C128" s="41">
        <v>85.4</v>
      </c>
      <c r="D128" s="34">
        <v>2.81</v>
      </c>
      <c r="E128" s="36">
        <v>4.5670000000000002</v>
      </c>
      <c r="F128" s="67">
        <v>1.5106686</v>
      </c>
      <c r="G128" s="68">
        <v>0.16180020413370758</v>
      </c>
      <c r="H128" s="67">
        <v>1.6724688041337077</v>
      </c>
      <c r="I128" s="30"/>
      <c r="J128" s="31"/>
      <c r="K128" s="32"/>
      <c r="L128" s="32"/>
      <c r="M128" s="23"/>
    </row>
    <row r="129" spans="1:13" ht="15.75" thickBot="1" x14ac:dyDescent="0.3">
      <c r="A129" s="137">
        <v>104</v>
      </c>
      <c r="B129" s="38">
        <v>34242116</v>
      </c>
      <c r="C129" s="42">
        <v>58.8</v>
      </c>
      <c r="D129" s="34">
        <v>2.488</v>
      </c>
      <c r="E129" s="73">
        <v>3.5449999999999999</v>
      </c>
      <c r="F129" s="74">
        <v>0.90880859999999997</v>
      </c>
      <c r="G129" s="75">
        <v>0.11140341923960194</v>
      </c>
      <c r="H129" s="74">
        <v>1.0202120192396018</v>
      </c>
      <c r="J129" s="31"/>
      <c r="K129" s="32"/>
      <c r="L129" s="32"/>
      <c r="M129" s="23"/>
    </row>
    <row r="130" spans="1:13" ht="15.75" thickBot="1" x14ac:dyDescent="0.3">
      <c r="A130" s="148">
        <v>105</v>
      </c>
      <c r="B130" s="149">
        <v>34242113</v>
      </c>
      <c r="C130" s="155">
        <v>59.2</v>
      </c>
      <c r="D130" s="151">
        <v>2.028</v>
      </c>
      <c r="E130" s="152">
        <v>2.714</v>
      </c>
      <c r="F130" s="153">
        <v>0.58982279999999998</v>
      </c>
      <c r="G130" s="153">
        <v>0.112161265628987</v>
      </c>
      <c r="H130" s="154">
        <v>0.70198406562898696</v>
      </c>
      <c r="I130" s="30"/>
      <c r="J130" s="12"/>
      <c r="K130" s="23"/>
      <c r="M130" s="23"/>
    </row>
    <row r="131" spans="1:13" x14ac:dyDescent="0.25">
      <c r="A131" s="147">
        <v>106</v>
      </c>
      <c r="B131" s="134">
        <v>34242119</v>
      </c>
      <c r="C131" s="43">
        <v>76.8</v>
      </c>
      <c r="D131" s="61">
        <v>0</v>
      </c>
      <c r="E131" s="46">
        <v>6.0000000000000001E-3</v>
      </c>
      <c r="F131" s="68">
        <v>5.1587999999999998E-3</v>
      </c>
      <c r="G131" s="68">
        <v>0.14550650676192906</v>
      </c>
      <c r="H131" s="68">
        <v>0.15066530676192905</v>
      </c>
      <c r="I131" s="77"/>
      <c r="J131" s="12"/>
      <c r="K131" s="23"/>
      <c r="M131" s="23"/>
    </row>
    <row r="132" spans="1:13" s="30" customFormat="1" x14ac:dyDescent="0.25">
      <c r="A132" s="29">
        <v>107</v>
      </c>
      <c r="B132" s="38">
        <v>34242112</v>
      </c>
      <c r="C132" s="41">
        <v>85.1</v>
      </c>
      <c r="D132" s="34">
        <v>3.0249999999999999</v>
      </c>
      <c r="E132" s="36">
        <v>4.165</v>
      </c>
      <c r="F132" s="67">
        <v>0.98017200000000015</v>
      </c>
      <c r="G132" s="68">
        <v>0.1612318193416688</v>
      </c>
      <c r="H132" s="67">
        <v>1.1414038193416689</v>
      </c>
      <c r="J132" s="12"/>
      <c r="K132" s="23"/>
      <c r="L132" s="23"/>
      <c r="M132" s="32"/>
    </row>
    <row r="133" spans="1:13" x14ac:dyDescent="0.25">
      <c r="A133" s="87">
        <v>108</v>
      </c>
      <c r="B133" s="38">
        <v>34242115</v>
      </c>
      <c r="C133" s="41">
        <v>58.5</v>
      </c>
      <c r="D133" s="34">
        <v>2.85</v>
      </c>
      <c r="E133" s="36">
        <v>4.6379999999999999</v>
      </c>
      <c r="F133" s="67">
        <v>1.5373223999999999</v>
      </c>
      <c r="G133" s="68">
        <v>0.11083503444756315</v>
      </c>
      <c r="H133" s="67">
        <v>1.6481574344475631</v>
      </c>
      <c r="I133" s="77"/>
      <c r="J133" s="31"/>
      <c r="K133" s="32"/>
      <c r="L133" s="32"/>
      <c r="M133" s="23"/>
    </row>
    <row r="134" spans="1:13" s="30" customFormat="1" x14ac:dyDescent="0.25">
      <c r="A134" s="29">
        <v>109</v>
      </c>
      <c r="B134" s="38">
        <v>34242118</v>
      </c>
      <c r="C134" s="41">
        <v>59.1</v>
      </c>
      <c r="D134" s="34">
        <v>1.2509999999999999</v>
      </c>
      <c r="E134" s="36">
        <v>2.012</v>
      </c>
      <c r="F134" s="67">
        <v>0.65430780000000011</v>
      </c>
      <c r="G134" s="68">
        <v>0.11197180403164073</v>
      </c>
      <c r="H134" s="67">
        <v>0.76627960403164086</v>
      </c>
      <c r="J134" s="31"/>
      <c r="K134" s="32"/>
      <c r="L134" s="32"/>
      <c r="M134" s="32"/>
    </row>
    <row r="135" spans="1:13" s="30" customFormat="1" x14ac:dyDescent="0.25">
      <c r="A135" s="29">
        <v>110</v>
      </c>
      <c r="B135" s="38">
        <v>34242111</v>
      </c>
      <c r="C135" s="123">
        <v>77.099999999999994</v>
      </c>
      <c r="D135" s="34">
        <v>2.7509999999999999</v>
      </c>
      <c r="E135" s="36">
        <v>3.5979999999999999</v>
      </c>
      <c r="F135" s="67">
        <v>0.72825059999999997</v>
      </c>
      <c r="G135" s="68">
        <v>0.14607489155396783</v>
      </c>
      <c r="H135" s="67">
        <v>0.87432549155396777</v>
      </c>
      <c r="J135" s="12"/>
      <c r="K135" s="23"/>
      <c r="L135" s="23"/>
      <c r="M135" s="32"/>
    </row>
    <row r="136" spans="1:13" x14ac:dyDescent="0.25">
      <c r="A136" s="87">
        <v>111</v>
      </c>
      <c r="B136" s="38">
        <v>34242114</v>
      </c>
      <c r="C136" s="42">
        <v>85.1</v>
      </c>
      <c r="D136" s="34">
        <v>0.33</v>
      </c>
      <c r="E136" s="36">
        <v>4.7389999999999999</v>
      </c>
      <c r="F136" s="67">
        <v>3.7908581999999997</v>
      </c>
      <c r="G136" s="68">
        <v>0.1612318193416688</v>
      </c>
      <c r="H136" s="67">
        <v>3.9520900193416684</v>
      </c>
      <c r="I136" s="30"/>
      <c r="J136" s="12"/>
      <c r="K136" s="23"/>
      <c r="M136" s="23"/>
    </row>
    <row r="137" spans="1:13" x14ac:dyDescent="0.25">
      <c r="A137" s="87">
        <v>112</v>
      </c>
      <c r="B137" s="38">
        <v>34242117</v>
      </c>
      <c r="C137" s="41">
        <v>57.5</v>
      </c>
      <c r="D137" s="34">
        <v>4.7E-2</v>
      </c>
      <c r="E137" s="36">
        <v>0.17100000000000001</v>
      </c>
      <c r="F137" s="67">
        <v>0.10661520000000001</v>
      </c>
      <c r="G137" s="68">
        <v>0.10894041847410053</v>
      </c>
      <c r="H137" s="67">
        <v>0.21555561847410054</v>
      </c>
      <c r="I137" s="30"/>
      <c r="J137" s="12"/>
      <c r="K137" s="23"/>
      <c r="M137" s="23"/>
    </row>
    <row r="138" spans="1:13" x14ac:dyDescent="0.25">
      <c r="A138" s="87">
        <v>113</v>
      </c>
      <c r="B138" s="38">
        <v>34242125</v>
      </c>
      <c r="C138" s="41">
        <v>58.9</v>
      </c>
      <c r="D138" s="34">
        <v>1.58</v>
      </c>
      <c r="E138" s="36">
        <v>2.6120000000000001</v>
      </c>
      <c r="F138" s="67">
        <v>0.88731360000000004</v>
      </c>
      <c r="G138" s="68">
        <v>0.1115928808369482</v>
      </c>
      <c r="H138" s="67">
        <v>0.99890648083694822</v>
      </c>
      <c r="I138" s="30"/>
      <c r="J138" s="12"/>
      <c r="K138" s="23"/>
      <c r="M138" s="23"/>
    </row>
    <row r="139" spans="1:13" s="30" customFormat="1" x14ac:dyDescent="0.25">
      <c r="A139" s="29">
        <v>114</v>
      </c>
      <c r="B139" s="38">
        <v>34242154</v>
      </c>
      <c r="C139" s="41">
        <v>77.099999999999994</v>
      </c>
      <c r="D139" s="34">
        <v>2.3969999999999998</v>
      </c>
      <c r="E139" s="36">
        <v>3.3650000000000002</v>
      </c>
      <c r="F139" s="67">
        <v>0.83228640000000031</v>
      </c>
      <c r="G139" s="68">
        <v>0.14607489155396783</v>
      </c>
      <c r="H139" s="67">
        <v>0.97836129155396812</v>
      </c>
      <c r="J139" s="31"/>
      <c r="K139" s="23"/>
      <c r="L139" s="32"/>
      <c r="M139" s="32"/>
    </row>
    <row r="140" spans="1:13" s="30" customFormat="1" x14ac:dyDescent="0.25">
      <c r="A140" s="29">
        <v>115</v>
      </c>
      <c r="B140" s="38">
        <v>34242149</v>
      </c>
      <c r="C140" s="41">
        <v>85.3</v>
      </c>
      <c r="D140" s="34">
        <v>2.4670000000000001</v>
      </c>
      <c r="E140" s="36">
        <v>2.4670000000000001</v>
      </c>
      <c r="F140" s="67">
        <v>0</v>
      </c>
      <c r="G140" s="68">
        <v>0.16161074253636132</v>
      </c>
      <c r="H140" s="67">
        <v>0.16161074253636132</v>
      </c>
      <c r="J140" s="12"/>
      <c r="K140" s="23"/>
      <c r="L140" s="23"/>
      <c r="M140" s="32"/>
    </row>
    <row r="141" spans="1:13" x14ac:dyDescent="0.25">
      <c r="A141" s="87">
        <v>116</v>
      </c>
      <c r="B141" s="38">
        <v>34242157</v>
      </c>
      <c r="C141" s="41">
        <v>59.6</v>
      </c>
      <c r="D141" s="34">
        <v>2.113</v>
      </c>
      <c r="E141" s="36">
        <v>3.0750000000000002</v>
      </c>
      <c r="F141" s="67">
        <v>0.82712760000000018</v>
      </c>
      <c r="G141" s="68">
        <v>0.11291911201837204</v>
      </c>
      <c r="H141" s="67">
        <v>0.9400467120183722</v>
      </c>
      <c r="J141" s="12"/>
      <c r="K141" s="23"/>
      <c r="M141" s="23"/>
    </row>
    <row r="142" spans="1:13" x14ac:dyDescent="0.25">
      <c r="A142" s="87">
        <v>117</v>
      </c>
      <c r="B142" s="38">
        <v>41341239</v>
      </c>
      <c r="C142" s="41">
        <v>59</v>
      </c>
      <c r="D142" s="34">
        <v>0.81699999999999995</v>
      </c>
      <c r="E142" s="36">
        <v>1.137</v>
      </c>
      <c r="F142" s="67">
        <v>0.27513600000000005</v>
      </c>
      <c r="G142" s="68">
        <v>0.11178234243429445</v>
      </c>
      <c r="H142" s="67">
        <v>0.38691834243429452</v>
      </c>
      <c r="J142" s="31"/>
      <c r="K142" s="32"/>
      <c r="L142" s="32"/>
      <c r="M142" s="23"/>
    </row>
    <row r="143" spans="1:13" x14ac:dyDescent="0.25">
      <c r="A143" s="87">
        <v>118</v>
      </c>
      <c r="B143" s="38">
        <v>34242156</v>
      </c>
      <c r="C143" s="41">
        <v>78</v>
      </c>
      <c r="D143" s="34">
        <v>2.5979999999999999</v>
      </c>
      <c r="E143" s="36">
        <v>3.7029999999999998</v>
      </c>
      <c r="F143" s="67">
        <v>0.95007900000000001</v>
      </c>
      <c r="G143" s="68">
        <v>0.1477800459300842</v>
      </c>
      <c r="H143" s="67">
        <v>1.0978590459300843</v>
      </c>
      <c r="J143" s="12"/>
      <c r="K143" s="23"/>
      <c r="M143" s="23"/>
    </row>
    <row r="144" spans="1:13" x14ac:dyDescent="0.25">
      <c r="A144" s="87">
        <v>119</v>
      </c>
      <c r="B144" s="38">
        <v>34242162</v>
      </c>
      <c r="C144" s="42">
        <v>85.5</v>
      </c>
      <c r="D144" s="34">
        <v>2.8250000000000002</v>
      </c>
      <c r="E144" s="36">
        <v>4.5129999999999999</v>
      </c>
      <c r="F144" s="67">
        <v>1.4513423999999997</v>
      </c>
      <c r="G144" s="68">
        <v>0.16198966573105383</v>
      </c>
      <c r="H144" s="67">
        <v>1.6133320657310535</v>
      </c>
      <c r="J144" s="12"/>
      <c r="K144" s="23"/>
      <c r="M144" s="23"/>
    </row>
    <row r="145" spans="1:13" s="30" customFormat="1" x14ac:dyDescent="0.25">
      <c r="A145" s="29">
        <v>120</v>
      </c>
      <c r="B145" s="38">
        <v>20140179</v>
      </c>
      <c r="C145" s="41">
        <v>58.9</v>
      </c>
      <c r="D145" s="34">
        <v>1.2390000000000001</v>
      </c>
      <c r="E145" s="36">
        <v>1.8320000000000001</v>
      </c>
      <c r="F145" s="67">
        <v>0.50986140000000002</v>
      </c>
      <c r="G145" s="68">
        <v>0.1115928808369482</v>
      </c>
      <c r="H145" s="67">
        <v>0.6214542808369482</v>
      </c>
      <c r="J145" s="12"/>
      <c r="K145" s="23"/>
      <c r="L145" s="23"/>
      <c r="M145" s="32"/>
    </row>
    <row r="146" spans="1:13" x14ac:dyDescent="0.25">
      <c r="A146" s="87">
        <v>121</v>
      </c>
      <c r="B146" s="38">
        <v>34242161</v>
      </c>
      <c r="C146" s="42">
        <v>59.2</v>
      </c>
      <c r="D146" s="34">
        <v>1.0720000000000001</v>
      </c>
      <c r="E146" s="36">
        <v>1.9219999999999999</v>
      </c>
      <c r="F146" s="67">
        <v>0.73082999999999987</v>
      </c>
      <c r="G146" s="68">
        <v>0.112161265628987</v>
      </c>
      <c r="H146" s="67">
        <v>0.84299126562898685</v>
      </c>
      <c r="J146" s="31"/>
      <c r="K146" s="32"/>
      <c r="L146" s="32"/>
      <c r="M146" s="23"/>
    </row>
    <row r="147" spans="1:13" x14ac:dyDescent="0.25">
      <c r="A147" s="87">
        <v>122</v>
      </c>
      <c r="B147" s="38">
        <v>34242151</v>
      </c>
      <c r="C147" s="41">
        <v>78.099999999999994</v>
      </c>
      <c r="D147" s="34">
        <v>1.6080000000000001</v>
      </c>
      <c r="E147" s="36">
        <v>2.3370000000000002</v>
      </c>
      <c r="F147" s="67">
        <v>0.62679420000000008</v>
      </c>
      <c r="G147" s="68">
        <v>0.14796950752743046</v>
      </c>
      <c r="H147" s="67">
        <v>0.77476370752743051</v>
      </c>
      <c r="J147" s="31"/>
      <c r="K147" s="23"/>
      <c r="L147" s="32"/>
      <c r="M147" s="23"/>
    </row>
    <row r="148" spans="1:13" s="30" customFormat="1" x14ac:dyDescent="0.25">
      <c r="A148" s="29">
        <v>123</v>
      </c>
      <c r="B148" s="38">
        <v>34242148</v>
      </c>
      <c r="C148" s="41">
        <v>85.2</v>
      </c>
      <c r="D148" s="34">
        <v>0</v>
      </c>
      <c r="E148" s="36">
        <v>0</v>
      </c>
      <c r="F148" s="67">
        <v>0</v>
      </c>
      <c r="G148" s="68">
        <v>0.16142128093901506</v>
      </c>
      <c r="H148" s="67">
        <v>0.16142128093901506</v>
      </c>
      <c r="J148" s="12"/>
      <c r="K148" s="23"/>
      <c r="L148" s="23"/>
      <c r="M148" s="32"/>
    </row>
    <row r="149" spans="1:13" x14ac:dyDescent="0.25">
      <c r="A149" s="87">
        <v>124</v>
      </c>
      <c r="B149" s="38">
        <v>34242163</v>
      </c>
      <c r="C149" s="41">
        <v>59.3</v>
      </c>
      <c r="D149" s="34">
        <v>1.5009999999999999</v>
      </c>
      <c r="E149" s="36">
        <v>2.1480000000000001</v>
      </c>
      <c r="F149" s="67">
        <v>0.55629060000000019</v>
      </c>
      <c r="G149" s="68">
        <v>0.11235072722633324</v>
      </c>
      <c r="H149" s="67">
        <v>0.6686413272263334</v>
      </c>
      <c r="J149" s="12"/>
      <c r="K149" s="23"/>
      <c r="M149" s="23"/>
    </row>
    <row r="150" spans="1:13" x14ac:dyDescent="0.25">
      <c r="A150" s="87">
        <v>125</v>
      </c>
      <c r="B150" s="64">
        <v>34242153</v>
      </c>
      <c r="C150" s="41">
        <v>59.2</v>
      </c>
      <c r="D150" s="60">
        <v>1.139</v>
      </c>
      <c r="E150" s="36">
        <v>1.98</v>
      </c>
      <c r="F150" s="67">
        <v>0.72309179999999995</v>
      </c>
      <c r="G150" s="68">
        <v>0.112161265628987</v>
      </c>
      <c r="H150" s="67">
        <v>0.83525306562898693</v>
      </c>
      <c r="J150" s="12"/>
      <c r="K150" s="23"/>
      <c r="M150" s="23"/>
    </row>
    <row r="151" spans="1:13" x14ac:dyDescent="0.25">
      <c r="A151" s="87">
        <v>126</v>
      </c>
      <c r="B151" s="40">
        <v>20140213</v>
      </c>
      <c r="C151" s="41">
        <v>77.599999999999994</v>
      </c>
      <c r="D151" s="61">
        <v>1.677</v>
      </c>
      <c r="E151" s="36">
        <v>2.2109999999999999</v>
      </c>
      <c r="F151" s="67">
        <v>0.45913319999999985</v>
      </c>
      <c r="G151" s="68">
        <v>0.14702219954069914</v>
      </c>
      <c r="H151" s="67">
        <v>0.60615539954069897</v>
      </c>
      <c r="J151" s="12"/>
      <c r="K151" s="23"/>
      <c r="M151" s="23"/>
    </row>
    <row r="152" spans="1:13" s="30" customFormat="1" x14ac:dyDescent="0.25">
      <c r="A152" s="29">
        <v>127</v>
      </c>
      <c r="B152" s="38">
        <v>34242152</v>
      </c>
      <c r="C152" s="41">
        <v>85.2</v>
      </c>
      <c r="D152" s="34">
        <v>2.9380000000000002</v>
      </c>
      <c r="E152" s="36">
        <v>4.7080000000000002</v>
      </c>
      <c r="F152" s="67">
        <v>1.521846</v>
      </c>
      <c r="G152" s="68">
        <v>0.16142128093901506</v>
      </c>
      <c r="H152" s="67">
        <v>1.683267280939015</v>
      </c>
      <c r="J152" s="12"/>
      <c r="K152" s="23"/>
      <c r="L152" s="23"/>
      <c r="M152" s="32"/>
    </row>
    <row r="153" spans="1:13" s="30" customFormat="1" x14ac:dyDescent="0.25">
      <c r="A153" s="29">
        <v>128</v>
      </c>
      <c r="B153" s="38">
        <v>34242147</v>
      </c>
      <c r="C153" s="41">
        <v>58.9</v>
      </c>
      <c r="D153" s="34">
        <v>1.095</v>
      </c>
      <c r="E153" s="36">
        <v>1.738</v>
      </c>
      <c r="F153" s="67">
        <v>0.55285139999999999</v>
      </c>
      <c r="G153" s="68">
        <v>0.1115928808369482</v>
      </c>
      <c r="H153" s="67">
        <v>0.66444428083694818</v>
      </c>
      <c r="J153" s="12"/>
      <c r="K153" s="23"/>
      <c r="L153" s="23"/>
      <c r="M153" s="32"/>
    </row>
    <row r="154" spans="1:13" x14ac:dyDescent="0.25">
      <c r="A154" s="87">
        <v>129</v>
      </c>
      <c r="B154" s="38">
        <v>34242155</v>
      </c>
      <c r="C154" s="41">
        <v>58.6</v>
      </c>
      <c r="D154" s="34">
        <v>2.0190000000000001</v>
      </c>
      <c r="E154" s="36">
        <v>3.19</v>
      </c>
      <c r="F154" s="67">
        <v>1.0068257999999999</v>
      </c>
      <c r="G154" s="68">
        <v>0.11102449604490941</v>
      </c>
      <c r="H154" s="67">
        <v>1.1178502960449093</v>
      </c>
      <c r="J154" s="31"/>
      <c r="K154" s="32"/>
      <c r="L154" s="32"/>
      <c r="M154" s="23"/>
    </row>
    <row r="155" spans="1:13" ht="15.75" thickBot="1" x14ac:dyDescent="0.3">
      <c r="A155" s="156">
        <v>130</v>
      </c>
      <c r="B155" s="56">
        <v>34242150</v>
      </c>
      <c r="C155" s="57">
        <v>77.599999999999994</v>
      </c>
      <c r="D155" s="58">
        <v>0.7</v>
      </c>
      <c r="E155" s="59">
        <v>1.8939999999999999</v>
      </c>
      <c r="F155" s="69">
        <v>1.0266012</v>
      </c>
      <c r="G155" s="69">
        <v>0.14702219954069914</v>
      </c>
      <c r="H155" s="69">
        <v>1.1736233995406991</v>
      </c>
      <c r="J155" s="12"/>
      <c r="K155" s="23"/>
      <c r="M155" s="23"/>
    </row>
    <row r="156" spans="1:13" x14ac:dyDescent="0.25">
      <c r="A156" s="147">
        <v>131</v>
      </c>
      <c r="B156" s="135">
        <v>20442446</v>
      </c>
      <c r="C156" s="43">
        <v>84.1</v>
      </c>
      <c r="D156" s="45">
        <v>3.4279999999999999</v>
      </c>
      <c r="E156" s="46">
        <v>5.4080000000000004</v>
      </c>
      <c r="F156" s="68">
        <v>1.7024040000000005</v>
      </c>
      <c r="G156" s="68">
        <v>0.18479741872243099</v>
      </c>
      <c r="H156" s="68">
        <v>1.8872014187224315</v>
      </c>
      <c r="J156" s="12"/>
      <c r="K156" s="23"/>
      <c r="M156" s="23"/>
    </row>
    <row r="157" spans="1:13" x14ac:dyDescent="0.25">
      <c r="A157" s="87">
        <v>132</v>
      </c>
      <c r="B157" s="38">
        <v>43242256</v>
      </c>
      <c r="C157" s="42">
        <v>56.3</v>
      </c>
      <c r="D157" s="35">
        <v>1.1359999999999999</v>
      </c>
      <c r="E157" s="36">
        <v>1.819</v>
      </c>
      <c r="F157" s="67">
        <v>0.58724340000000008</v>
      </c>
      <c r="G157" s="68">
        <v>0.12371099493546805</v>
      </c>
      <c r="H157" s="67">
        <v>0.71095439493546819</v>
      </c>
      <c r="J157" s="12"/>
      <c r="K157" s="23"/>
      <c r="M157" s="23"/>
    </row>
    <row r="158" spans="1:13" x14ac:dyDescent="0.25">
      <c r="A158" s="87">
        <v>133</v>
      </c>
      <c r="B158" s="38">
        <v>43242235</v>
      </c>
      <c r="C158" s="41">
        <v>56.1</v>
      </c>
      <c r="D158" s="35">
        <v>1.2230000000000001</v>
      </c>
      <c r="E158" s="36">
        <v>1.7529999999999999</v>
      </c>
      <c r="F158" s="67">
        <v>0.45569399999999982</v>
      </c>
      <c r="G158" s="68">
        <v>0.12327152426074171</v>
      </c>
      <c r="H158" s="67">
        <v>0.57896552426074155</v>
      </c>
      <c r="J158" s="12"/>
      <c r="K158" s="23"/>
      <c r="M158" s="23"/>
    </row>
    <row r="159" spans="1:13" x14ac:dyDescent="0.25">
      <c r="A159" s="87">
        <v>134</v>
      </c>
      <c r="B159" s="38">
        <v>43242250</v>
      </c>
      <c r="C159" s="41">
        <v>85.2</v>
      </c>
      <c r="D159" s="35">
        <v>1.9870000000000001</v>
      </c>
      <c r="E159" s="36">
        <v>2.1080000000000001</v>
      </c>
      <c r="F159" s="67">
        <v>0.1040358</v>
      </c>
      <c r="G159" s="68">
        <v>0.18721450743342594</v>
      </c>
      <c r="H159" s="67">
        <v>0.29125030743342595</v>
      </c>
      <c r="J159" s="12"/>
      <c r="K159" s="23"/>
      <c r="M159" s="23"/>
    </row>
    <row r="160" spans="1:13" s="30" customFormat="1" x14ac:dyDescent="0.25">
      <c r="A160" s="29">
        <v>135</v>
      </c>
      <c r="B160" s="38">
        <v>34242382</v>
      </c>
      <c r="C160" s="42">
        <v>84.4</v>
      </c>
      <c r="D160" s="35">
        <v>2.5089999999999999</v>
      </c>
      <c r="E160" s="36">
        <v>3.7730000000000001</v>
      </c>
      <c r="F160" s="67">
        <v>1.0867872000000003</v>
      </c>
      <c r="G160" s="68">
        <v>0.18545662473452051</v>
      </c>
      <c r="H160" s="67">
        <v>1.2722438247345207</v>
      </c>
      <c r="J160" s="12"/>
      <c r="K160" s="23"/>
      <c r="L160" s="23"/>
      <c r="M160" s="32"/>
    </row>
    <row r="161" spans="1:13" x14ac:dyDescent="0.25">
      <c r="A161" s="87">
        <v>136</v>
      </c>
      <c r="B161" s="38">
        <v>43242379</v>
      </c>
      <c r="C161" s="41">
        <v>56.2</v>
      </c>
      <c r="D161" s="35">
        <v>2.1920000000000002</v>
      </c>
      <c r="E161" s="36">
        <v>3.198</v>
      </c>
      <c r="F161" s="67">
        <v>0.86495879999999981</v>
      </c>
      <c r="G161" s="68">
        <v>0.12349125959810489</v>
      </c>
      <c r="H161" s="67">
        <v>0.98845005959810472</v>
      </c>
      <c r="J161" s="12"/>
      <c r="K161" s="23"/>
      <c r="M161" s="23"/>
    </row>
    <row r="162" spans="1:13" x14ac:dyDescent="0.25">
      <c r="A162" s="87">
        <v>137</v>
      </c>
      <c r="B162" s="38">
        <v>43242240</v>
      </c>
      <c r="C162" s="41">
        <v>55.7</v>
      </c>
      <c r="D162" s="35">
        <v>2.121</v>
      </c>
      <c r="E162" s="36">
        <v>3.0630000000000002</v>
      </c>
      <c r="F162" s="67">
        <v>0.8099316000000002</v>
      </c>
      <c r="G162" s="68">
        <v>0.12239258291128902</v>
      </c>
      <c r="H162" s="67">
        <v>0.93232418291128916</v>
      </c>
      <c r="J162" s="12"/>
      <c r="K162" s="23"/>
      <c r="M162" s="23"/>
    </row>
    <row r="163" spans="1:13" x14ac:dyDescent="0.25">
      <c r="A163" s="87">
        <v>138</v>
      </c>
      <c r="B163" s="38">
        <v>43242241</v>
      </c>
      <c r="C163" s="41">
        <v>84.3</v>
      </c>
      <c r="D163" s="35">
        <v>2.246</v>
      </c>
      <c r="E163" s="36">
        <v>3.1309999999999998</v>
      </c>
      <c r="F163" s="67">
        <v>0.76092299999999979</v>
      </c>
      <c r="G163" s="68">
        <v>0.18523688939715732</v>
      </c>
      <c r="H163" s="67">
        <v>0.94615988939715712</v>
      </c>
      <c r="J163" s="12"/>
      <c r="K163" s="23"/>
      <c r="M163" s="23"/>
    </row>
    <row r="164" spans="1:13" x14ac:dyDescent="0.25">
      <c r="A164" s="29">
        <v>139</v>
      </c>
      <c r="B164" s="38">
        <v>34242385</v>
      </c>
      <c r="C164" s="41">
        <v>84</v>
      </c>
      <c r="D164" s="34">
        <v>3.411</v>
      </c>
      <c r="E164" s="36">
        <v>4.4649999999999999</v>
      </c>
      <c r="F164" s="67">
        <v>0.90622919999999985</v>
      </c>
      <c r="G164" s="68">
        <v>0.18457768338506783</v>
      </c>
      <c r="H164" s="67">
        <v>1.0908068833850677</v>
      </c>
      <c r="J164" s="12"/>
      <c r="K164" s="23"/>
      <c r="M164" s="23"/>
    </row>
    <row r="165" spans="1:13" x14ac:dyDescent="0.25">
      <c r="A165" s="87">
        <v>140</v>
      </c>
      <c r="B165" s="38">
        <v>34242381</v>
      </c>
      <c r="C165" s="41">
        <v>55.6</v>
      </c>
      <c r="D165" s="34">
        <v>1.9830000000000001</v>
      </c>
      <c r="E165" s="36">
        <v>2.9289999999999998</v>
      </c>
      <c r="F165" s="67">
        <v>0.81337079999999973</v>
      </c>
      <c r="G165" s="68">
        <v>0.12217284757392584</v>
      </c>
      <c r="H165" s="67">
        <v>0.93554364757392561</v>
      </c>
      <c r="J165" s="12"/>
      <c r="K165" s="23"/>
      <c r="M165" s="23"/>
    </row>
    <row r="166" spans="1:13" x14ac:dyDescent="0.25">
      <c r="A166" s="87">
        <v>141</v>
      </c>
      <c r="B166" s="38">
        <v>34242390</v>
      </c>
      <c r="C166" s="41">
        <v>56.4</v>
      </c>
      <c r="D166" s="34">
        <v>1.8080000000000001</v>
      </c>
      <c r="E166" s="36">
        <v>2.7549999999999999</v>
      </c>
      <c r="F166" s="67">
        <v>0.81423059999999992</v>
      </c>
      <c r="G166" s="68">
        <v>0.12393073027283123</v>
      </c>
      <c r="H166" s="67">
        <v>0.93816133027283111</v>
      </c>
      <c r="J166" s="12"/>
      <c r="K166" s="23"/>
      <c r="M166" s="23"/>
    </row>
    <row r="167" spans="1:13" x14ac:dyDescent="0.25">
      <c r="A167" s="87">
        <v>142</v>
      </c>
      <c r="B167" s="38">
        <v>34242387</v>
      </c>
      <c r="C167" s="41">
        <v>84.1</v>
      </c>
      <c r="D167" s="34">
        <v>2.4929999999999999</v>
      </c>
      <c r="E167" s="36">
        <v>4.0590000000000002</v>
      </c>
      <c r="F167" s="67">
        <v>1.3464468000000003</v>
      </c>
      <c r="G167" s="68">
        <v>0.18479741872243099</v>
      </c>
      <c r="H167" s="67">
        <v>1.5312442187224313</v>
      </c>
      <c r="J167" s="12"/>
      <c r="K167" s="23"/>
      <c r="M167" s="23"/>
    </row>
    <row r="168" spans="1:13" x14ac:dyDescent="0.25">
      <c r="A168" s="29">
        <v>143</v>
      </c>
      <c r="B168" s="38">
        <v>34242383</v>
      </c>
      <c r="C168" s="42">
        <v>83.5</v>
      </c>
      <c r="D168" s="34">
        <v>0</v>
      </c>
      <c r="E168" s="36">
        <v>0</v>
      </c>
      <c r="F168" s="67">
        <v>0</v>
      </c>
      <c r="G168" s="68">
        <v>0.18347900669825193</v>
      </c>
      <c r="H168" s="67">
        <v>0.18347900669825193</v>
      </c>
      <c r="J168" s="12"/>
      <c r="K168" s="23"/>
      <c r="M168" s="23"/>
    </row>
    <row r="169" spans="1:13" x14ac:dyDescent="0.25">
      <c r="A169" s="87">
        <v>144</v>
      </c>
      <c r="B169" s="38">
        <v>34242379</v>
      </c>
      <c r="C169" s="42">
        <v>56.3</v>
      </c>
      <c r="D169" s="34">
        <v>1.8420000000000001</v>
      </c>
      <c r="E169" s="36">
        <v>2.5259999999999998</v>
      </c>
      <c r="F169" s="67">
        <v>0.58810319999999972</v>
      </c>
      <c r="G169" s="68">
        <v>0.12371099493546805</v>
      </c>
      <c r="H169" s="67">
        <v>0.71181419493546771</v>
      </c>
      <c r="J169" s="12"/>
      <c r="K169" s="23"/>
      <c r="M169" s="23"/>
    </row>
    <row r="170" spans="1:13" x14ac:dyDescent="0.25">
      <c r="A170" s="87">
        <v>145</v>
      </c>
      <c r="B170" s="38">
        <v>34242386</v>
      </c>
      <c r="C170" s="41">
        <v>56.6</v>
      </c>
      <c r="D170" s="34">
        <v>1.8680000000000001</v>
      </c>
      <c r="E170" s="36">
        <v>2.5680000000000001</v>
      </c>
      <c r="F170" s="67">
        <v>0.60185999999999995</v>
      </c>
      <c r="G170" s="68">
        <v>0.1243702009475576</v>
      </c>
      <c r="H170" s="67">
        <v>0.72623020094755752</v>
      </c>
      <c r="J170" s="12"/>
      <c r="K170" s="23"/>
      <c r="M170" s="23"/>
    </row>
    <row r="171" spans="1:13" x14ac:dyDescent="0.25">
      <c r="A171" s="87">
        <v>146</v>
      </c>
      <c r="B171" s="38">
        <v>34242384</v>
      </c>
      <c r="C171" s="41">
        <v>84.3</v>
      </c>
      <c r="D171" s="34">
        <v>2.1240000000000001</v>
      </c>
      <c r="E171" s="36">
        <v>3.5990000000000002</v>
      </c>
      <c r="F171" s="67">
        <v>1.268205</v>
      </c>
      <c r="G171" s="68">
        <v>0.18523688939715732</v>
      </c>
      <c r="H171" s="67">
        <v>1.4534418893971575</v>
      </c>
      <c r="J171" s="12"/>
      <c r="K171" s="23"/>
      <c r="M171" s="23"/>
    </row>
    <row r="172" spans="1:13" x14ac:dyDescent="0.25">
      <c r="A172" s="29">
        <v>147</v>
      </c>
      <c r="B172" s="38">
        <v>34242301</v>
      </c>
      <c r="C172" s="41">
        <v>84.7</v>
      </c>
      <c r="D172" s="34">
        <v>0.76900000000000002</v>
      </c>
      <c r="E172" s="36">
        <v>1.476</v>
      </c>
      <c r="F172" s="67">
        <v>0.60787859999999994</v>
      </c>
      <c r="G172" s="68">
        <v>0.18611583074661003</v>
      </c>
      <c r="H172" s="67">
        <v>0.79399443074661002</v>
      </c>
      <c r="J172" s="12"/>
      <c r="K172" s="23"/>
      <c r="M172" s="23"/>
    </row>
    <row r="173" spans="1:13" x14ac:dyDescent="0.25">
      <c r="A173" s="87">
        <v>148</v>
      </c>
      <c r="B173" s="38">
        <v>34242298</v>
      </c>
      <c r="C173" s="41">
        <v>56.4</v>
      </c>
      <c r="D173" s="34">
        <v>2.0760000000000001</v>
      </c>
      <c r="E173" s="36">
        <v>2.7909999999999999</v>
      </c>
      <c r="F173" s="67">
        <v>0.61475699999999989</v>
      </c>
      <c r="G173" s="68">
        <v>0.12393073027283123</v>
      </c>
      <c r="H173" s="67">
        <v>0.73868773027283108</v>
      </c>
      <c r="J173" s="12"/>
      <c r="K173" s="23"/>
      <c r="M173" s="23"/>
    </row>
    <row r="174" spans="1:13" x14ac:dyDescent="0.25">
      <c r="A174" s="87">
        <v>149</v>
      </c>
      <c r="B174" s="38">
        <v>34242302</v>
      </c>
      <c r="C174" s="41">
        <v>56.7</v>
      </c>
      <c r="D174" s="34">
        <v>1.9530000000000001</v>
      </c>
      <c r="E174" s="36">
        <v>2.669</v>
      </c>
      <c r="F174" s="67">
        <v>0.61561679999999996</v>
      </c>
      <c r="G174" s="68">
        <v>0.12458993628492078</v>
      </c>
      <c r="H174" s="67">
        <v>0.74020673628492073</v>
      </c>
      <c r="J174" s="12"/>
      <c r="K174" s="23"/>
      <c r="M174" s="23"/>
    </row>
    <row r="175" spans="1:13" x14ac:dyDescent="0.25">
      <c r="A175" s="87">
        <v>150</v>
      </c>
      <c r="B175" s="38">
        <v>34242299</v>
      </c>
      <c r="C175" s="41">
        <v>84.6</v>
      </c>
      <c r="D175" s="34">
        <v>2.161</v>
      </c>
      <c r="E175" s="36">
        <v>2.2629999999999999</v>
      </c>
      <c r="F175" s="67">
        <v>8.7699599999999892E-2</v>
      </c>
      <c r="G175" s="68">
        <v>0.18589609540924684</v>
      </c>
      <c r="H175" s="67">
        <v>0.27359569540924672</v>
      </c>
      <c r="J175" s="12"/>
      <c r="K175" s="23"/>
      <c r="M175" s="23"/>
    </row>
    <row r="176" spans="1:13" x14ac:dyDescent="0.25">
      <c r="A176" s="29">
        <v>151</v>
      </c>
      <c r="B176" s="38">
        <v>34242300</v>
      </c>
      <c r="C176" s="41">
        <v>84.6</v>
      </c>
      <c r="D176" s="34">
        <v>3.048</v>
      </c>
      <c r="E176" s="36">
        <v>4.2009999999999996</v>
      </c>
      <c r="F176" s="67">
        <v>0.9913493999999996</v>
      </c>
      <c r="G176" s="68">
        <v>0.18589609540924684</v>
      </c>
      <c r="H176" s="67">
        <v>1.1772454954092464</v>
      </c>
      <c r="J176" s="12"/>
      <c r="K176" s="23"/>
      <c r="M176" s="23"/>
    </row>
    <row r="177" spans="1:13" x14ac:dyDescent="0.25">
      <c r="A177" s="87">
        <v>152</v>
      </c>
      <c r="B177" s="38">
        <v>34242303</v>
      </c>
      <c r="C177" s="42">
        <v>56.3</v>
      </c>
      <c r="D177" s="34">
        <v>0.89500000000000002</v>
      </c>
      <c r="E177" s="36">
        <v>1.335</v>
      </c>
      <c r="F177" s="67">
        <v>0.37831199999999998</v>
      </c>
      <c r="G177" s="68">
        <v>0.12371099493546805</v>
      </c>
      <c r="H177" s="67">
        <v>0.50202299493546798</v>
      </c>
      <c r="J177" s="12"/>
      <c r="K177" s="23"/>
      <c r="M177" s="23"/>
    </row>
    <row r="178" spans="1:13" x14ac:dyDescent="0.25">
      <c r="A178" s="87">
        <v>153</v>
      </c>
      <c r="B178" s="38">
        <v>34242306</v>
      </c>
      <c r="C178" s="41">
        <v>56.9</v>
      </c>
      <c r="D178" s="34">
        <v>0.66</v>
      </c>
      <c r="E178" s="36">
        <v>1.258</v>
      </c>
      <c r="F178" s="67">
        <v>0.51416039999999996</v>
      </c>
      <c r="G178" s="68">
        <v>0.12502940695964712</v>
      </c>
      <c r="H178" s="67">
        <v>0.63918980695964711</v>
      </c>
      <c r="J178" s="12"/>
      <c r="K178" s="23"/>
      <c r="M178" s="23"/>
    </row>
    <row r="179" spans="1:13" x14ac:dyDescent="0.25">
      <c r="A179" s="87">
        <v>154</v>
      </c>
      <c r="B179" s="38">
        <v>34242305</v>
      </c>
      <c r="C179" s="41">
        <v>85.7</v>
      </c>
      <c r="D179" s="34">
        <v>2.9540000000000002</v>
      </c>
      <c r="E179" s="36">
        <v>3.74</v>
      </c>
      <c r="F179" s="67">
        <v>0.67580280000000004</v>
      </c>
      <c r="G179" s="68">
        <v>0.18831318412024181</v>
      </c>
      <c r="H179" s="67">
        <v>0.86411598412024182</v>
      </c>
      <c r="J179" s="12"/>
      <c r="K179" s="23"/>
      <c r="M179" s="23"/>
    </row>
    <row r="180" spans="1:13" x14ac:dyDescent="0.25">
      <c r="A180" s="29">
        <v>155</v>
      </c>
      <c r="B180" s="38">
        <v>34242323</v>
      </c>
      <c r="C180" s="41">
        <v>84.9</v>
      </c>
      <c r="D180" s="34">
        <v>3.2040000000000002</v>
      </c>
      <c r="E180" s="36">
        <v>3.8140000000000001</v>
      </c>
      <c r="F180" s="67">
        <v>0.52447799999999989</v>
      </c>
      <c r="G180" s="68">
        <v>0.18655530142133639</v>
      </c>
      <c r="H180" s="67">
        <v>0.71103330142133625</v>
      </c>
      <c r="J180" s="12"/>
      <c r="K180" s="23"/>
      <c r="M180" s="23"/>
    </row>
    <row r="181" spans="1:13" x14ac:dyDescent="0.25">
      <c r="A181" s="87">
        <v>156</v>
      </c>
      <c r="B181" s="38">
        <v>34242320</v>
      </c>
      <c r="C181" s="41">
        <v>56.8</v>
      </c>
      <c r="D181" s="34">
        <v>1.679</v>
      </c>
      <c r="E181" s="36">
        <v>2.5539999999999998</v>
      </c>
      <c r="F181" s="67">
        <v>0.7523249999999998</v>
      </c>
      <c r="G181" s="68">
        <v>0.12480967162228394</v>
      </c>
      <c r="H181" s="67">
        <v>0.87713467162228376</v>
      </c>
      <c r="J181" s="12"/>
      <c r="K181" s="23"/>
      <c r="M181" s="23"/>
    </row>
    <row r="182" spans="1:13" x14ac:dyDescent="0.25">
      <c r="A182" s="87">
        <v>157</v>
      </c>
      <c r="B182" s="38">
        <v>34242321</v>
      </c>
      <c r="C182" s="41">
        <v>57.1</v>
      </c>
      <c r="D182" s="34">
        <v>2.1850000000000001</v>
      </c>
      <c r="E182" s="36">
        <v>2.9470000000000001</v>
      </c>
      <c r="F182" s="67">
        <v>0.65516759999999996</v>
      </c>
      <c r="G182" s="68">
        <v>0.12546887763437348</v>
      </c>
      <c r="H182" s="67">
        <v>0.78063647763437349</v>
      </c>
      <c r="J182" s="12"/>
      <c r="K182" s="23"/>
      <c r="M182" s="23"/>
    </row>
    <row r="183" spans="1:13" x14ac:dyDescent="0.25">
      <c r="A183" s="87">
        <v>158</v>
      </c>
      <c r="B183" s="38">
        <v>34242304</v>
      </c>
      <c r="C183" s="41">
        <v>85.5</v>
      </c>
      <c r="D183" s="34">
        <v>0.59699999999999998</v>
      </c>
      <c r="E183" s="36">
        <v>1.87</v>
      </c>
      <c r="F183" s="67">
        <v>1.0945254000000002</v>
      </c>
      <c r="G183" s="68">
        <v>0.18787371344551546</v>
      </c>
      <c r="H183" s="67">
        <v>1.2823991134455157</v>
      </c>
      <c r="J183" s="12"/>
      <c r="K183" s="23"/>
      <c r="M183" s="23"/>
    </row>
    <row r="184" spans="1:13" x14ac:dyDescent="0.25">
      <c r="A184" s="29">
        <v>159</v>
      </c>
      <c r="B184" s="38">
        <v>34242308</v>
      </c>
      <c r="C184" s="41">
        <v>84.6</v>
      </c>
      <c r="D184" s="34">
        <v>1.556</v>
      </c>
      <c r="E184" s="36">
        <v>2.1150000000000002</v>
      </c>
      <c r="F184" s="67">
        <v>0.48062820000000017</v>
      </c>
      <c r="G184" s="68">
        <v>0.18589609540924684</v>
      </c>
      <c r="H184" s="67">
        <v>0.66652429540924696</v>
      </c>
      <c r="J184" s="12"/>
      <c r="K184" s="23"/>
      <c r="M184" s="23"/>
    </row>
    <row r="185" spans="1:13" x14ac:dyDescent="0.25">
      <c r="A185" s="87">
        <v>160</v>
      </c>
      <c r="B185" s="38">
        <v>34242307</v>
      </c>
      <c r="C185" s="42">
        <v>56.3</v>
      </c>
      <c r="D185" s="34">
        <v>0.26500000000000001</v>
      </c>
      <c r="E185" s="36">
        <v>0.26500000000000001</v>
      </c>
      <c r="F185" s="67">
        <v>0</v>
      </c>
      <c r="G185" s="68">
        <v>0.12371099493546805</v>
      </c>
      <c r="H185" s="67">
        <v>0.12371099493546805</v>
      </c>
      <c r="J185" s="12"/>
      <c r="K185" s="23"/>
      <c r="M185" s="23"/>
    </row>
    <row r="186" spans="1:13" x14ac:dyDescent="0.25">
      <c r="A186" s="87">
        <v>161</v>
      </c>
      <c r="B186" s="38">
        <v>34242312</v>
      </c>
      <c r="C186" s="41">
        <v>56.8</v>
      </c>
      <c r="D186" s="34">
        <v>1.827</v>
      </c>
      <c r="E186" s="36">
        <v>2.798</v>
      </c>
      <c r="F186" s="67">
        <v>0.8348658000000001</v>
      </c>
      <c r="G186" s="68">
        <v>0.12480967162228394</v>
      </c>
      <c r="H186" s="67">
        <v>0.95967547162228406</v>
      </c>
      <c r="J186" s="12"/>
      <c r="K186" s="23"/>
      <c r="M186" s="23"/>
    </row>
    <row r="187" spans="1:13" x14ac:dyDescent="0.25">
      <c r="A187" s="87">
        <v>162</v>
      </c>
      <c r="B187" s="38">
        <v>34242309</v>
      </c>
      <c r="C187" s="41">
        <v>85.2</v>
      </c>
      <c r="D187" s="34">
        <v>2.6059999999999999</v>
      </c>
      <c r="E187" s="36">
        <v>3.637</v>
      </c>
      <c r="F187" s="67">
        <v>0.88645380000000018</v>
      </c>
      <c r="G187" s="68">
        <v>0.18721450743342594</v>
      </c>
      <c r="H187" s="67">
        <v>1.0736683074334261</v>
      </c>
      <c r="J187" s="12"/>
      <c r="K187" s="23"/>
      <c r="M187" s="23"/>
    </row>
    <row r="188" spans="1:13" x14ac:dyDescent="0.25">
      <c r="A188" s="29">
        <v>163</v>
      </c>
      <c r="B188" s="38">
        <v>34242188</v>
      </c>
      <c r="C188" s="41">
        <v>84.4</v>
      </c>
      <c r="D188" s="34">
        <v>2.8359999999999999</v>
      </c>
      <c r="E188" s="36">
        <v>4.2309999999999999</v>
      </c>
      <c r="F188" s="67">
        <v>1.1994210000000001</v>
      </c>
      <c r="G188" s="68">
        <v>0.18545662473452051</v>
      </c>
      <c r="H188" s="67">
        <v>1.3848776247345205</v>
      </c>
      <c r="J188" s="12"/>
      <c r="K188" s="23"/>
      <c r="M188" s="23"/>
    </row>
    <row r="189" spans="1:13" x14ac:dyDescent="0.25">
      <c r="A189" s="87">
        <v>164</v>
      </c>
      <c r="B189" s="38">
        <v>34242185</v>
      </c>
      <c r="C189" s="41">
        <v>55.9</v>
      </c>
      <c r="D189" s="34">
        <v>1.8140000000000001</v>
      </c>
      <c r="E189" s="36">
        <v>2.742</v>
      </c>
      <c r="F189" s="67">
        <v>0.7978944</v>
      </c>
      <c r="G189" s="68">
        <v>0.12283205358601537</v>
      </c>
      <c r="H189" s="67">
        <v>0.92072645358601535</v>
      </c>
      <c r="J189" s="12"/>
      <c r="K189" s="23"/>
      <c r="M189" s="23"/>
    </row>
    <row r="190" spans="1:13" x14ac:dyDescent="0.25">
      <c r="A190" s="87">
        <v>165</v>
      </c>
      <c r="B190" s="38">
        <v>43441088</v>
      </c>
      <c r="C190" s="41">
        <v>56.7</v>
      </c>
      <c r="D190" s="34">
        <v>1.796</v>
      </c>
      <c r="E190" s="36">
        <v>2.4940000000000002</v>
      </c>
      <c r="F190" s="67">
        <v>0.60014040000000013</v>
      </c>
      <c r="G190" s="68">
        <v>0.12458993628492078</v>
      </c>
      <c r="H190" s="67">
        <v>0.7247303362849209</v>
      </c>
      <c r="J190" s="12"/>
      <c r="K190" s="23"/>
      <c r="M190" s="23"/>
    </row>
    <row r="191" spans="1:13" x14ac:dyDescent="0.25">
      <c r="A191" s="87">
        <v>166</v>
      </c>
      <c r="B191" s="38">
        <v>34242310</v>
      </c>
      <c r="C191" s="41">
        <v>85.2</v>
      </c>
      <c r="D191" s="34">
        <v>1.609</v>
      </c>
      <c r="E191" s="36">
        <v>2.44</v>
      </c>
      <c r="F191" s="67">
        <v>0.71449379999999996</v>
      </c>
      <c r="G191" s="68">
        <v>0.18721450743342594</v>
      </c>
      <c r="H191" s="67">
        <v>0.90170830743342589</v>
      </c>
      <c r="J191" s="12"/>
      <c r="K191" s="23"/>
      <c r="M191" s="23"/>
    </row>
    <row r="192" spans="1:13" x14ac:dyDescent="0.25">
      <c r="A192" s="29">
        <v>167</v>
      </c>
      <c r="B192" s="38">
        <v>34242187</v>
      </c>
      <c r="C192" s="41">
        <v>84.9</v>
      </c>
      <c r="D192" s="34">
        <v>2.3690000000000002</v>
      </c>
      <c r="E192" s="36">
        <v>3.1150000000000002</v>
      </c>
      <c r="F192" s="67">
        <v>0.64141080000000006</v>
      </c>
      <c r="G192" s="68">
        <v>0.18655530142133639</v>
      </c>
      <c r="H192" s="67">
        <v>0.82796610142133642</v>
      </c>
      <c r="J192" s="12"/>
      <c r="K192" s="23"/>
      <c r="M192" s="23"/>
    </row>
    <row r="193" spans="1:13" x14ac:dyDescent="0.25">
      <c r="A193" s="87">
        <v>168</v>
      </c>
      <c r="B193" s="38">
        <v>34242189</v>
      </c>
      <c r="C193" s="41">
        <v>56.4</v>
      </c>
      <c r="D193" s="34">
        <v>1.863</v>
      </c>
      <c r="E193" s="36">
        <v>2.5499999999999998</v>
      </c>
      <c r="F193" s="67">
        <v>0.59068259999999984</v>
      </c>
      <c r="G193" s="68">
        <v>0.12393073027283123</v>
      </c>
      <c r="H193" s="67">
        <v>0.71461333027283103</v>
      </c>
      <c r="J193" s="12"/>
      <c r="K193" s="23"/>
      <c r="M193" s="23"/>
    </row>
    <row r="194" spans="1:13" x14ac:dyDescent="0.25">
      <c r="A194" s="87">
        <v>169</v>
      </c>
      <c r="B194" s="38">
        <v>34242191</v>
      </c>
      <c r="C194" s="41">
        <v>57</v>
      </c>
      <c r="D194" s="34">
        <v>1.1419999999999999</v>
      </c>
      <c r="E194" s="36">
        <v>1.9219999999999999</v>
      </c>
      <c r="F194" s="67">
        <v>0.67064400000000002</v>
      </c>
      <c r="G194" s="68">
        <v>0.12524914229701031</v>
      </c>
      <c r="H194" s="67">
        <v>0.79589314229701036</v>
      </c>
      <c r="J194" s="12"/>
      <c r="K194" s="23"/>
      <c r="M194" s="23"/>
    </row>
    <row r="195" spans="1:13" x14ac:dyDescent="0.25">
      <c r="A195" s="87">
        <v>170</v>
      </c>
      <c r="B195" s="38">
        <v>34242190</v>
      </c>
      <c r="C195" s="41">
        <v>85.3</v>
      </c>
      <c r="D195" s="34">
        <v>2.8069999999999999</v>
      </c>
      <c r="E195" s="36">
        <v>3.9460000000000002</v>
      </c>
      <c r="F195" s="67">
        <v>0.97931220000000019</v>
      </c>
      <c r="G195" s="68">
        <v>0.1874342427707891</v>
      </c>
      <c r="H195" s="67">
        <v>1.1667464427707892</v>
      </c>
      <c r="J195" s="12"/>
      <c r="K195" s="23"/>
      <c r="M195" s="23"/>
    </row>
    <row r="196" spans="1:13" x14ac:dyDescent="0.25">
      <c r="A196" s="29">
        <v>171</v>
      </c>
      <c r="B196" s="38">
        <v>34242184</v>
      </c>
      <c r="C196" s="41">
        <v>84.3</v>
      </c>
      <c r="D196" s="34">
        <v>3.1920000000000002</v>
      </c>
      <c r="E196" s="36">
        <v>4.5819999999999999</v>
      </c>
      <c r="F196" s="67">
        <v>1.1951219999999998</v>
      </c>
      <c r="G196" s="68">
        <v>0.18523688939715732</v>
      </c>
      <c r="H196" s="67">
        <v>1.380358889397157</v>
      </c>
      <c r="J196" s="12"/>
      <c r="K196" s="23"/>
      <c r="M196" s="23"/>
    </row>
    <row r="197" spans="1:13" x14ac:dyDescent="0.25">
      <c r="A197" s="87">
        <v>172</v>
      </c>
      <c r="B197" s="38">
        <v>34242195</v>
      </c>
      <c r="C197" s="41">
        <v>56.4</v>
      </c>
      <c r="D197" s="34">
        <v>2.016</v>
      </c>
      <c r="E197" s="36">
        <v>2.9580000000000002</v>
      </c>
      <c r="F197" s="67">
        <v>0.8099316000000002</v>
      </c>
      <c r="G197" s="68">
        <v>0.12393073027283123</v>
      </c>
      <c r="H197" s="67">
        <v>0.93386233027283139</v>
      </c>
      <c r="J197" s="12"/>
      <c r="K197" s="23"/>
      <c r="M197" s="23"/>
    </row>
    <row r="198" spans="1:13" x14ac:dyDescent="0.25">
      <c r="A198" s="87">
        <v>173</v>
      </c>
      <c r="B198" s="38">
        <v>34242186</v>
      </c>
      <c r="C198" s="41">
        <v>56.9</v>
      </c>
      <c r="D198" s="34">
        <v>2.5590000000000002</v>
      </c>
      <c r="E198" s="36">
        <v>3.5209999999999999</v>
      </c>
      <c r="F198" s="67">
        <v>0.82712759999999974</v>
      </c>
      <c r="G198" s="68">
        <v>0.12502940695964712</v>
      </c>
      <c r="H198" s="67">
        <v>0.95215700695964689</v>
      </c>
      <c r="J198" s="12"/>
      <c r="K198" s="23"/>
      <c r="M198" s="23"/>
    </row>
    <row r="199" spans="1:13" x14ac:dyDescent="0.25">
      <c r="A199" s="87">
        <v>174</v>
      </c>
      <c r="B199" s="38">
        <v>34242183</v>
      </c>
      <c r="C199" s="41">
        <v>85.9</v>
      </c>
      <c r="D199" s="34">
        <v>1.732</v>
      </c>
      <c r="E199" s="36">
        <v>2.3130000000000002</v>
      </c>
      <c r="F199" s="67">
        <v>0.49954380000000015</v>
      </c>
      <c r="G199" s="68">
        <v>0.18875265479496817</v>
      </c>
      <c r="H199" s="67">
        <v>0.68829645479496837</v>
      </c>
      <c r="J199" s="12"/>
      <c r="K199" s="23"/>
      <c r="M199" s="23"/>
    </row>
    <row r="200" spans="1:13" x14ac:dyDescent="0.25">
      <c r="A200" s="29">
        <v>175</v>
      </c>
      <c r="B200" s="38">
        <v>34242196</v>
      </c>
      <c r="C200" s="41">
        <v>84.5</v>
      </c>
      <c r="D200" s="34">
        <v>3.1930000000000001</v>
      </c>
      <c r="E200" s="36">
        <v>4.351</v>
      </c>
      <c r="F200" s="67">
        <v>0.99564839999999999</v>
      </c>
      <c r="G200" s="68">
        <v>0.18567636007188368</v>
      </c>
      <c r="H200" s="67">
        <v>1.1813247600718837</v>
      </c>
      <c r="J200" s="12"/>
      <c r="K200" s="23"/>
      <c r="M200" s="23"/>
    </row>
    <row r="201" spans="1:13" x14ac:dyDescent="0.25">
      <c r="A201" s="87">
        <v>176</v>
      </c>
      <c r="B201" s="38">
        <v>34242199</v>
      </c>
      <c r="C201" s="41">
        <v>56.5</v>
      </c>
      <c r="D201" s="34">
        <v>1.9610000000000001</v>
      </c>
      <c r="E201" s="36">
        <v>2.9039999999999999</v>
      </c>
      <c r="F201" s="67">
        <v>0.81079139999999983</v>
      </c>
      <c r="G201" s="68">
        <v>0.12415046561019442</v>
      </c>
      <c r="H201" s="67">
        <v>0.93494186561019421</v>
      </c>
      <c r="J201" s="12"/>
      <c r="K201" s="23"/>
      <c r="M201" s="23"/>
    </row>
    <row r="202" spans="1:13" x14ac:dyDescent="0.25">
      <c r="A202" s="87">
        <v>177</v>
      </c>
      <c r="B202" s="38">
        <v>34242192</v>
      </c>
      <c r="C202" s="41">
        <v>57</v>
      </c>
      <c r="D202" s="34">
        <v>2.2629999999999999</v>
      </c>
      <c r="E202" s="36">
        <v>3.36</v>
      </c>
      <c r="F202" s="67">
        <v>0.94320059999999994</v>
      </c>
      <c r="G202" s="68">
        <v>0.12524914229701031</v>
      </c>
      <c r="H202" s="67">
        <v>1.0684497422970103</v>
      </c>
      <c r="J202" s="12"/>
      <c r="K202" s="23"/>
      <c r="M202" s="23"/>
    </row>
    <row r="203" spans="1:13" x14ac:dyDescent="0.25">
      <c r="A203" s="87">
        <v>178</v>
      </c>
      <c r="B203" s="38">
        <v>34242198</v>
      </c>
      <c r="C203" s="41">
        <v>85.8</v>
      </c>
      <c r="D203" s="34">
        <v>2.9079999999999999</v>
      </c>
      <c r="E203" s="36">
        <v>4.3120000000000003</v>
      </c>
      <c r="F203" s="67">
        <v>1.2071592000000002</v>
      </c>
      <c r="G203" s="68">
        <v>0.18853291945760497</v>
      </c>
      <c r="H203" s="67">
        <v>1.3956921194576051</v>
      </c>
      <c r="J203" s="12"/>
      <c r="K203" s="23"/>
      <c r="M203" s="23"/>
    </row>
    <row r="204" spans="1:13" x14ac:dyDescent="0.25">
      <c r="A204" s="29">
        <v>179</v>
      </c>
      <c r="B204" s="38">
        <v>34242200</v>
      </c>
      <c r="C204" s="41">
        <v>84.7</v>
      </c>
      <c r="D204" s="34">
        <v>2.899</v>
      </c>
      <c r="E204" s="36">
        <v>4.3120000000000003</v>
      </c>
      <c r="F204" s="67">
        <v>1.2148974000000001</v>
      </c>
      <c r="G204" s="68">
        <v>0.18611583074661003</v>
      </c>
      <c r="H204" s="67">
        <v>1.4010132307466101</v>
      </c>
      <c r="J204" s="12"/>
      <c r="K204" s="23"/>
      <c r="M204" s="23"/>
    </row>
    <row r="205" spans="1:13" x14ac:dyDescent="0.25">
      <c r="A205" s="87">
        <v>180</v>
      </c>
      <c r="B205" s="38">
        <v>34242197</v>
      </c>
      <c r="C205" s="41">
        <v>55.8</v>
      </c>
      <c r="D205" s="34">
        <v>1.7270000000000001</v>
      </c>
      <c r="E205" s="36">
        <v>2.3980000000000001</v>
      </c>
      <c r="F205" s="67">
        <v>0.57692580000000004</v>
      </c>
      <c r="G205" s="68">
        <v>0.12261231824865219</v>
      </c>
      <c r="H205" s="67">
        <v>0.6995381182486522</v>
      </c>
      <c r="J205" s="12"/>
      <c r="K205" s="23"/>
      <c r="M205" s="23"/>
    </row>
    <row r="206" spans="1:13" x14ac:dyDescent="0.25">
      <c r="A206" s="87">
        <v>181</v>
      </c>
      <c r="B206" s="38">
        <v>34242193</v>
      </c>
      <c r="C206" s="41">
        <v>57</v>
      </c>
      <c r="D206" s="34">
        <v>0</v>
      </c>
      <c r="E206" s="36">
        <v>0</v>
      </c>
      <c r="F206" s="67">
        <v>0</v>
      </c>
      <c r="G206" s="68">
        <v>0.12524914229701031</v>
      </c>
      <c r="H206" s="67">
        <v>0.12524914229701031</v>
      </c>
      <c r="J206" s="12"/>
      <c r="K206" s="23"/>
      <c r="M206" s="23"/>
    </row>
    <row r="207" spans="1:13" ht="15.75" thickBot="1" x14ac:dyDescent="0.3">
      <c r="A207" s="156">
        <v>182</v>
      </c>
      <c r="B207" s="56">
        <v>34242194</v>
      </c>
      <c r="C207" s="57">
        <v>85.8</v>
      </c>
      <c r="D207" s="136">
        <v>2.718</v>
      </c>
      <c r="E207" s="59">
        <v>4.01</v>
      </c>
      <c r="F207" s="69">
        <v>1.1108615999999998</v>
      </c>
      <c r="G207" s="69">
        <v>0.18853291945760497</v>
      </c>
      <c r="H207" s="69">
        <v>1.2993945194576049</v>
      </c>
      <c r="J207" s="12"/>
      <c r="K207" s="23"/>
      <c r="M207" s="23"/>
    </row>
    <row r="208" spans="1:13" x14ac:dyDescent="0.25">
      <c r="A208" s="63">
        <v>183</v>
      </c>
      <c r="B208" s="40">
        <v>34242339</v>
      </c>
      <c r="C208" s="43">
        <v>117.2</v>
      </c>
      <c r="D208" s="45">
        <v>2.363</v>
      </c>
      <c r="E208" s="46">
        <v>3.3340000000000001</v>
      </c>
      <c r="F208" s="68">
        <v>0.8348658000000001</v>
      </c>
      <c r="G208" s="68">
        <v>0.23690485386893267</v>
      </c>
      <c r="H208" s="68">
        <v>1.0717706538689327</v>
      </c>
      <c r="J208" s="12"/>
      <c r="K208" s="23"/>
      <c r="M208" s="23"/>
    </row>
    <row r="209" spans="1:17" x14ac:dyDescent="0.25">
      <c r="A209" s="87">
        <v>184</v>
      </c>
      <c r="B209" s="38">
        <v>34242341</v>
      </c>
      <c r="C209" s="41">
        <v>58.1</v>
      </c>
      <c r="D209" s="35">
        <v>1.0960000000000001</v>
      </c>
      <c r="E209" s="36">
        <v>1.611</v>
      </c>
      <c r="F209" s="67">
        <v>0.44279699999999994</v>
      </c>
      <c r="G209" s="68">
        <v>0.11744174069782412</v>
      </c>
      <c r="H209" s="67">
        <v>0.56023874069782409</v>
      </c>
      <c r="J209" s="12"/>
      <c r="K209" s="23"/>
      <c r="M209" s="23"/>
    </row>
    <row r="210" spans="1:17" x14ac:dyDescent="0.25">
      <c r="A210" s="87">
        <v>185</v>
      </c>
      <c r="B210" s="38">
        <v>34242160</v>
      </c>
      <c r="C210" s="41">
        <v>58.4</v>
      </c>
      <c r="D210" s="35">
        <v>1.256</v>
      </c>
      <c r="E210" s="36">
        <v>1.8520000000000001</v>
      </c>
      <c r="F210" s="67">
        <v>0.51244080000000003</v>
      </c>
      <c r="G210" s="68">
        <v>0.11804815243980946</v>
      </c>
      <c r="H210" s="67">
        <v>0.63048895243980951</v>
      </c>
      <c r="J210" s="12"/>
      <c r="K210" s="23"/>
      <c r="M210" s="23"/>
    </row>
    <row r="211" spans="1:17" x14ac:dyDescent="0.25">
      <c r="A211" s="87">
        <v>186</v>
      </c>
      <c r="B211" s="38">
        <v>43441091</v>
      </c>
      <c r="C211" s="41">
        <v>46.7</v>
      </c>
      <c r="D211" s="35">
        <v>1.038</v>
      </c>
      <c r="E211" s="36">
        <v>1.6639999999999999</v>
      </c>
      <c r="F211" s="67">
        <v>0.5382347999999999</v>
      </c>
      <c r="G211" s="68">
        <v>9.4398094502381888E-2</v>
      </c>
      <c r="H211" s="67">
        <v>0.6326328945023818</v>
      </c>
      <c r="J211" s="12"/>
      <c r="K211" s="23"/>
      <c r="M211" s="23"/>
    </row>
    <row r="212" spans="1:17" x14ac:dyDescent="0.25">
      <c r="A212" s="29">
        <v>187</v>
      </c>
      <c r="B212" s="38">
        <v>34242342</v>
      </c>
      <c r="C212" s="123">
        <v>77.400000000000006</v>
      </c>
      <c r="D212" s="35">
        <v>1.7450000000000001</v>
      </c>
      <c r="E212" s="36">
        <v>2.6850000000000001</v>
      </c>
      <c r="F212" s="67">
        <v>0.80821199999999993</v>
      </c>
      <c r="G212" s="68">
        <v>0.15645422943221324</v>
      </c>
      <c r="H212" s="67">
        <v>0.96466622943221314</v>
      </c>
      <c r="J212" s="12"/>
      <c r="K212" s="23"/>
      <c r="M212" s="23"/>
    </row>
    <row r="213" spans="1:17" x14ac:dyDescent="0.25">
      <c r="A213" s="87">
        <v>188</v>
      </c>
      <c r="B213" s="38">
        <v>34242334</v>
      </c>
      <c r="C213" s="41">
        <v>117.2</v>
      </c>
      <c r="D213" s="34">
        <v>2.2360000000000002</v>
      </c>
      <c r="E213" s="36">
        <v>2.9079999999999999</v>
      </c>
      <c r="F213" s="67">
        <v>0.57778559999999979</v>
      </c>
      <c r="G213" s="68">
        <v>0.23690485386893267</v>
      </c>
      <c r="H213" s="67">
        <v>0.81469045386893246</v>
      </c>
      <c r="J213" s="12"/>
      <c r="K213" s="23"/>
      <c r="M213" s="23"/>
    </row>
    <row r="214" spans="1:17" x14ac:dyDescent="0.25">
      <c r="A214" s="87">
        <v>189</v>
      </c>
      <c r="B214" s="38">
        <v>34242338</v>
      </c>
      <c r="C214" s="41">
        <v>58.7</v>
      </c>
      <c r="D214" s="34">
        <v>0.13700000000000001</v>
      </c>
      <c r="E214" s="36">
        <v>0.82099999999999995</v>
      </c>
      <c r="F214" s="67">
        <v>0.58810319999999994</v>
      </c>
      <c r="G214" s="68">
        <v>0.11865456418179478</v>
      </c>
      <c r="H214" s="67">
        <v>0.7067577641817947</v>
      </c>
      <c r="J214" s="12"/>
      <c r="K214" s="23"/>
      <c r="M214" s="23"/>
    </row>
    <row r="215" spans="1:17" x14ac:dyDescent="0.25">
      <c r="A215" s="87">
        <v>190</v>
      </c>
      <c r="B215" s="38">
        <v>34242340</v>
      </c>
      <c r="C215" s="41">
        <v>58.2</v>
      </c>
      <c r="D215" s="34">
        <v>1.0980000000000001</v>
      </c>
      <c r="E215" s="36">
        <v>1.365</v>
      </c>
      <c r="F215" s="67">
        <v>0.22956659999999993</v>
      </c>
      <c r="G215" s="68">
        <v>0.11764387794515258</v>
      </c>
      <c r="H215" s="67">
        <v>0.34721047794515247</v>
      </c>
      <c r="J215" s="12"/>
      <c r="K215" s="23"/>
      <c r="M215" s="79"/>
      <c r="Q215" s="71"/>
    </row>
    <row r="216" spans="1:17" x14ac:dyDescent="0.25">
      <c r="A216" s="29">
        <v>191</v>
      </c>
      <c r="B216" s="38">
        <v>34242335</v>
      </c>
      <c r="C216" s="41">
        <v>46.6</v>
      </c>
      <c r="D216" s="34">
        <v>1.0029999999999999</v>
      </c>
      <c r="E216" s="36">
        <v>1.4259999999999999</v>
      </c>
      <c r="F216" s="67">
        <v>0.36369540000000006</v>
      </c>
      <c r="G216" s="68">
        <v>9.4195957255053434E-2</v>
      </c>
      <c r="H216" s="67">
        <v>0.45789135725505348</v>
      </c>
      <c r="J216" s="12"/>
      <c r="K216" s="23"/>
      <c r="M216" s="23"/>
    </row>
    <row r="217" spans="1:17" x14ac:dyDescent="0.25">
      <c r="A217" s="87">
        <v>192</v>
      </c>
      <c r="B217" s="38">
        <v>34242337</v>
      </c>
      <c r="C217" s="42">
        <v>77.3</v>
      </c>
      <c r="D217" s="34">
        <v>1.464</v>
      </c>
      <c r="E217" s="36">
        <v>2.8380000000000001</v>
      </c>
      <c r="F217" s="67">
        <v>1.1813652000000001</v>
      </c>
      <c r="G217" s="68">
        <v>0.15625209218488478</v>
      </c>
      <c r="H217" s="67">
        <v>1.337617292184885</v>
      </c>
      <c r="J217" s="12"/>
      <c r="K217" s="23"/>
      <c r="M217" s="23"/>
    </row>
    <row r="218" spans="1:17" x14ac:dyDescent="0.25">
      <c r="A218" s="87">
        <v>193</v>
      </c>
      <c r="B218" s="38">
        <v>34242324</v>
      </c>
      <c r="C218" s="41">
        <v>116.7</v>
      </c>
      <c r="D218" s="34">
        <v>1.7090000000000001</v>
      </c>
      <c r="E218" s="36">
        <v>2.3220000000000001</v>
      </c>
      <c r="F218" s="67">
        <v>0.52705740000000001</v>
      </c>
      <c r="G218" s="68">
        <v>0.23589416763229046</v>
      </c>
      <c r="H218" s="67">
        <v>0.76295156763229044</v>
      </c>
      <c r="J218" s="12"/>
      <c r="K218" s="23"/>
      <c r="M218" s="23"/>
    </row>
    <row r="219" spans="1:17" ht="15.75" thickBot="1" x14ac:dyDescent="0.3">
      <c r="A219" s="137">
        <v>194</v>
      </c>
      <c r="B219" s="38">
        <v>34242331</v>
      </c>
      <c r="C219" s="42">
        <v>58</v>
      </c>
      <c r="D219" s="34">
        <v>0.90500000000000003</v>
      </c>
      <c r="E219" s="73">
        <v>1.2709999999999999</v>
      </c>
      <c r="F219" s="74">
        <v>0.31468679999999988</v>
      </c>
      <c r="G219" s="75">
        <v>0.11723960345049569</v>
      </c>
      <c r="H219" s="74">
        <v>0.4319264034504956</v>
      </c>
      <c r="J219" s="12"/>
      <c r="K219" s="23"/>
      <c r="M219" s="23"/>
    </row>
    <row r="220" spans="1:17" x14ac:dyDescent="0.25">
      <c r="A220" s="157">
        <v>195</v>
      </c>
      <c r="B220" s="139">
        <v>34242336</v>
      </c>
      <c r="C220" s="140">
        <v>58.1</v>
      </c>
      <c r="D220" s="141">
        <v>1.1479999999999999</v>
      </c>
      <c r="E220" s="142">
        <v>1.7829999999999999</v>
      </c>
      <c r="F220" s="143">
        <v>0.54597300000000004</v>
      </c>
      <c r="G220" s="143">
        <v>0.11744174069782412</v>
      </c>
      <c r="H220" s="144">
        <v>0.66341474069782413</v>
      </c>
      <c r="J220" s="12"/>
      <c r="K220" s="23"/>
      <c r="M220" s="23"/>
    </row>
    <row r="221" spans="1:17" ht="15.75" thickBot="1" x14ac:dyDescent="0.3">
      <c r="A221" s="145">
        <v>196</v>
      </c>
      <c r="B221" s="56">
        <v>34242332</v>
      </c>
      <c r="C221" s="57">
        <v>46.7</v>
      </c>
      <c r="D221" s="136">
        <v>0.749</v>
      </c>
      <c r="E221" s="59">
        <v>0.92200000000000004</v>
      </c>
      <c r="F221" s="69">
        <v>0.14874540000000003</v>
      </c>
      <c r="G221" s="158">
        <v>9.4398094502381888E-2</v>
      </c>
      <c r="H221" s="146">
        <v>0.24314349450238193</v>
      </c>
      <c r="I221" s="77"/>
      <c r="J221" s="12"/>
      <c r="K221" s="23"/>
      <c r="M221" s="23"/>
    </row>
    <row r="222" spans="1:17" x14ac:dyDescent="0.25">
      <c r="A222" s="147">
        <v>197</v>
      </c>
      <c r="B222" s="40">
        <v>34242328</v>
      </c>
      <c r="C222" s="43">
        <v>77.5</v>
      </c>
      <c r="D222" s="61">
        <v>1.355</v>
      </c>
      <c r="E222" s="46">
        <v>2.0630000000000002</v>
      </c>
      <c r="F222" s="68">
        <v>0.60873840000000012</v>
      </c>
      <c r="G222" s="68">
        <v>0.15665636667954164</v>
      </c>
      <c r="H222" s="68">
        <v>0.76539476667954176</v>
      </c>
      <c r="J222" s="12"/>
      <c r="K222" s="23"/>
      <c r="M222" s="23"/>
    </row>
    <row r="223" spans="1:17" x14ac:dyDescent="0.25">
      <c r="A223" s="87">
        <v>198</v>
      </c>
      <c r="B223" s="38">
        <v>34242333</v>
      </c>
      <c r="C223" s="42">
        <v>116.5</v>
      </c>
      <c r="D223" s="34">
        <v>2.1080000000000001</v>
      </c>
      <c r="E223" s="36">
        <v>3.3079999999999998</v>
      </c>
      <c r="F223" s="67">
        <v>1.0317599999999998</v>
      </c>
      <c r="G223" s="68">
        <v>0.2354898931376336</v>
      </c>
      <c r="H223" s="67">
        <v>1.2672498931376335</v>
      </c>
      <c r="J223" s="12"/>
      <c r="K223" s="23"/>
      <c r="M223" s="23"/>
    </row>
    <row r="224" spans="1:17" x14ac:dyDescent="0.25">
      <c r="A224" s="29">
        <v>199</v>
      </c>
      <c r="B224" s="38">
        <v>34242330</v>
      </c>
      <c r="C224" s="41">
        <v>58.8</v>
      </c>
      <c r="D224" s="34">
        <v>1.0049999999999999</v>
      </c>
      <c r="E224" s="36">
        <v>1.5229999999999999</v>
      </c>
      <c r="F224" s="67">
        <v>0.44537640000000001</v>
      </c>
      <c r="G224" s="68">
        <v>0.11885670142912322</v>
      </c>
      <c r="H224" s="67">
        <v>0.5642331014291232</v>
      </c>
      <c r="J224" s="12"/>
      <c r="K224" s="23"/>
      <c r="M224" s="23"/>
    </row>
    <row r="225" spans="1:13" x14ac:dyDescent="0.25">
      <c r="A225" s="87">
        <v>200</v>
      </c>
      <c r="B225" s="38">
        <v>34242329</v>
      </c>
      <c r="C225" s="41">
        <v>58.6</v>
      </c>
      <c r="D225" s="34">
        <v>0.82899999999999996</v>
      </c>
      <c r="E225" s="36">
        <v>1.0960000000000001</v>
      </c>
      <c r="F225" s="67">
        <v>0.22956660000000012</v>
      </c>
      <c r="G225" s="68">
        <v>0.11845242693446634</v>
      </c>
      <c r="H225" s="67">
        <v>0.34801902693446646</v>
      </c>
      <c r="J225" s="12"/>
      <c r="K225" s="23"/>
      <c r="M225" s="23"/>
    </row>
    <row r="226" spans="1:13" x14ac:dyDescent="0.25">
      <c r="A226" s="87">
        <v>201</v>
      </c>
      <c r="B226" s="38">
        <v>34242326</v>
      </c>
      <c r="C226" s="41">
        <v>46.4</v>
      </c>
      <c r="D226" s="34">
        <v>0.95</v>
      </c>
      <c r="E226" s="36">
        <v>1.4330000000000001</v>
      </c>
      <c r="F226" s="67">
        <v>0.41528340000000008</v>
      </c>
      <c r="G226" s="68">
        <v>9.3791682760396539E-2</v>
      </c>
      <c r="H226" s="67">
        <v>0.50907508276039659</v>
      </c>
      <c r="J226" s="12"/>
      <c r="K226" s="23"/>
      <c r="M226" s="23"/>
    </row>
    <row r="227" spans="1:13" x14ac:dyDescent="0.25">
      <c r="A227" s="87">
        <v>202</v>
      </c>
      <c r="B227" s="38">
        <v>34242327</v>
      </c>
      <c r="C227" s="41">
        <v>77.5</v>
      </c>
      <c r="D227" s="34">
        <v>1.393</v>
      </c>
      <c r="E227" s="36">
        <v>2.109</v>
      </c>
      <c r="F227" s="67">
        <v>0.61561679999999996</v>
      </c>
      <c r="G227" s="68">
        <v>0.15665636667954164</v>
      </c>
      <c r="H227" s="67">
        <v>0.7722731666795416</v>
      </c>
      <c r="J227" s="12"/>
      <c r="K227" s="23"/>
      <c r="M227" s="23"/>
    </row>
    <row r="228" spans="1:13" x14ac:dyDescent="0.25">
      <c r="A228" s="29">
        <v>203</v>
      </c>
      <c r="B228" s="38">
        <v>43441405</v>
      </c>
      <c r="C228" s="41">
        <v>117.4</v>
      </c>
      <c r="D228" s="34">
        <v>1.944</v>
      </c>
      <c r="E228" s="36">
        <v>3.4670000000000001</v>
      </c>
      <c r="F228" s="67">
        <v>1.3094754000000002</v>
      </c>
      <c r="G228" s="68">
        <v>0.23730912836358956</v>
      </c>
      <c r="H228" s="67">
        <v>1.5467845283635897</v>
      </c>
      <c r="J228" s="12"/>
      <c r="K228" s="23"/>
      <c r="M228" s="23"/>
    </row>
    <row r="229" spans="1:13" x14ac:dyDescent="0.25">
      <c r="A229" s="87">
        <v>204</v>
      </c>
      <c r="B229" s="38">
        <v>43441406</v>
      </c>
      <c r="C229" s="41">
        <v>57.9</v>
      </c>
      <c r="D229" s="34">
        <v>0.76600000000000001</v>
      </c>
      <c r="E229" s="36">
        <v>0.83299999999999996</v>
      </c>
      <c r="F229" s="67">
        <v>5.7606599999999959E-2</v>
      </c>
      <c r="G229" s="68">
        <v>0.11703746620316725</v>
      </c>
      <c r="H229" s="67">
        <v>0.17464406620316722</v>
      </c>
      <c r="J229" s="12"/>
      <c r="K229" s="23"/>
      <c r="M229" s="23"/>
    </row>
    <row r="230" spans="1:13" x14ac:dyDescent="0.25">
      <c r="A230" s="87">
        <v>205</v>
      </c>
      <c r="B230" s="38">
        <v>43441089</v>
      </c>
      <c r="C230" s="41">
        <v>58.3</v>
      </c>
      <c r="D230" s="34">
        <v>1.008</v>
      </c>
      <c r="E230" s="36">
        <v>1.2689999999999999</v>
      </c>
      <c r="F230" s="67">
        <v>0.22440779999999991</v>
      </c>
      <c r="G230" s="68">
        <v>0.117846015192481</v>
      </c>
      <c r="H230" s="67">
        <v>0.34225381519248088</v>
      </c>
      <c r="J230" s="12"/>
      <c r="K230" s="23"/>
      <c r="M230" s="23"/>
    </row>
    <row r="231" spans="1:13" x14ac:dyDescent="0.25">
      <c r="A231" s="87">
        <v>206</v>
      </c>
      <c r="B231" s="38">
        <v>20242434</v>
      </c>
      <c r="C231" s="41">
        <v>46.3</v>
      </c>
      <c r="D231" s="34">
        <v>0.84399999999999997</v>
      </c>
      <c r="E231" s="36">
        <v>1.36</v>
      </c>
      <c r="F231" s="67">
        <v>0.44365680000000013</v>
      </c>
      <c r="G231" s="68">
        <v>9.3589545513068112E-2</v>
      </c>
      <c r="H231" s="67">
        <v>0.53724634551306827</v>
      </c>
      <c r="J231" s="12"/>
      <c r="K231" s="23"/>
      <c r="L231" s="80"/>
      <c r="M231" s="23"/>
    </row>
    <row r="232" spans="1:13" x14ac:dyDescent="0.25">
      <c r="A232" s="29">
        <v>207</v>
      </c>
      <c r="B232" s="38">
        <v>43441407</v>
      </c>
      <c r="C232" s="41">
        <v>77.900000000000006</v>
      </c>
      <c r="D232" s="34">
        <v>1.5069999999999999</v>
      </c>
      <c r="E232" s="36">
        <v>1.8109999999999999</v>
      </c>
      <c r="F232" s="67">
        <v>0.26137920000000003</v>
      </c>
      <c r="G232" s="68">
        <v>0.15746491566885543</v>
      </c>
      <c r="H232" s="67">
        <v>0.41884411566885549</v>
      </c>
      <c r="J232" s="12"/>
      <c r="K232" s="23"/>
      <c r="M232" s="23"/>
    </row>
    <row r="233" spans="1:13" x14ac:dyDescent="0.25">
      <c r="A233" s="87">
        <v>208</v>
      </c>
      <c r="B233" s="38">
        <v>43441412</v>
      </c>
      <c r="C233" s="41">
        <v>117.9</v>
      </c>
      <c r="D233" s="34">
        <v>2.7120000000000002</v>
      </c>
      <c r="E233" s="36">
        <v>4.101</v>
      </c>
      <c r="F233" s="67">
        <v>1.1942621999999998</v>
      </c>
      <c r="G233" s="68">
        <v>0.23831981460023177</v>
      </c>
      <c r="H233" s="67">
        <v>1.4325820146002317</v>
      </c>
      <c r="J233" s="12"/>
      <c r="K233" s="23"/>
      <c r="M233" s="23"/>
    </row>
    <row r="234" spans="1:13" x14ac:dyDescent="0.25">
      <c r="A234" s="87">
        <v>209</v>
      </c>
      <c r="B234" s="38">
        <v>43441411</v>
      </c>
      <c r="C234" s="41">
        <v>58.2</v>
      </c>
      <c r="D234" s="34">
        <v>1.24</v>
      </c>
      <c r="E234" s="36">
        <v>2.1920000000000002</v>
      </c>
      <c r="F234" s="67">
        <v>0.81852960000000019</v>
      </c>
      <c r="G234" s="68">
        <v>0.11764387794515258</v>
      </c>
      <c r="H234" s="67">
        <v>0.93617347794515271</v>
      </c>
      <c r="J234" s="12"/>
      <c r="K234" s="23"/>
      <c r="M234" s="23"/>
    </row>
    <row r="235" spans="1:13" x14ac:dyDescent="0.25">
      <c r="A235" s="87">
        <v>210</v>
      </c>
      <c r="B235" s="38">
        <v>43441408</v>
      </c>
      <c r="C235" s="41">
        <v>58.6</v>
      </c>
      <c r="D235" s="34">
        <v>1.1879999999999999</v>
      </c>
      <c r="E235" s="36">
        <v>1.6080000000000001</v>
      </c>
      <c r="F235" s="67">
        <v>0.36111600000000016</v>
      </c>
      <c r="G235" s="68">
        <v>0.11845242693446634</v>
      </c>
      <c r="H235" s="67">
        <v>0.4795684269344665</v>
      </c>
      <c r="J235" s="12"/>
      <c r="K235" s="23"/>
      <c r="M235" s="23"/>
    </row>
    <row r="236" spans="1:13" x14ac:dyDescent="0.25">
      <c r="A236" s="29">
        <v>211</v>
      </c>
      <c r="B236" s="38">
        <v>43441409</v>
      </c>
      <c r="C236" s="41">
        <v>46.7</v>
      </c>
      <c r="D236" s="34">
        <v>1.1930000000000001</v>
      </c>
      <c r="E236" s="36">
        <v>1.7170000000000001</v>
      </c>
      <c r="F236" s="67">
        <v>0.45053520000000002</v>
      </c>
      <c r="G236" s="68">
        <v>9.4398094502381888E-2</v>
      </c>
      <c r="H236" s="67">
        <v>0.54493329450238193</v>
      </c>
      <c r="J236" s="12"/>
      <c r="K236" s="23"/>
      <c r="M236" s="23"/>
    </row>
    <row r="237" spans="1:13" x14ac:dyDescent="0.25">
      <c r="A237" s="87">
        <v>212</v>
      </c>
      <c r="B237" s="38">
        <v>43441410</v>
      </c>
      <c r="C237" s="41">
        <v>78.599999999999994</v>
      </c>
      <c r="D237" s="34">
        <v>1.3660000000000001</v>
      </c>
      <c r="E237" s="36">
        <v>1.611</v>
      </c>
      <c r="F237" s="67">
        <v>0.21065099999999989</v>
      </c>
      <c r="G237" s="68">
        <v>0.1588798764001545</v>
      </c>
      <c r="H237" s="67">
        <v>0.36953087640015436</v>
      </c>
      <c r="J237" s="12"/>
      <c r="K237" s="23"/>
      <c r="M237" s="23"/>
    </row>
    <row r="238" spans="1:13" x14ac:dyDescent="0.25">
      <c r="A238" s="87">
        <v>213</v>
      </c>
      <c r="B238" s="38">
        <v>43441403</v>
      </c>
      <c r="C238" s="42">
        <v>117.8</v>
      </c>
      <c r="D238" s="34">
        <v>2.524</v>
      </c>
      <c r="E238" s="36">
        <v>3.5259999999999998</v>
      </c>
      <c r="F238" s="67">
        <v>0.86151959999999983</v>
      </c>
      <c r="G238" s="68">
        <v>0.23811767735290332</v>
      </c>
      <c r="H238" s="67">
        <v>1.0996372773529031</v>
      </c>
      <c r="J238" s="12"/>
      <c r="K238" s="23"/>
      <c r="M238" s="23"/>
    </row>
    <row r="239" spans="1:13" x14ac:dyDescent="0.25">
      <c r="A239" s="87">
        <v>214</v>
      </c>
      <c r="B239" s="38">
        <v>43441398</v>
      </c>
      <c r="C239" s="41">
        <v>57.8</v>
      </c>
      <c r="D239" s="34">
        <v>0.96599999999999997</v>
      </c>
      <c r="E239" s="36">
        <v>1.4219999999999999</v>
      </c>
      <c r="F239" s="67">
        <v>0.3920688</v>
      </c>
      <c r="G239" s="68">
        <v>0.1168353289558388</v>
      </c>
      <c r="H239" s="67">
        <v>0.50890412895583881</v>
      </c>
      <c r="J239" s="12"/>
      <c r="K239" s="23"/>
      <c r="M239" s="23"/>
    </row>
    <row r="240" spans="1:13" x14ac:dyDescent="0.25">
      <c r="A240" s="29">
        <v>215</v>
      </c>
      <c r="B240" s="38">
        <v>43441413</v>
      </c>
      <c r="C240" s="41">
        <v>58.8</v>
      </c>
      <c r="D240" s="34">
        <v>0.82099999999999995</v>
      </c>
      <c r="E240" s="36">
        <v>1.1180000000000001</v>
      </c>
      <c r="F240" s="67">
        <v>0.25536060000000016</v>
      </c>
      <c r="G240" s="68">
        <v>0.11885670142912322</v>
      </c>
      <c r="H240" s="67">
        <v>0.37421730142912335</v>
      </c>
      <c r="J240" s="12"/>
      <c r="K240" s="23"/>
      <c r="M240" s="23"/>
    </row>
    <row r="241" spans="1:13" x14ac:dyDescent="0.25">
      <c r="A241" s="87">
        <v>216</v>
      </c>
      <c r="B241" s="38">
        <v>43441401</v>
      </c>
      <c r="C241" s="41">
        <v>46.6</v>
      </c>
      <c r="D241" s="34">
        <v>1.1719999999999999</v>
      </c>
      <c r="E241" s="36">
        <v>1.835</v>
      </c>
      <c r="F241" s="67">
        <v>0.57004739999999998</v>
      </c>
      <c r="G241" s="68">
        <v>9.4195957255053434E-2</v>
      </c>
      <c r="H241" s="67">
        <v>0.66424335725505346</v>
      </c>
      <c r="J241" s="12"/>
      <c r="K241" s="23"/>
      <c r="M241" s="23"/>
    </row>
    <row r="242" spans="1:13" x14ac:dyDescent="0.25">
      <c r="A242" s="87">
        <v>217</v>
      </c>
      <c r="B242" s="38">
        <v>43441404</v>
      </c>
      <c r="C242" s="41">
        <v>78.400000000000006</v>
      </c>
      <c r="D242" s="34">
        <v>1.6259999999999999</v>
      </c>
      <c r="E242" s="36">
        <v>2.09</v>
      </c>
      <c r="F242" s="67">
        <v>0.3989472</v>
      </c>
      <c r="G242" s="68">
        <v>0.15847560190549764</v>
      </c>
      <c r="H242" s="67">
        <v>0.55742280190549764</v>
      </c>
      <c r="J242" s="12"/>
      <c r="K242" s="23"/>
      <c r="M242" s="23"/>
    </row>
    <row r="243" spans="1:13" x14ac:dyDescent="0.25">
      <c r="A243" s="87">
        <v>218</v>
      </c>
      <c r="B243" s="38">
        <v>43441396</v>
      </c>
      <c r="C243" s="41">
        <v>118.2</v>
      </c>
      <c r="D243" s="34">
        <v>2.44</v>
      </c>
      <c r="E243" s="36">
        <v>3.6960000000000002</v>
      </c>
      <c r="F243" s="67">
        <v>1.0799088000000001</v>
      </c>
      <c r="G243" s="68">
        <v>0.23892622634221708</v>
      </c>
      <c r="H243" s="67">
        <v>1.3188350263422173</v>
      </c>
      <c r="J243" s="12"/>
      <c r="K243" s="23"/>
      <c r="M243" s="23"/>
    </row>
    <row r="244" spans="1:13" x14ac:dyDescent="0.25">
      <c r="A244" s="29">
        <v>219</v>
      </c>
      <c r="B244" s="38">
        <v>43441399</v>
      </c>
      <c r="C244" s="41">
        <v>58.3</v>
      </c>
      <c r="D244" s="34">
        <v>1.2270000000000001</v>
      </c>
      <c r="E244" s="36">
        <v>1.9790000000000001</v>
      </c>
      <c r="F244" s="67">
        <v>0.64656959999999997</v>
      </c>
      <c r="G244" s="68">
        <v>0.117846015192481</v>
      </c>
      <c r="H244" s="67">
        <v>0.76441561519248102</v>
      </c>
      <c r="J244" s="12"/>
      <c r="K244" s="23"/>
      <c r="M244" s="23"/>
    </row>
    <row r="245" spans="1:13" x14ac:dyDescent="0.25">
      <c r="A245" s="87">
        <v>220</v>
      </c>
      <c r="B245" s="38">
        <v>43441400</v>
      </c>
      <c r="C245" s="41">
        <v>59.4</v>
      </c>
      <c r="D245" s="34">
        <v>1.1279999999999999</v>
      </c>
      <c r="E245" s="36">
        <v>1.589</v>
      </c>
      <c r="F245" s="67">
        <v>0.39636780000000005</v>
      </c>
      <c r="G245" s="68">
        <v>0.12006952491309385</v>
      </c>
      <c r="H245" s="67">
        <v>0.51643732491309391</v>
      </c>
      <c r="J245" s="12"/>
      <c r="K245" s="23"/>
      <c r="M245" s="23"/>
    </row>
    <row r="246" spans="1:13" x14ac:dyDescent="0.25">
      <c r="A246" s="87">
        <v>221</v>
      </c>
      <c r="B246" s="38">
        <v>43441397</v>
      </c>
      <c r="C246" s="41">
        <v>46.9</v>
      </c>
      <c r="D246" s="34">
        <v>0.96799999999999997</v>
      </c>
      <c r="E246" s="36">
        <v>1.4610000000000001</v>
      </c>
      <c r="F246" s="67">
        <v>0.42388140000000007</v>
      </c>
      <c r="G246" s="68">
        <v>9.4802368997038755E-2</v>
      </c>
      <c r="H246" s="67">
        <v>0.51868376899703883</v>
      </c>
      <c r="J246" s="12"/>
      <c r="K246" s="23"/>
      <c r="M246" s="23"/>
    </row>
    <row r="247" spans="1:13" x14ac:dyDescent="0.25">
      <c r="A247" s="87">
        <v>222</v>
      </c>
      <c r="B247" s="38">
        <v>43441402</v>
      </c>
      <c r="C247" s="41">
        <v>77.7</v>
      </c>
      <c r="D247" s="34">
        <v>1.786</v>
      </c>
      <c r="E247" s="36">
        <v>2.7679999999999998</v>
      </c>
      <c r="F247" s="67">
        <v>0.84432359999999984</v>
      </c>
      <c r="G247" s="68">
        <v>0.15706064117419855</v>
      </c>
      <c r="H247" s="67">
        <v>1.0013842411741984</v>
      </c>
      <c r="J247" s="12"/>
      <c r="K247" s="23"/>
      <c r="M247" s="23"/>
    </row>
    <row r="248" spans="1:13" x14ac:dyDescent="0.25">
      <c r="A248" s="29">
        <v>223</v>
      </c>
      <c r="B248" s="38">
        <v>43441209</v>
      </c>
      <c r="C248" s="41">
        <v>118.6</v>
      </c>
      <c r="D248" s="34">
        <v>1.9810000000000001</v>
      </c>
      <c r="E248" s="36">
        <v>3.6240000000000001</v>
      </c>
      <c r="F248" s="67">
        <v>1.4126514000000001</v>
      </c>
      <c r="G248" s="68">
        <v>0.23973477533153084</v>
      </c>
      <c r="H248" s="67">
        <v>1.652386175331531</v>
      </c>
      <c r="J248" s="12"/>
      <c r="K248" s="23"/>
      <c r="M248" s="23"/>
    </row>
    <row r="249" spans="1:13" x14ac:dyDescent="0.25">
      <c r="A249" s="87">
        <v>224</v>
      </c>
      <c r="B249" s="38">
        <v>43441210</v>
      </c>
      <c r="C249" s="41">
        <v>56.8</v>
      </c>
      <c r="D249" s="34">
        <v>4.2000000000000003E-2</v>
      </c>
      <c r="E249" s="36">
        <v>0.2</v>
      </c>
      <c r="F249" s="67">
        <v>0.13584840000000001</v>
      </c>
      <c r="G249" s="68">
        <v>0.11481395648255438</v>
      </c>
      <c r="H249" s="67">
        <v>0.25066235648255442</v>
      </c>
      <c r="J249" s="12"/>
      <c r="K249" s="23"/>
      <c r="M249" s="23"/>
    </row>
    <row r="250" spans="1:13" x14ac:dyDescent="0.25">
      <c r="A250" s="87">
        <v>225</v>
      </c>
      <c r="B250" s="38">
        <v>43441214</v>
      </c>
      <c r="C250" s="41">
        <v>58.9</v>
      </c>
      <c r="D250" s="34">
        <v>1.5549999999999999</v>
      </c>
      <c r="E250" s="36">
        <v>2.1560000000000001</v>
      </c>
      <c r="F250" s="67">
        <v>0.51673980000000019</v>
      </c>
      <c r="G250" s="68">
        <v>0.11905883867645166</v>
      </c>
      <c r="H250" s="67">
        <v>0.63579863867645181</v>
      </c>
      <c r="J250" s="12"/>
      <c r="K250" s="23"/>
      <c r="M250" s="23"/>
    </row>
    <row r="251" spans="1:13" x14ac:dyDescent="0.25">
      <c r="A251" s="87">
        <v>226</v>
      </c>
      <c r="B251" s="38">
        <v>43441215</v>
      </c>
      <c r="C251" s="41">
        <v>46.8</v>
      </c>
      <c r="D251" s="34">
        <v>1.135</v>
      </c>
      <c r="E251" s="36">
        <v>1.5489999999999999</v>
      </c>
      <c r="F251" s="67">
        <v>0.35595719999999992</v>
      </c>
      <c r="G251" s="68">
        <v>9.4600231749710301E-2</v>
      </c>
      <c r="H251" s="67">
        <v>0.45055743174971019</v>
      </c>
      <c r="J251" s="12"/>
      <c r="K251" s="23"/>
      <c r="M251" s="23"/>
    </row>
    <row r="252" spans="1:13" x14ac:dyDescent="0.25">
      <c r="A252" s="29">
        <v>227</v>
      </c>
      <c r="B252" s="66">
        <v>43441211</v>
      </c>
      <c r="C252" s="41">
        <v>78.2</v>
      </c>
      <c r="D252" s="34">
        <v>1.5209999999999999</v>
      </c>
      <c r="E252" s="36">
        <v>2.1309999999999998</v>
      </c>
      <c r="F252" s="67">
        <v>0.52447799999999989</v>
      </c>
      <c r="G252" s="68">
        <v>0.15807132741084073</v>
      </c>
      <c r="H252" s="67">
        <v>0.68254932741084062</v>
      </c>
      <c r="J252" s="12"/>
      <c r="K252" s="23"/>
      <c r="M252" s="23"/>
    </row>
    <row r="253" spans="1:13" x14ac:dyDescent="0.25">
      <c r="A253" s="87">
        <v>228</v>
      </c>
      <c r="B253" s="38">
        <v>43441212</v>
      </c>
      <c r="C253" s="41">
        <v>117.6</v>
      </c>
      <c r="D253" s="34">
        <v>2.1949999999999998</v>
      </c>
      <c r="E253" s="36">
        <v>3.3780000000000001</v>
      </c>
      <c r="F253" s="67">
        <v>1.0171434000000001</v>
      </c>
      <c r="G253" s="68">
        <v>0.23771340285824644</v>
      </c>
      <c r="H253" s="67">
        <v>1.2548568028582465</v>
      </c>
      <c r="J253" s="12"/>
      <c r="K253" s="23"/>
      <c r="M253" s="23"/>
    </row>
    <row r="254" spans="1:13" x14ac:dyDescent="0.25">
      <c r="A254" s="87">
        <v>229</v>
      </c>
      <c r="B254" s="38">
        <v>43441218</v>
      </c>
      <c r="C254" s="42">
        <v>57.8</v>
      </c>
      <c r="D254" s="34">
        <v>1.2010000000000001</v>
      </c>
      <c r="E254" s="36">
        <v>1.9259999999999999</v>
      </c>
      <c r="F254" s="67">
        <v>0.62335499999999988</v>
      </c>
      <c r="G254" s="68">
        <v>0.1168353289558388</v>
      </c>
      <c r="H254" s="67">
        <v>0.74019032895583869</v>
      </c>
      <c r="J254" s="12"/>
      <c r="K254" s="23"/>
      <c r="M254" s="23"/>
    </row>
    <row r="255" spans="1:13" x14ac:dyDescent="0.25">
      <c r="A255" s="87">
        <v>230</v>
      </c>
      <c r="B255" s="38">
        <v>43441227</v>
      </c>
      <c r="C255" s="41">
        <v>58.4</v>
      </c>
      <c r="D255" s="34">
        <v>0.81599999999999995</v>
      </c>
      <c r="E255" s="36">
        <v>1.157</v>
      </c>
      <c r="F255" s="67">
        <v>0.29319180000000006</v>
      </c>
      <c r="G255" s="68">
        <v>0.11804815243980946</v>
      </c>
      <c r="H255" s="67">
        <v>0.41123995243980949</v>
      </c>
      <c r="J255" s="12"/>
      <c r="K255" s="23"/>
      <c r="M255" s="23"/>
    </row>
    <row r="256" spans="1:13" x14ac:dyDescent="0.25">
      <c r="A256" s="29">
        <v>231</v>
      </c>
      <c r="B256" s="38">
        <v>43441216</v>
      </c>
      <c r="C256" s="41">
        <v>47</v>
      </c>
      <c r="D256" s="34">
        <v>0.94099999999999995</v>
      </c>
      <c r="E256" s="36">
        <v>1.329</v>
      </c>
      <c r="F256" s="67">
        <v>0.33360240000000002</v>
      </c>
      <c r="G256" s="68">
        <v>9.5004506244367196E-2</v>
      </c>
      <c r="H256" s="67">
        <v>0.4286069062443672</v>
      </c>
      <c r="J256" s="12"/>
      <c r="K256" s="23"/>
      <c r="M256" s="23"/>
    </row>
    <row r="257" spans="1:13" x14ac:dyDescent="0.25">
      <c r="A257" s="87">
        <v>232</v>
      </c>
      <c r="B257" s="38">
        <v>43441217</v>
      </c>
      <c r="C257" s="41">
        <v>78</v>
      </c>
      <c r="D257" s="34">
        <v>1.286</v>
      </c>
      <c r="E257" s="36">
        <v>1.6839999999999999</v>
      </c>
      <c r="F257" s="67">
        <v>0.3422003999999999</v>
      </c>
      <c r="G257" s="68">
        <v>0.15766705291618385</v>
      </c>
      <c r="H257" s="67">
        <v>0.49986745291618373</v>
      </c>
      <c r="J257" s="12"/>
      <c r="K257" s="23"/>
      <c r="M257" s="23"/>
    </row>
    <row r="258" spans="1:13" x14ac:dyDescent="0.25">
      <c r="A258" s="87">
        <v>233</v>
      </c>
      <c r="B258" s="38">
        <v>43441226</v>
      </c>
      <c r="C258" s="41">
        <v>117.7</v>
      </c>
      <c r="D258" s="34">
        <v>2.3769999999999998</v>
      </c>
      <c r="E258" s="36">
        <v>3.492</v>
      </c>
      <c r="F258" s="67">
        <v>0.95867700000000022</v>
      </c>
      <c r="G258" s="68">
        <v>0.23791554010557486</v>
      </c>
      <c r="H258" s="67">
        <v>1.196592540105575</v>
      </c>
      <c r="J258" s="12"/>
      <c r="K258" s="23"/>
      <c r="M258" s="23"/>
    </row>
    <row r="259" spans="1:13" x14ac:dyDescent="0.25">
      <c r="A259" s="87">
        <v>234</v>
      </c>
      <c r="B259" s="38">
        <v>43441225</v>
      </c>
      <c r="C259" s="41">
        <v>57.8</v>
      </c>
      <c r="D259" s="34">
        <v>7.8E-2</v>
      </c>
      <c r="E259" s="36">
        <v>0.40100000000000002</v>
      </c>
      <c r="F259" s="67">
        <v>0.2777154</v>
      </c>
      <c r="G259" s="68">
        <v>0.1168353289558388</v>
      </c>
      <c r="H259" s="67">
        <v>0.39455072895583881</v>
      </c>
      <c r="J259" s="12"/>
      <c r="K259" s="23"/>
      <c r="M259" s="23"/>
    </row>
    <row r="260" spans="1:13" x14ac:dyDescent="0.25">
      <c r="A260" s="29">
        <v>235</v>
      </c>
      <c r="B260" s="38">
        <v>43441222</v>
      </c>
      <c r="C260" s="41">
        <v>58.3</v>
      </c>
      <c r="D260" s="34">
        <v>0.58799999999999997</v>
      </c>
      <c r="E260" s="36">
        <v>0.60399999999999998</v>
      </c>
      <c r="F260" s="67">
        <v>1.3756800000000012E-2</v>
      </c>
      <c r="G260" s="68">
        <v>0.117846015192481</v>
      </c>
      <c r="H260" s="67">
        <v>0.13160281519248102</v>
      </c>
      <c r="J260" s="12"/>
      <c r="K260" s="23"/>
      <c r="M260" s="23"/>
    </row>
    <row r="261" spans="1:13" x14ac:dyDescent="0.25">
      <c r="A261" s="87">
        <v>236</v>
      </c>
      <c r="B261" s="38">
        <v>43441223</v>
      </c>
      <c r="C261" s="41">
        <v>47</v>
      </c>
      <c r="D261" s="34">
        <v>0.59499999999999997</v>
      </c>
      <c r="E261" s="36">
        <v>0.82799999999999996</v>
      </c>
      <c r="F261" s="67">
        <v>0.20033339999999999</v>
      </c>
      <c r="G261" s="68">
        <v>9.5004506244367196E-2</v>
      </c>
      <c r="H261" s="67">
        <v>0.29533790624436718</v>
      </c>
      <c r="J261" s="12"/>
      <c r="K261" s="23"/>
      <c r="M261" s="23"/>
    </row>
    <row r="262" spans="1:13" x14ac:dyDescent="0.25">
      <c r="A262" s="87">
        <v>237</v>
      </c>
      <c r="B262" s="38">
        <v>43441224</v>
      </c>
      <c r="C262" s="41">
        <v>77</v>
      </c>
      <c r="D262" s="34">
        <v>1.349</v>
      </c>
      <c r="E262" s="36">
        <v>1.7569999999999999</v>
      </c>
      <c r="F262" s="67">
        <v>0.35079839999999995</v>
      </c>
      <c r="G262" s="68">
        <v>0.15564568044289945</v>
      </c>
      <c r="H262" s="67">
        <v>0.50644408044289935</v>
      </c>
      <c r="J262" s="12"/>
      <c r="K262" s="23"/>
      <c r="M262" s="23"/>
    </row>
    <row r="263" spans="1:13" x14ac:dyDescent="0.25">
      <c r="A263" s="87">
        <v>238</v>
      </c>
      <c r="B263" s="38">
        <v>43441221</v>
      </c>
      <c r="C263" s="41">
        <v>117.8</v>
      </c>
      <c r="D263" s="34">
        <v>2.2839999999999998</v>
      </c>
      <c r="E263" s="36">
        <v>3.383</v>
      </c>
      <c r="F263" s="67">
        <v>0.94492020000000021</v>
      </c>
      <c r="G263" s="68">
        <v>0.23811767735290332</v>
      </c>
      <c r="H263" s="67">
        <v>1.1830378773529036</v>
      </c>
      <c r="J263" s="12"/>
      <c r="K263" s="23"/>
      <c r="M263" s="23"/>
    </row>
    <row r="264" spans="1:13" x14ac:dyDescent="0.25">
      <c r="A264" s="29">
        <v>239</v>
      </c>
      <c r="B264" s="38">
        <v>43441220</v>
      </c>
      <c r="C264" s="41">
        <v>58.1</v>
      </c>
      <c r="D264" s="34">
        <v>0.91400000000000003</v>
      </c>
      <c r="E264" s="36">
        <v>1.2769999999999999</v>
      </c>
      <c r="F264" s="67">
        <v>0.31210739999999992</v>
      </c>
      <c r="G264" s="68">
        <v>0.11744174069782412</v>
      </c>
      <c r="H264" s="67">
        <v>0.42954914069782402</v>
      </c>
      <c r="J264" s="12"/>
      <c r="K264" s="23"/>
      <c r="M264" s="23"/>
    </row>
    <row r="265" spans="1:13" x14ac:dyDescent="0.25">
      <c r="A265" s="87">
        <v>240</v>
      </c>
      <c r="B265" s="38">
        <v>20242417</v>
      </c>
      <c r="C265" s="41">
        <v>58.7</v>
      </c>
      <c r="D265" s="34">
        <v>0.218</v>
      </c>
      <c r="E265" s="36">
        <v>0.69199999999999995</v>
      </c>
      <c r="F265" s="67">
        <v>0.4075452</v>
      </c>
      <c r="G265" s="68">
        <v>0.11865456418179478</v>
      </c>
      <c r="H265" s="67">
        <v>0.52619976418179482</v>
      </c>
      <c r="J265" s="12"/>
      <c r="K265" s="23"/>
      <c r="M265" s="23"/>
    </row>
    <row r="266" spans="1:13" x14ac:dyDescent="0.25">
      <c r="A266" s="87">
        <v>241</v>
      </c>
      <c r="B266" s="38">
        <v>20242445</v>
      </c>
      <c r="C266" s="41">
        <v>46.5</v>
      </c>
      <c r="D266" s="34">
        <v>0.76</v>
      </c>
      <c r="E266" s="36">
        <v>0.91700000000000004</v>
      </c>
      <c r="F266" s="67">
        <v>0.13498860000000001</v>
      </c>
      <c r="G266" s="68">
        <v>9.3993820007724993E-2</v>
      </c>
      <c r="H266" s="67">
        <v>0.22898242000772501</v>
      </c>
      <c r="J266" s="12"/>
      <c r="K266" s="23"/>
      <c r="M266" s="23"/>
    </row>
    <row r="267" spans="1:13" x14ac:dyDescent="0.25">
      <c r="A267" s="87">
        <v>242</v>
      </c>
      <c r="B267" s="38">
        <v>43441219</v>
      </c>
      <c r="C267" s="41">
        <v>78.3</v>
      </c>
      <c r="D267" s="34">
        <v>1.597</v>
      </c>
      <c r="E267" s="36">
        <v>2.1739999999999999</v>
      </c>
      <c r="F267" s="67">
        <v>0.49610459999999995</v>
      </c>
      <c r="G267" s="68">
        <v>0.15827346465816919</v>
      </c>
      <c r="H267" s="67">
        <v>0.65437806465816917</v>
      </c>
      <c r="K267" s="23"/>
      <c r="L267" s="33"/>
      <c r="M267" s="23"/>
    </row>
    <row r="268" spans="1:13" x14ac:dyDescent="0.25">
      <c r="A268" s="29">
        <v>243</v>
      </c>
      <c r="B268" s="38">
        <v>20242421</v>
      </c>
      <c r="C268" s="41">
        <v>117.2</v>
      </c>
      <c r="D268" s="34">
        <v>2.0830000000000002</v>
      </c>
      <c r="E268" s="36">
        <v>3.234</v>
      </c>
      <c r="F268" s="67">
        <v>0.98962979999999989</v>
      </c>
      <c r="G268" s="68">
        <v>0.23690485386893267</v>
      </c>
      <c r="H268" s="67">
        <v>1.2265346538689326</v>
      </c>
      <c r="J268" s="4"/>
      <c r="K268" s="4"/>
      <c r="M268" s="23"/>
    </row>
    <row r="269" spans="1:13" x14ac:dyDescent="0.25">
      <c r="A269" s="87">
        <v>244</v>
      </c>
      <c r="B269" s="38">
        <v>20242431</v>
      </c>
      <c r="C269" s="41">
        <v>57.8</v>
      </c>
      <c r="D269" s="34">
        <v>0.98899999999999999</v>
      </c>
      <c r="E269" s="36">
        <v>1.603</v>
      </c>
      <c r="F269" s="67">
        <v>0.52791719999999998</v>
      </c>
      <c r="G269" s="68">
        <v>0.1168353289558388</v>
      </c>
      <c r="H269" s="67">
        <v>0.64475252895583879</v>
      </c>
      <c r="M269" s="23"/>
    </row>
    <row r="270" spans="1:13" x14ac:dyDescent="0.25">
      <c r="A270" s="87">
        <v>245</v>
      </c>
      <c r="B270" s="38">
        <v>20242432</v>
      </c>
      <c r="C270" s="41">
        <v>58.2</v>
      </c>
      <c r="D270" s="34">
        <v>0.95399999999999996</v>
      </c>
      <c r="E270" s="36">
        <v>1.2989999999999999</v>
      </c>
      <c r="F270" s="67">
        <v>0.29663099999999998</v>
      </c>
      <c r="G270" s="68">
        <v>0.11764387794515258</v>
      </c>
      <c r="H270" s="67">
        <v>0.41427487794515255</v>
      </c>
      <c r="M270" s="23"/>
    </row>
    <row r="271" spans="1:13" x14ac:dyDescent="0.25">
      <c r="A271" s="87">
        <v>246</v>
      </c>
      <c r="B271" s="38">
        <v>20242451</v>
      </c>
      <c r="C271" s="41">
        <v>45.8</v>
      </c>
      <c r="D271" s="34">
        <v>1.145</v>
      </c>
      <c r="E271" s="36">
        <v>1.798</v>
      </c>
      <c r="F271" s="67">
        <v>0.56144939999999999</v>
      </c>
      <c r="G271" s="68">
        <v>9.2578859276425909E-2</v>
      </c>
      <c r="H271" s="67">
        <v>0.65402825927642594</v>
      </c>
      <c r="M271" s="23"/>
    </row>
    <row r="272" spans="1:13" x14ac:dyDescent="0.25">
      <c r="A272" s="29">
        <v>247</v>
      </c>
      <c r="B272" s="64">
        <v>20242442</v>
      </c>
      <c r="C272" s="41">
        <v>77.599999999999994</v>
      </c>
      <c r="D272" s="60">
        <v>1.958</v>
      </c>
      <c r="E272" s="36">
        <v>2.7970000000000002</v>
      </c>
      <c r="F272" s="67">
        <v>0.72137220000000013</v>
      </c>
      <c r="G272" s="68">
        <v>0.15685850392687009</v>
      </c>
      <c r="H272" s="67">
        <v>0.87823070392687019</v>
      </c>
      <c r="J272" s="12"/>
      <c r="M272" s="23"/>
    </row>
    <row r="273" spans="1:12" s="4" customFormat="1" x14ac:dyDescent="0.25">
      <c r="A273" s="265" t="s">
        <v>3</v>
      </c>
      <c r="B273" s="265"/>
      <c r="C273" s="159">
        <f t="shared" ref="C273:H273" si="0">SUM(C26:C272)</f>
        <v>17591.5</v>
      </c>
      <c r="D273" s="160">
        <f t="shared" si="0"/>
        <v>380.47100000000012</v>
      </c>
      <c r="E273" s="160">
        <f t="shared" si="0"/>
        <v>601.25000000000034</v>
      </c>
      <c r="F273" s="160">
        <f t="shared" si="0"/>
        <v>189.82578419999996</v>
      </c>
      <c r="G273" s="160">
        <f t="shared" si="0"/>
        <v>26.528000000000002</v>
      </c>
      <c r="H273" s="160">
        <f t="shared" si="0"/>
        <v>216.35378420000012</v>
      </c>
      <c r="I273" s="263"/>
      <c r="J273" s="264"/>
      <c r="K273" s="3"/>
      <c r="L273" s="23"/>
    </row>
    <row r="274" spans="1:12" x14ac:dyDescent="0.25">
      <c r="F274" s="125"/>
      <c r="I274" s="6"/>
      <c r="J274" s="76"/>
    </row>
    <row r="275" spans="1:12" x14ac:dyDescent="0.25">
      <c r="A275" s="9"/>
      <c r="B275" s="9"/>
      <c r="C275" s="10"/>
      <c r="D275" s="11"/>
      <c r="E275" s="10"/>
      <c r="F275" s="11"/>
      <c r="G275" s="5"/>
      <c r="H275" s="5"/>
    </row>
    <row r="276" spans="1:12" x14ac:dyDescent="0.25">
      <c r="A276" s="127" t="s">
        <v>17</v>
      </c>
      <c r="B276" s="127"/>
      <c r="C276" s="127"/>
      <c r="D276" s="127"/>
      <c r="E276" s="127"/>
      <c r="F276" s="128"/>
    </row>
  </sheetData>
  <mergeCells count="34">
    <mergeCell ref="I273:J273"/>
    <mergeCell ref="A273:B273"/>
    <mergeCell ref="A1:K1"/>
    <mergeCell ref="A3:K3"/>
    <mergeCell ref="A6:G6"/>
    <mergeCell ref="A7:D7"/>
    <mergeCell ref="E7:F7"/>
    <mergeCell ref="A8:D8"/>
    <mergeCell ref="E8:F8"/>
    <mergeCell ref="A15:D16"/>
    <mergeCell ref="E15:F15"/>
    <mergeCell ref="E16:F16"/>
    <mergeCell ref="A4:K4"/>
    <mergeCell ref="E9:F9"/>
    <mergeCell ref="E11:F11"/>
    <mergeCell ref="E12:F12"/>
    <mergeCell ref="E10:F10"/>
    <mergeCell ref="E13:F13"/>
    <mergeCell ref="A9:D10"/>
    <mergeCell ref="A12:D13"/>
    <mergeCell ref="J6:K10"/>
    <mergeCell ref="A11:D11"/>
    <mergeCell ref="A14:D14"/>
    <mergeCell ref="E14:F14"/>
    <mergeCell ref="A17:D17"/>
    <mergeCell ref="E17:F17"/>
    <mergeCell ref="A18:D19"/>
    <mergeCell ref="E18:F18"/>
    <mergeCell ref="E19:F19"/>
    <mergeCell ref="G20:G21"/>
    <mergeCell ref="E20:F20"/>
    <mergeCell ref="E22:F22"/>
    <mergeCell ref="E23:F23"/>
    <mergeCell ref="E21:F2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6"/>
  <sheetViews>
    <sheetView topLeftCell="A252" workbookViewId="0">
      <selection activeCell="H289" sqref="H289"/>
    </sheetView>
  </sheetViews>
  <sheetFormatPr defaultRowHeight="15" x14ac:dyDescent="0.25"/>
  <cols>
    <col min="1" max="1" width="4.85546875" style="3" customWidth="1"/>
    <col min="2" max="2" width="12.5703125" style="3" customWidth="1"/>
    <col min="3" max="3" width="8.28515625" style="3" customWidth="1"/>
    <col min="4" max="5" width="10.5703125" style="3" customWidth="1"/>
    <col min="6" max="6" width="10.85546875" style="4" customWidth="1"/>
    <col min="7" max="7" width="12" style="6" customWidth="1"/>
    <col min="8" max="8" width="10.7109375" style="6" customWidth="1"/>
    <col min="9" max="9" width="2.140625" style="3" customWidth="1"/>
    <col min="10" max="10" width="30.42578125" style="3" customWidth="1"/>
    <col min="11" max="11" width="11.7109375" style="3" customWidth="1"/>
    <col min="12" max="12" width="10.7109375" style="23" bestFit="1" customWidth="1"/>
    <col min="13" max="20" width="9.140625" style="3"/>
    <col min="21" max="21" width="9.140625" style="3" customWidth="1"/>
    <col min="22" max="16384" width="9.140625" style="3"/>
  </cols>
  <sheetData>
    <row r="1" spans="1:23" ht="20.25" x14ac:dyDescent="0.3">
      <c r="A1" s="266" t="s">
        <v>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3"/>
      <c r="N1" s="77"/>
      <c r="O1" s="77"/>
      <c r="P1" s="77"/>
      <c r="Q1" s="77"/>
      <c r="R1" s="77"/>
      <c r="S1" s="77"/>
      <c r="T1" s="77"/>
      <c r="U1" s="89"/>
      <c r="V1" s="90"/>
      <c r="W1" s="77"/>
    </row>
    <row r="2" spans="1:23" ht="14.45" customHeight="1" x14ac:dyDescent="0.3">
      <c r="A2" s="118"/>
      <c r="B2" s="118"/>
      <c r="C2" s="118"/>
      <c r="D2" s="118"/>
      <c r="E2" s="118"/>
      <c r="F2" s="118"/>
      <c r="G2" s="14"/>
      <c r="H2" s="14"/>
      <c r="I2" s="118"/>
      <c r="J2" s="118"/>
      <c r="K2" s="118"/>
      <c r="L2" s="15"/>
      <c r="N2" s="91"/>
      <c r="O2" s="91"/>
      <c r="P2" s="91"/>
      <c r="Q2" s="91"/>
      <c r="R2" s="91"/>
      <c r="S2" s="91"/>
      <c r="T2" s="91"/>
      <c r="U2" s="77"/>
      <c r="V2" s="77"/>
      <c r="W2" s="77"/>
    </row>
    <row r="3" spans="1:23" ht="27.75" customHeight="1" x14ac:dyDescent="0.25">
      <c r="A3" s="267" t="s">
        <v>21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16"/>
      <c r="N3" s="91"/>
      <c r="O3" s="91"/>
      <c r="P3" s="91"/>
      <c r="Q3" s="91"/>
      <c r="R3" s="91"/>
      <c r="S3" s="91"/>
      <c r="T3" s="91"/>
      <c r="U3" s="92"/>
      <c r="V3" s="93"/>
      <c r="W3" s="77"/>
    </row>
    <row r="4" spans="1:23" ht="18.75" x14ac:dyDescent="0.25">
      <c r="A4" s="267" t="s">
        <v>41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16"/>
      <c r="N4" s="91"/>
      <c r="O4" s="91"/>
      <c r="P4" s="91"/>
      <c r="Q4" s="91"/>
      <c r="R4" s="91"/>
      <c r="S4" s="91"/>
      <c r="T4" s="91"/>
      <c r="U4" s="91"/>
      <c r="V4" s="95"/>
      <c r="W4" s="77"/>
    </row>
    <row r="5" spans="1:23" ht="17.4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7"/>
      <c r="N5" s="91"/>
      <c r="O5" s="91"/>
      <c r="P5" s="91"/>
      <c r="Q5" s="91"/>
      <c r="R5" s="91"/>
      <c r="S5" s="91"/>
      <c r="T5" s="91"/>
      <c r="U5" s="77"/>
      <c r="V5" s="93"/>
      <c r="W5" s="77"/>
    </row>
    <row r="6" spans="1:23" ht="16.149999999999999" customHeight="1" x14ac:dyDescent="0.25">
      <c r="A6" s="268" t="s">
        <v>9</v>
      </c>
      <c r="B6" s="269"/>
      <c r="C6" s="269"/>
      <c r="D6" s="269"/>
      <c r="E6" s="269"/>
      <c r="F6" s="269"/>
      <c r="G6" s="270"/>
      <c r="H6" s="18"/>
      <c r="I6" s="19" t="s">
        <v>11</v>
      </c>
      <c r="J6" s="257" t="s">
        <v>12</v>
      </c>
      <c r="K6" s="258"/>
      <c r="L6" s="1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37.9" customHeight="1" thickBot="1" x14ac:dyDescent="0.3">
      <c r="A7" s="271" t="s">
        <v>4</v>
      </c>
      <c r="B7" s="271"/>
      <c r="C7" s="271"/>
      <c r="D7" s="271"/>
      <c r="E7" s="271" t="s">
        <v>5</v>
      </c>
      <c r="F7" s="271"/>
      <c r="G7" s="47" t="s">
        <v>42</v>
      </c>
      <c r="H7" s="120"/>
      <c r="I7" s="19"/>
      <c r="J7" s="259"/>
      <c r="K7" s="260"/>
      <c r="L7" s="17"/>
      <c r="N7" s="77"/>
      <c r="O7" s="77"/>
      <c r="P7" s="96"/>
      <c r="Q7" s="96"/>
      <c r="R7" s="94"/>
      <c r="S7" s="77"/>
      <c r="T7" s="88"/>
      <c r="U7" s="77"/>
      <c r="V7" s="77"/>
      <c r="W7" s="77"/>
    </row>
    <row r="8" spans="1:23" ht="27" customHeight="1" x14ac:dyDescent="0.25">
      <c r="A8" s="247" t="s">
        <v>37</v>
      </c>
      <c r="B8" s="248"/>
      <c r="C8" s="248"/>
      <c r="D8" s="248"/>
      <c r="E8" s="240" t="s">
        <v>22</v>
      </c>
      <c r="F8" s="240"/>
      <c r="G8" s="55">
        <v>102.705</v>
      </c>
      <c r="H8" s="21"/>
      <c r="I8" s="19"/>
      <c r="J8" s="259"/>
      <c r="K8" s="260"/>
      <c r="L8" s="17"/>
      <c r="N8" s="77"/>
      <c r="O8" s="77"/>
      <c r="P8" s="96"/>
      <c r="Q8" s="96"/>
      <c r="R8" s="94"/>
      <c r="S8" s="77"/>
      <c r="T8" s="88"/>
      <c r="U8" s="77"/>
      <c r="V8" s="77"/>
      <c r="W8" s="77"/>
    </row>
    <row r="9" spans="1:23" ht="13.9" customHeight="1" x14ac:dyDescent="0.25">
      <c r="A9" s="249" t="s">
        <v>6</v>
      </c>
      <c r="B9" s="250"/>
      <c r="C9" s="250"/>
      <c r="D9" s="251"/>
      <c r="E9" s="255" t="s">
        <v>23</v>
      </c>
      <c r="F9" s="255"/>
      <c r="G9" s="48">
        <f>SUM(F26:F99)</f>
        <v>97.469507400000055</v>
      </c>
      <c r="H9" s="21"/>
      <c r="I9" s="19"/>
      <c r="J9" s="259"/>
      <c r="K9" s="260"/>
      <c r="L9" s="17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ht="13.9" customHeight="1" thickBot="1" x14ac:dyDescent="0.3">
      <c r="A10" s="252"/>
      <c r="B10" s="253"/>
      <c r="C10" s="253"/>
      <c r="D10" s="254"/>
      <c r="E10" s="256" t="s">
        <v>26</v>
      </c>
      <c r="F10" s="256"/>
      <c r="G10" s="49">
        <f>G8-G9</f>
        <v>5.2354925999999438</v>
      </c>
      <c r="H10" s="21"/>
      <c r="I10" s="19"/>
      <c r="J10" s="261"/>
      <c r="K10" s="262"/>
      <c r="L10" s="17"/>
      <c r="N10" s="77"/>
      <c r="O10" s="77"/>
      <c r="P10" s="77"/>
      <c r="Q10" s="77"/>
      <c r="R10" s="77"/>
      <c r="S10" s="77"/>
      <c r="T10" s="77"/>
      <c r="U10" s="77"/>
      <c r="V10" s="77"/>
      <c r="W10" s="77"/>
    </row>
    <row r="11" spans="1:23" ht="27.75" customHeight="1" x14ac:dyDescent="0.25">
      <c r="A11" s="247" t="s">
        <v>38</v>
      </c>
      <c r="B11" s="248"/>
      <c r="C11" s="248"/>
      <c r="D11" s="248"/>
      <c r="E11" s="240" t="s">
        <v>24</v>
      </c>
      <c r="F11" s="240"/>
      <c r="G11" s="55">
        <v>94.01</v>
      </c>
      <c r="H11" s="21"/>
      <c r="I11" s="19"/>
      <c r="J11" s="22"/>
      <c r="K11" s="22"/>
      <c r="L11" s="17"/>
      <c r="N11" s="77"/>
      <c r="O11" s="77"/>
      <c r="P11" s="97"/>
      <c r="Q11" s="97"/>
      <c r="R11" s="97"/>
      <c r="S11" s="97"/>
      <c r="T11" s="97"/>
      <c r="U11" s="77"/>
      <c r="V11" s="77"/>
      <c r="W11" s="77"/>
    </row>
    <row r="12" spans="1:23" ht="13.9" customHeight="1" x14ac:dyDescent="0.25">
      <c r="A12" s="249" t="s">
        <v>6</v>
      </c>
      <c r="B12" s="250"/>
      <c r="C12" s="250"/>
      <c r="D12" s="251"/>
      <c r="E12" s="255" t="s">
        <v>25</v>
      </c>
      <c r="F12" s="255"/>
      <c r="G12" s="48">
        <f>SUM(F100:F155)</f>
        <v>67.778034000000019</v>
      </c>
      <c r="H12" s="21"/>
      <c r="I12" s="19"/>
      <c r="J12" s="22" t="s">
        <v>13</v>
      </c>
      <c r="K12" s="22"/>
      <c r="L12" s="17"/>
      <c r="N12" s="97"/>
      <c r="O12" s="97"/>
      <c r="P12" s="97"/>
      <c r="Q12" s="97"/>
      <c r="R12" s="97"/>
      <c r="S12" s="97"/>
      <c r="T12" s="97"/>
      <c r="U12" s="77"/>
      <c r="V12" s="77"/>
      <c r="W12" s="77"/>
    </row>
    <row r="13" spans="1:23" ht="13.9" customHeight="1" thickBot="1" x14ac:dyDescent="0.3">
      <c r="A13" s="252"/>
      <c r="B13" s="253"/>
      <c r="C13" s="253"/>
      <c r="D13" s="254"/>
      <c r="E13" s="256" t="s">
        <v>27</v>
      </c>
      <c r="F13" s="256"/>
      <c r="G13" s="49">
        <f>G11-G12</f>
        <v>26.231965999999986</v>
      </c>
      <c r="H13" s="21"/>
      <c r="I13" s="19"/>
      <c r="J13" s="22" t="s">
        <v>45</v>
      </c>
    </row>
    <row r="14" spans="1:23" ht="24.75" customHeight="1" x14ac:dyDescent="0.25">
      <c r="A14" s="247" t="s">
        <v>39</v>
      </c>
      <c r="B14" s="248"/>
      <c r="C14" s="248"/>
      <c r="D14" s="248"/>
      <c r="E14" s="240" t="s">
        <v>28</v>
      </c>
      <c r="F14" s="240"/>
      <c r="G14" s="55">
        <v>84.445999999999998</v>
      </c>
      <c r="H14" s="21"/>
      <c r="I14" s="98"/>
      <c r="J14" s="101"/>
      <c r="K14" s="101"/>
      <c r="L14" s="102"/>
      <c r="M14" s="99"/>
      <c r="N14" s="99"/>
      <c r="O14" s="99"/>
    </row>
    <row r="15" spans="1:23" ht="13.9" customHeight="1" x14ac:dyDescent="0.25">
      <c r="A15" s="249" t="s">
        <v>6</v>
      </c>
      <c r="B15" s="250"/>
      <c r="C15" s="250"/>
      <c r="D15" s="251"/>
      <c r="E15" s="255" t="s">
        <v>29</v>
      </c>
      <c r="F15" s="255"/>
      <c r="G15" s="48">
        <f>SUM(F156:F207)</f>
        <v>61.152415199999993</v>
      </c>
      <c r="H15" s="21"/>
      <c r="I15" s="98"/>
      <c r="J15" s="103"/>
      <c r="K15" s="100"/>
      <c r="L15" s="100"/>
      <c r="M15" s="99"/>
      <c r="N15" s="99"/>
      <c r="O15" s="99"/>
    </row>
    <row r="16" spans="1:23" ht="13.9" customHeight="1" thickBot="1" x14ac:dyDescent="0.3">
      <c r="A16" s="252"/>
      <c r="B16" s="253"/>
      <c r="C16" s="253"/>
      <c r="D16" s="254"/>
      <c r="E16" s="256" t="s">
        <v>30</v>
      </c>
      <c r="F16" s="256"/>
      <c r="G16" s="49">
        <f>G14-G15</f>
        <v>23.293584800000005</v>
      </c>
      <c r="H16" s="21"/>
      <c r="I16" s="98"/>
      <c r="J16" s="103"/>
      <c r="K16" s="100"/>
      <c r="L16" s="100"/>
      <c r="M16" s="99"/>
      <c r="N16" s="99"/>
      <c r="O16" s="99"/>
    </row>
    <row r="17" spans="1:18" ht="25.5" customHeight="1" x14ac:dyDescent="0.25">
      <c r="A17" s="247" t="s">
        <v>40</v>
      </c>
      <c r="B17" s="248"/>
      <c r="C17" s="248"/>
      <c r="D17" s="248"/>
      <c r="E17" s="240" t="s">
        <v>31</v>
      </c>
      <c r="F17" s="240"/>
      <c r="G17" s="55">
        <v>101.143</v>
      </c>
      <c r="H17" s="21"/>
      <c r="I17" s="98"/>
      <c r="J17" s="103"/>
      <c r="K17" s="100"/>
      <c r="L17" s="100"/>
      <c r="M17" s="99"/>
      <c r="N17" s="99"/>
      <c r="O17" s="99"/>
    </row>
    <row r="18" spans="1:18" ht="13.9" customHeight="1" x14ac:dyDescent="0.25">
      <c r="A18" s="249" t="s">
        <v>6</v>
      </c>
      <c r="B18" s="250"/>
      <c r="C18" s="250"/>
      <c r="D18" s="251"/>
      <c r="E18" s="255" t="s">
        <v>32</v>
      </c>
      <c r="F18" s="255"/>
      <c r="G18" s="50">
        <f>SUM(F208:F272)</f>
        <v>74.058873000000006</v>
      </c>
      <c r="H18" s="21"/>
      <c r="I18" s="98"/>
      <c r="J18" s="103"/>
      <c r="K18" s="100"/>
      <c r="L18" s="100"/>
      <c r="M18" s="99"/>
      <c r="N18" s="99"/>
      <c r="O18" s="99"/>
    </row>
    <row r="19" spans="1:18" ht="13.9" customHeight="1" thickBot="1" x14ac:dyDescent="0.3">
      <c r="A19" s="252"/>
      <c r="B19" s="253"/>
      <c r="C19" s="253"/>
      <c r="D19" s="254"/>
      <c r="E19" s="256" t="s">
        <v>33</v>
      </c>
      <c r="F19" s="256"/>
      <c r="G19" s="51">
        <f>G17-G18</f>
        <v>27.084126999999995</v>
      </c>
      <c r="H19" s="21"/>
      <c r="I19" s="98"/>
      <c r="J19" s="103"/>
      <c r="K19" s="100"/>
      <c r="L19" s="100"/>
      <c r="M19" s="99"/>
      <c r="N19" s="99"/>
      <c r="O19" s="99"/>
    </row>
    <row r="20" spans="1:18" ht="13.9" customHeight="1" x14ac:dyDescent="0.25">
      <c r="A20" s="20"/>
      <c r="B20" s="20"/>
      <c r="C20" s="20"/>
      <c r="D20" s="20"/>
      <c r="E20" s="239" t="s">
        <v>34</v>
      </c>
      <c r="F20" s="240"/>
      <c r="G20" s="237">
        <f>G8+G11+G14+G17</f>
        <v>382.30399999999997</v>
      </c>
      <c r="H20" s="21"/>
      <c r="I20" s="98"/>
      <c r="J20" s="103"/>
      <c r="K20" s="100"/>
      <c r="L20" s="100"/>
      <c r="M20" s="99"/>
      <c r="N20" s="99"/>
      <c r="O20" s="99"/>
    </row>
    <row r="21" spans="1:18" ht="13.9" customHeight="1" x14ac:dyDescent="0.25">
      <c r="A21" s="20"/>
      <c r="B21" s="20"/>
      <c r="C21" s="20"/>
      <c r="D21" s="20"/>
      <c r="E21" s="245" t="s">
        <v>35</v>
      </c>
      <c r="F21" s="246"/>
      <c r="G21" s="238"/>
      <c r="H21" s="21"/>
      <c r="I21" s="98"/>
      <c r="J21" s="103"/>
      <c r="K21" s="100"/>
      <c r="L21" s="100"/>
      <c r="M21" s="99"/>
      <c r="N21" s="99"/>
      <c r="O21" s="99"/>
    </row>
    <row r="22" spans="1:18" ht="13.9" customHeight="1" x14ac:dyDescent="0.25">
      <c r="A22" s="20"/>
      <c r="B22" s="20"/>
      <c r="C22" s="20"/>
      <c r="D22" s="20"/>
      <c r="E22" s="241" t="s">
        <v>36</v>
      </c>
      <c r="F22" s="242"/>
      <c r="G22" s="52">
        <f>G9+G12+G15+G18</f>
        <v>300.45882960000006</v>
      </c>
      <c r="H22" s="21"/>
      <c r="I22" s="98"/>
      <c r="J22" s="103"/>
      <c r="K22" s="100"/>
      <c r="L22" s="100"/>
      <c r="M22" s="99"/>
      <c r="N22" s="99"/>
      <c r="O22" s="99"/>
    </row>
    <row r="23" spans="1:18" ht="13.9" customHeight="1" thickBot="1" x14ac:dyDescent="0.3">
      <c r="A23" s="20"/>
      <c r="B23" s="20"/>
      <c r="C23" s="20"/>
      <c r="D23" s="20"/>
      <c r="E23" s="243" t="s">
        <v>10</v>
      </c>
      <c r="F23" s="244"/>
      <c r="G23" s="53">
        <f>G10+G13+G16+G19</f>
        <v>81.84517039999993</v>
      </c>
      <c r="H23" s="21"/>
      <c r="I23" s="98"/>
      <c r="J23" s="103"/>
      <c r="K23" s="100"/>
      <c r="L23" s="100"/>
      <c r="M23" s="99"/>
      <c r="N23" s="99"/>
      <c r="O23" s="99"/>
    </row>
    <row r="24" spans="1:18" ht="14.45" customHeight="1" x14ac:dyDescent="0.25">
      <c r="I24" s="99"/>
      <c r="J24" s="103"/>
      <c r="K24" s="100"/>
      <c r="L24" s="100"/>
      <c r="M24" s="99"/>
      <c r="N24" s="99"/>
      <c r="O24" s="99"/>
    </row>
    <row r="25" spans="1:18" s="27" customFormat="1" ht="45" customHeight="1" x14ac:dyDescent="0.25">
      <c r="A25" s="8" t="s">
        <v>0</v>
      </c>
      <c r="B25" s="65" t="s">
        <v>1</v>
      </c>
      <c r="C25" s="8" t="s">
        <v>2</v>
      </c>
      <c r="D25" s="1" t="s">
        <v>44</v>
      </c>
      <c r="E25" s="1" t="s">
        <v>43</v>
      </c>
      <c r="F25" s="7" t="s">
        <v>14</v>
      </c>
      <c r="G25" s="24" t="s">
        <v>7</v>
      </c>
      <c r="H25" s="25" t="s">
        <v>15</v>
      </c>
      <c r="I25" s="104"/>
      <c r="J25" s="31"/>
      <c r="K25" s="32"/>
      <c r="L25" s="32"/>
      <c r="M25" s="105"/>
      <c r="N25" s="105"/>
      <c r="O25" s="105"/>
      <c r="P25" s="105"/>
      <c r="Q25" s="105"/>
      <c r="R25" s="105"/>
    </row>
    <row r="26" spans="1:18" x14ac:dyDescent="0.25">
      <c r="A26" s="87">
        <v>1</v>
      </c>
      <c r="B26" s="82">
        <v>43441363</v>
      </c>
      <c r="C26" s="41">
        <v>112.5</v>
      </c>
      <c r="D26" s="36">
        <v>3.234</v>
      </c>
      <c r="E26" s="36">
        <v>5.2279999999999998</v>
      </c>
      <c r="F26" s="67">
        <v>1.7144411999999998</v>
      </c>
      <c r="G26" s="67">
        <v>0.11029411764705885</v>
      </c>
      <c r="H26" s="67">
        <v>1.8247353176470587</v>
      </c>
      <c r="I26" s="30"/>
      <c r="J26" s="32"/>
      <c r="K26" s="32"/>
      <c r="L26" s="32"/>
      <c r="M26" s="30"/>
      <c r="N26" s="30"/>
      <c r="O26" s="30"/>
      <c r="P26" s="30"/>
      <c r="Q26" s="30"/>
      <c r="R26" s="30"/>
    </row>
    <row r="27" spans="1:18" s="30" customFormat="1" x14ac:dyDescent="0.25">
      <c r="A27" s="29">
        <v>2</v>
      </c>
      <c r="B27" s="82">
        <v>43242252</v>
      </c>
      <c r="C27" s="41">
        <v>58.7</v>
      </c>
      <c r="D27" s="36">
        <v>2.9390000000000001</v>
      </c>
      <c r="E27" s="36">
        <v>4.8259999999999996</v>
      </c>
      <c r="F27" s="67">
        <v>1.6224425999999996</v>
      </c>
      <c r="G27" s="67">
        <v>5.7549019607843144E-2</v>
      </c>
      <c r="H27" s="67">
        <v>1.6799916196078428</v>
      </c>
      <c r="J27" s="31"/>
      <c r="K27" s="32"/>
      <c r="L27" s="70"/>
      <c r="M27" s="70"/>
      <c r="N27" s="70"/>
    </row>
    <row r="28" spans="1:18" x14ac:dyDescent="0.25">
      <c r="A28" s="87">
        <v>3</v>
      </c>
      <c r="B28" s="82">
        <v>43242247</v>
      </c>
      <c r="C28" s="41">
        <v>50.5</v>
      </c>
      <c r="D28" s="36">
        <v>1.76</v>
      </c>
      <c r="E28" s="36">
        <v>3.0920000000000001</v>
      </c>
      <c r="F28" s="67">
        <v>1.1452536</v>
      </c>
      <c r="G28" s="67">
        <v>4.9509803921568632E-2</v>
      </c>
      <c r="H28" s="67">
        <v>1.1947634039215687</v>
      </c>
      <c r="I28" s="30"/>
      <c r="J28" s="32"/>
      <c r="K28" s="32"/>
      <c r="L28" s="70"/>
      <c r="M28" s="32"/>
      <c r="N28" s="30"/>
      <c r="O28" s="30"/>
      <c r="P28" s="30"/>
      <c r="Q28" s="30"/>
      <c r="R28" s="30"/>
    </row>
    <row r="29" spans="1:18" x14ac:dyDescent="0.25">
      <c r="A29" s="87">
        <v>4</v>
      </c>
      <c r="B29" s="82">
        <v>43441362</v>
      </c>
      <c r="C29" s="41">
        <v>51.8</v>
      </c>
      <c r="D29" s="36">
        <v>1.9370000000000001</v>
      </c>
      <c r="E29" s="36">
        <v>3.35</v>
      </c>
      <c r="F29" s="67">
        <v>1.2148974000000001</v>
      </c>
      <c r="G29" s="67">
        <v>5.07843137254902E-2</v>
      </c>
      <c r="H29" s="67">
        <v>1.2656817137254903</v>
      </c>
      <c r="I29" s="30"/>
      <c r="J29" s="32"/>
      <c r="K29" s="32"/>
      <c r="L29" s="106"/>
      <c r="M29" s="32"/>
      <c r="N29" s="30"/>
      <c r="O29" s="30"/>
      <c r="P29" s="30"/>
      <c r="Q29" s="30"/>
      <c r="R29" s="30"/>
    </row>
    <row r="30" spans="1:18" s="30" customFormat="1" x14ac:dyDescent="0.25">
      <c r="A30" s="29">
        <v>5</v>
      </c>
      <c r="B30" s="82">
        <v>43242251</v>
      </c>
      <c r="C30" s="41">
        <v>52.9</v>
      </c>
      <c r="D30" s="36">
        <v>1.9650000000000001</v>
      </c>
      <c r="E30" s="36">
        <v>3.2250000000000001</v>
      </c>
      <c r="F30" s="67">
        <v>1.083348</v>
      </c>
      <c r="G30" s="67">
        <v>5.1862745098039224E-2</v>
      </c>
      <c r="H30" s="67">
        <v>1.1352107450980391</v>
      </c>
      <c r="J30" s="31"/>
      <c r="K30" s="32"/>
      <c r="L30" s="32"/>
      <c r="M30" s="32"/>
    </row>
    <row r="31" spans="1:18" x14ac:dyDescent="0.25">
      <c r="A31" s="87">
        <v>6</v>
      </c>
      <c r="B31" s="82">
        <v>43242242</v>
      </c>
      <c r="C31" s="41">
        <v>99.6</v>
      </c>
      <c r="D31" s="36">
        <v>3.6419999999999999</v>
      </c>
      <c r="E31" s="36">
        <v>6.2169999999999996</v>
      </c>
      <c r="F31" s="67">
        <v>2.2139849999999996</v>
      </c>
      <c r="G31" s="67">
        <v>9.764705882352942E-2</v>
      </c>
      <c r="H31" s="67">
        <v>2.3116320588235291</v>
      </c>
      <c r="I31" s="30"/>
      <c r="J31" s="31"/>
      <c r="K31" s="32"/>
      <c r="L31" s="70"/>
      <c r="M31" s="32"/>
      <c r="N31" s="30"/>
      <c r="O31" s="30"/>
      <c r="P31" s="30"/>
      <c r="Q31" s="30"/>
      <c r="R31" s="30"/>
    </row>
    <row r="32" spans="1:18" x14ac:dyDescent="0.25">
      <c r="A32" s="87">
        <v>7</v>
      </c>
      <c r="B32" s="82">
        <v>43441364</v>
      </c>
      <c r="C32" s="41">
        <v>112.6</v>
      </c>
      <c r="D32" s="36">
        <v>3.4940000000000002</v>
      </c>
      <c r="E32" s="36">
        <v>5.6840000000000002</v>
      </c>
      <c r="F32" s="67">
        <v>1.882962</v>
      </c>
      <c r="G32" s="67">
        <v>0.11039215686274512</v>
      </c>
      <c r="H32" s="67">
        <v>1.9933541568627451</v>
      </c>
      <c r="I32" s="30"/>
      <c r="J32" s="31"/>
      <c r="K32" s="32"/>
      <c r="L32" s="32"/>
      <c r="M32" s="32"/>
      <c r="N32" s="30"/>
      <c r="O32" s="30"/>
      <c r="P32" s="30"/>
      <c r="Q32" s="30"/>
      <c r="R32" s="30"/>
    </row>
    <row r="33" spans="1:18" s="30" customFormat="1" x14ac:dyDescent="0.25">
      <c r="A33" s="29">
        <v>8</v>
      </c>
      <c r="B33" s="82">
        <v>43441368</v>
      </c>
      <c r="C33" s="41">
        <v>62.5</v>
      </c>
      <c r="D33" s="36">
        <v>2.6179999999999999</v>
      </c>
      <c r="E33" s="36">
        <v>4.3550000000000004</v>
      </c>
      <c r="F33" s="67">
        <v>1.4934726000000005</v>
      </c>
      <c r="G33" s="67">
        <v>6.127450980392158E-2</v>
      </c>
      <c r="H33" s="67">
        <v>1.5547471098039221</v>
      </c>
      <c r="J33" s="31"/>
      <c r="K33" s="32"/>
      <c r="L33" s="70"/>
      <c r="M33" s="78"/>
    </row>
    <row r="34" spans="1:18" x14ac:dyDescent="0.25">
      <c r="A34" s="87">
        <v>9</v>
      </c>
      <c r="B34" s="82">
        <v>43441366</v>
      </c>
      <c r="C34" s="41">
        <v>50.5</v>
      </c>
      <c r="D34" s="36">
        <v>1.7629999999999999</v>
      </c>
      <c r="E34" s="36">
        <v>2.9860000000000002</v>
      </c>
      <c r="F34" s="67">
        <v>1.0515354000000003</v>
      </c>
      <c r="G34" s="67">
        <v>4.9509803921568632E-2</v>
      </c>
      <c r="H34" s="67">
        <v>1.101045203921569</v>
      </c>
      <c r="I34" s="30"/>
      <c r="J34" s="31"/>
      <c r="K34" s="32"/>
      <c r="L34" s="32"/>
      <c r="M34" s="32"/>
      <c r="N34" s="30"/>
      <c r="O34" s="30"/>
      <c r="P34" s="30"/>
      <c r="Q34" s="30"/>
      <c r="R34" s="30"/>
    </row>
    <row r="35" spans="1:18" x14ac:dyDescent="0.25">
      <c r="A35" s="87">
        <v>10</v>
      </c>
      <c r="B35" s="82">
        <v>43441367</v>
      </c>
      <c r="C35" s="41">
        <v>52.3</v>
      </c>
      <c r="D35" s="36">
        <v>0.21</v>
      </c>
      <c r="E35" s="36">
        <v>1.0389999999999999</v>
      </c>
      <c r="F35" s="67">
        <v>0.71277420000000002</v>
      </c>
      <c r="G35" s="67">
        <v>5.1274509803921571E-2</v>
      </c>
      <c r="H35" s="67">
        <v>0.76404870980392159</v>
      </c>
      <c r="I35" s="30"/>
      <c r="J35" s="31"/>
      <c r="K35" s="32"/>
      <c r="L35" s="32"/>
      <c r="M35" s="32"/>
      <c r="N35" s="30"/>
      <c r="O35" s="30"/>
      <c r="P35" s="30"/>
      <c r="Q35" s="30"/>
      <c r="R35" s="30"/>
    </row>
    <row r="36" spans="1:18" x14ac:dyDescent="0.25">
      <c r="A36" s="87">
        <v>11</v>
      </c>
      <c r="B36" s="82">
        <v>43441360</v>
      </c>
      <c r="C36" s="41">
        <v>53</v>
      </c>
      <c r="D36" s="36">
        <v>2.1739999999999999</v>
      </c>
      <c r="E36" s="36">
        <v>3.464</v>
      </c>
      <c r="F36" s="67">
        <v>1.1091420000000001</v>
      </c>
      <c r="G36" s="67">
        <v>5.1960784313725493E-2</v>
      </c>
      <c r="H36" s="67">
        <v>1.1611027843137256</v>
      </c>
      <c r="I36" s="30"/>
      <c r="J36" s="31"/>
      <c r="K36" s="32"/>
      <c r="L36" s="32"/>
      <c r="M36" s="32"/>
      <c r="N36" s="30"/>
      <c r="O36" s="30"/>
      <c r="P36" s="30"/>
      <c r="Q36" s="30"/>
      <c r="R36" s="30"/>
    </row>
    <row r="37" spans="1:18" x14ac:dyDescent="0.25">
      <c r="A37" s="87">
        <v>12</v>
      </c>
      <c r="B37" s="82">
        <v>43441365</v>
      </c>
      <c r="C37" s="41">
        <v>100.2</v>
      </c>
      <c r="D37" s="36">
        <v>3.464</v>
      </c>
      <c r="E37" s="36">
        <v>5.7779999999999996</v>
      </c>
      <c r="F37" s="67">
        <v>1.9895771999999996</v>
      </c>
      <c r="G37" s="67">
        <v>9.823529411764706E-2</v>
      </c>
      <c r="H37" s="67">
        <v>2.0878124941176468</v>
      </c>
      <c r="I37" s="30"/>
      <c r="J37" s="31"/>
      <c r="K37" s="32"/>
      <c r="L37" s="32"/>
      <c r="M37" s="32"/>
      <c r="N37" s="30"/>
      <c r="O37" s="30"/>
      <c r="P37" s="30"/>
      <c r="Q37" s="30"/>
      <c r="R37" s="30"/>
    </row>
    <row r="38" spans="1:18" s="30" customFormat="1" x14ac:dyDescent="0.25">
      <c r="A38" s="29">
        <v>13</v>
      </c>
      <c r="B38" s="83">
        <v>43441377</v>
      </c>
      <c r="C38" s="41">
        <v>112.4</v>
      </c>
      <c r="D38" s="36">
        <v>3.7509999999999999</v>
      </c>
      <c r="E38" s="36">
        <v>5.7229999999999999</v>
      </c>
      <c r="F38" s="67">
        <v>1.6955256000000001</v>
      </c>
      <c r="G38" s="67">
        <v>0.11019607843137258</v>
      </c>
      <c r="H38" s="67">
        <v>1.8057216784313725</v>
      </c>
      <c r="J38" s="31"/>
      <c r="K38" s="32"/>
      <c r="L38" s="32"/>
      <c r="M38" s="32"/>
    </row>
    <row r="39" spans="1:18" x14ac:dyDescent="0.25">
      <c r="A39" s="87">
        <v>14</v>
      </c>
      <c r="B39" s="83">
        <v>43441370</v>
      </c>
      <c r="C39" s="41">
        <v>63.8</v>
      </c>
      <c r="D39" s="36">
        <v>2.5960000000000001</v>
      </c>
      <c r="E39" s="36">
        <v>4.2409999999999997</v>
      </c>
      <c r="F39" s="67">
        <v>1.4143709999999996</v>
      </c>
      <c r="G39" s="67">
        <v>6.2549019607843134E-2</v>
      </c>
      <c r="H39" s="67">
        <v>1.4769200196078427</v>
      </c>
      <c r="I39" s="30"/>
      <c r="J39" s="31"/>
      <c r="K39" s="30"/>
      <c r="L39" s="30"/>
      <c r="M39" s="30"/>
      <c r="N39" s="30"/>
      <c r="O39" s="30"/>
      <c r="P39" s="30"/>
      <c r="Q39" s="30"/>
      <c r="R39" s="30"/>
    </row>
    <row r="40" spans="1:18" x14ac:dyDescent="0.25">
      <c r="A40" s="87">
        <v>15</v>
      </c>
      <c r="B40" s="82">
        <v>43441369</v>
      </c>
      <c r="C40" s="41">
        <v>50.9</v>
      </c>
      <c r="D40" s="36">
        <v>1.829</v>
      </c>
      <c r="E40" s="36">
        <v>3.0209999999999999</v>
      </c>
      <c r="F40" s="67">
        <v>1.0248816000000001</v>
      </c>
      <c r="G40" s="67">
        <v>4.9901960784313727E-2</v>
      </c>
      <c r="H40" s="67">
        <v>1.0747835607843137</v>
      </c>
      <c r="I40" s="30"/>
      <c r="J40" s="31"/>
      <c r="K40" s="30"/>
      <c r="L40" s="30"/>
      <c r="M40" s="30"/>
      <c r="N40" s="30"/>
      <c r="O40" s="30"/>
      <c r="P40" s="30"/>
      <c r="Q40" s="30"/>
      <c r="R40" s="30"/>
    </row>
    <row r="41" spans="1:18" s="30" customFormat="1" x14ac:dyDescent="0.25">
      <c r="A41" s="29">
        <v>16</v>
      </c>
      <c r="B41" s="82">
        <v>43441375</v>
      </c>
      <c r="C41" s="41">
        <v>52.4</v>
      </c>
      <c r="D41" s="36">
        <v>1.903</v>
      </c>
      <c r="E41" s="36">
        <v>3.2469999999999999</v>
      </c>
      <c r="F41" s="67">
        <v>1.1555711999999998</v>
      </c>
      <c r="G41" s="67">
        <v>5.137254901960784E-2</v>
      </c>
      <c r="H41" s="67">
        <v>1.2069437490196075</v>
      </c>
      <c r="J41" s="31"/>
    </row>
    <row r="42" spans="1:18" x14ac:dyDescent="0.25">
      <c r="A42" s="87">
        <v>17</v>
      </c>
      <c r="B42" s="82">
        <v>43441376</v>
      </c>
      <c r="C42" s="41">
        <v>53.3</v>
      </c>
      <c r="D42" s="36">
        <v>2.028</v>
      </c>
      <c r="E42" s="36">
        <v>3.2210000000000001</v>
      </c>
      <c r="F42" s="67">
        <v>1.0257414</v>
      </c>
      <c r="G42" s="67">
        <v>5.225490196078432E-2</v>
      </c>
      <c r="H42" s="67">
        <v>1.0779963019607843</v>
      </c>
      <c r="I42" s="30"/>
      <c r="J42" s="31"/>
      <c r="K42" s="30"/>
      <c r="L42" s="30"/>
      <c r="M42" s="30"/>
      <c r="N42" s="30"/>
      <c r="O42" s="30"/>
      <c r="P42" s="30"/>
      <c r="Q42" s="30"/>
      <c r="R42" s="30"/>
    </row>
    <row r="43" spans="1:18" s="30" customFormat="1" x14ac:dyDescent="0.25">
      <c r="A43" s="29">
        <v>18</v>
      </c>
      <c r="B43" s="82">
        <v>43441361</v>
      </c>
      <c r="C43" s="41">
        <v>100.6</v>
      </c>
      <c r="D43" s="36">
        <v>2.1440000000000001</v>
      </c>
      <c r="E43" s="36">
        <v>3.1179999999999999</v>
      </c>
      <c r="F43" s="67">
        <v>0.83744519999999978</v>
      </c>
      <c r="G43" s="67">
        <v>9.8627450980392162E-2</v>
      </c>
      <c r="H43" s="67">
        <v>0.93607265098039194</v>
      </c>
      <c r="J43" s="31"/>
    </row>
    <row r="44" spans="1:18" s="30" customFormat="1" x14ac:dyDescent="0.25">
      <c r="A44" s="29">
        <v>19</v>
      </c>
      <c r="B44" s="82">
        <v>43441266</v>
      </c>
      <c r="C44" s="41">
        <v>112.4</v>
      </c>
      <c r="D44" s="36">
        <v>2.7360000000000002</v>
      </c>
      <c r="E44" s="36">
        <v>4.125</v>
      </c>
      <c r="F44" s="67">
        <v>1.1942621999999998</v>
      </c>
      <c r="G44" s="67">
        <v>0.11019607843137258</v>
      </c>
      <c r="H44" s="67">
        <v>1.3044582784313725</v>
      </c>
      <c r="J44" s="31"/>
    </row>
    <row r="45" spans="1:18" x14ac:dyDescent="0.25">
      <c r="A45" s="87">
        <v>20</v>
      </c>
      <c r="B45" s="82">
        <v>43441271</v>
      </c>
      <c r="C45" s="41">
        <v>63</v>
      </c>
      <c r="D45" s="36">
        <v>2.5680000000000001</v>
      </c>
      <c r="E45" s="36">
        <v>4.0759999999999996</v>
      </c>
      <c r="F45" s="67">
        <v>1.2965783999999996</v>
      </c>
      <c r="G45" s="67">
        <v>6.1764705882352951E-2</v>
      </c>
      <c r="H45" s="67">
        <v>1.3583431058823525</v>
      </c>
      <c r="I45" s="30"/>
      <c r="J45" s="31"/>
      <c r="K45" s="30"/>
      <c r="L45" s="30"/>
      <c r="M45" s="30"/>
      <c r="N45" s="30"/>
      <c r="O45" s="30"/>
      <c r="P45" s="30"/>
      <c r="Q45" s="30"/>
      <c r="R45" s="30"/>
    </row>
    <row r="46" spans="1:18" x14ac:dyDescent="0.25">
      <c r="A46" s="87">
        <v>21</v>
      </c>
      <c r="B46" s="82">
        <v>43441274</v>
      </c>
      <c r="C46" s="41">
        <v>50.5</v>
      </c>
      <c r="D46" s="36">
        <v>1.016</v>
      </c>
      <c r="E46" s="36">
        <v>1.216</v>
      </c>
      <c r="F46" s="67">
        <v>0.17195999999999997</v>
      </c>
      <c r="G46" s="67">
        <v>4.9509803921568632E-2</v>
      </c>
      <c r="H46" s="67">
        <v>0.22146980392156862</v>
      </c>
      <c r="I46" s="30"/>
      <c r="J46" s="31"/>
      <c r="K46" s="30"/>
      <c r="L46" s="30"/>
      <c r="M46" s="30"/>
      <c r="N46" s="30"/>
      <c r="O46" s="30"/>
      <c r="P46" s="30"/>
      <c r="Q46" s="30"/>
      <c r="R46" s="30"/>
    </row>
    <row r="47" spans="1:18" x14ac:dyDescent="0.25">
      <c r="A47" s="87">
        <v>22</v>
      </c>
      <c r="B47" s="82">
        <v>43441273</v>
      </c>
      <c r="C47" s="41">
        <v>52.4</v>
      </c>
      <c r="D47" s="36">
        <v>1.901</v>
      </c>
      <c r="E47" s="36">
        <v>3.1030000000000002</v>
      </c>
      <c r="F47" s="67">
        <v>1.0334796000000002</v>
      </c>
      <c r="G47" s="67">
        <v>5.137254901960784E-2</v>
      </c>
      <c r="H47" s="67">
        <v>1.0848521490196079</v>
      </c>
      <c r="I47" s="30"/>
      <c r="J47" s="31"/>
      <c r="K47" s="30"/>
      <c r="L47" s="30"/>
      <c r="M47" s="30"/>
      <c r="N47" s="30"/>
      <c r="O47" s="30"/>
      <c r="P47" s="30"/>
      <c r="Q47" s="30"/>
      <c r="R47" s="30"/>
    </row>
    <row r="48" spans="1:18" x14ac:dyDescent="0.25">
      <c r="A48" s="87">
        <v>23</v>
      </c>
      <c r="B48" s="82">
        <v>43441371</v>
      </c>
      <c r="C48" s="41">
        <v>53.1</v>
      </c>
      <c r="D48" s="36">
        <v>1.774</v>
      </c>
      <c r="E48" s="36">
        <v>2.79</v>
      </c>
      <c r="F48" s="67">
        <v>0.87355680000000002</v>
      </c>
      <c r="G48" s="67">
        <v>5.2058823529411768E-2</v>
      </c>
      <c r="H48" s="67">
        <v>0.92561562352941174</v>
      </c>
      <c r="I48" s="30"/>
      <c r="J48" s="31"/>
      <c r="K48" s="32"/>
      <c r="L48" s="32"/>
      <c r="M48" s="32"/>
      <c r="N48" s="30"/>
      <c r="O48" s="30"/>
      <c r="P48" s="30"/>
      <c r="Q48" s="30"/>
      <c r="R48" s="30"/>
    </row>
    <row r="49" spans="1:18" x14ac:dyDescent="0.25">
      <c r="A49" s="87">
        <v>24</v>
      </c>
      <c r="B49" s="82">
        <v>43441374</v>
      </c>
      <c r="C49" s="41">
        <v>100.7</v>
      </c>
      <c r="D49" s="36">
        <v>3.3490000000000002</v>
      </c>
      <c r="E49" s="36">
        <v>5.0250000000000004</v>
      </c>
      <c r="F49" s="67">
        <v>1.4410248000000001</v>
      </c>
      <c r="G49" s="67">
        <v>9.8725490196078444E-2</v>
      </c>
      <c r="H49" s="67">
        <v>1.5397502901960785</v>
      </c>
      <c r="I49" s="30"/>
      <c r="J49" s="31"/>
      <c r="K49" s="32"/>
      <c r="L49" s="32"/>
      <c r="M49" s="32"/>
      <c r="N49" s="30"/>
      <c r="O49" s="30"/>
      <c r="P49" s="30"/>
      <c r="Q49" s="30"/>
      <c r="R49" s="30"/>
    </row>
    <row r="50" spans="1:18" x14ac:dyDescent="0.25">
      <c r="A50" s="87">
        <v>25</v>
      </c>
      <c r="B50" s="82">
        <v>43441275</v>
      </c>
      <c r="C50" s="41">
        <v>112.5</v>
      </c>
      <c r="D50" s="36">
        <v>3.6779999999999999</v>
      </c>
      <c r="E50" s="36">
        <v>6.008</v>
      </c>
      <c r="F50" s="67">
        <v>2.0033340000000002</v>
      </c>
      <c r="G50" s="67">
        <v>0.11029411764705885</v>
      </c>
      <c r="H50" s="67">
        <v>2.113628117647059</v>
      </c>
      <c r="I50" s="30"/>
      <c r="J50" s="31"/>
      <c r="K50" s="32"/>
      <c r="L50" s="32"/>
      <c r="M50" s="32"/>
      <c r="N50" s="30"/>
      <c r="O50" s="30"/>
      <c r="P50" s="30"/>
      <c r="Q50" s="30"/>
      <c r="R50" s="30"/>
    </row>
    <row r="51" spans="1:18" x14ac:dyDescent="0.25">
      <c r="A51" s="87">
        <v>26</v>
      </c>
      <c r="B51" s="82">
        <v>43441269</v>
      </c>
      <c r="C51" s="41">
        <v>62.5</v>
      </c>
      <c r="D51" s="36">
        <v>3.0590000000000002</v>
      </c>
      <c r="E51" s="36">
        <v>4.6020000000000003</v>
      </c>
      <c r="F51" s="67">
        <v>1.3266714000000002</v>
      </c>
      <c r="G51" s="67">
        <v>6.127450980392158E-2</v>
      </c>
      <c r="H51" s="67">
        <v>1.3879459098039217</v>
      </c>
      <c r="I51" s="30"/>
      <c r="J51" s="31"/>
      <c r="K51" s="32"/>
      <c r="L51" s="32"/>
      <c r="M51" s="32"/>
      <c r="N51" s="30"/>
      <c r="O51" s="30"/>
      <c r="P51" s="30"/>
      <c r="Q51" s="30"/>
      <c r="R51" s="30"/>
    </row>
    <row r="52" spans="1:18" s="30" customFormat="1" x14ac:dyDescent="0.25">
      <c r="A52" s="29">
        <v>27</v>
      </c>
      <c r="B52" s="82">
        <v>43441270</v>
      </c>
      <c r="C52" s="41">
        <v>51.2</v>
      </c>
      <c r="D52" s="36">
        <v>0</v>
      </c>
      <c r="E52" s="36">
        <v>0.54100000000000004</v>
      </c>
      <c r="F52" s="67">
        <v>0.46515180000000006</v>
      </c>
      <c r="G52" s="67">
        <v>5.0196078431372554E-2</v>
      </c>
      <c r="H52" s="67">
        <v>0.51534787843137264</v>
      </c>
      <c r="J52" s="31"/>
      <c r="K52" s="32"/>
      <c r="L52" s="32"/>
      <c r="M52" s="32"/>
    </row>
    <row r="53" spans="1:18" x14ac:dyDescent="0.25">
      <c r="A53" s="87">
        <v>28</v>
      </c>
      <c r="B53" s="82">
        <v>43441264</v>
      </c>
      <c r="C53" s="41">
        <v>52.5</v>
      </c>
      <c r="D53" s="36">
        <v>1.7070000000000001</v>
      </c>
      <c r="E53" s="36">
        <v>2.6179999999999999</v>
      </c>
      <c r="F53" s="67">
        <v>0.7832777999999998</v>
      </c>
      <c r="G53" s="67">
        <v>5.1470588235294122E-2</v>
      </c>
      <c r="H53" s="67">
        <v>0.83474838823529396</v>
      </c>
      <c r="I53" s="30"/>
      <c r="J53" s="31"/>
      <c r="K53" s="32"/>
      <c r="L53" s="32"/>
      <c r="M53" s="32"/>
      <c r="N53" s="30"/>
      <c r="O53" s="30"/>
      <c r="P53" s="30"/>
      <c r="Q53" s="30"/>
      <c r="R53" s="30"/>
    </row>
    <row r="54" spans="1:18" s="30" customFormat="1" x14ac:dyDescent="0.25">
      <c r="A54" s="29">
        <v>29</v>
      </c>
      <c r="B54" s="82">
        <v>43441272</v>
      </c>
      <c r="C54" s="41">
        <v>52.8</v>
      </c>
      <c r="D54" s="36">
        <v>1.726</v>
      </c>
      <c r="E54" s="36">
        <v>2.6080000000000001</v>
      </c>
      <c r="F54" s="67">
        <v>0.75834360000000012</v>
      </c>
      <c r="G54" s="67">
        <v>5.1764705882352949E-2</v>
      </c>
      <c r="H54" s="67">
        <v>0.81010830588235305</v>
      </c>
      <c r="J54" s="31"/>
      <c r="K54" s="32"/>
      <c r="L54" s="32"/>
      <c r="M54" s="32"/>
    </row>
    <row r="55" spans="1:18" x14ac:dyDescent="0.25">
      <c r="A55" s="87">
        <v>30</v>
      </c>
      <c r="B55" s="82">
        <v>43441265</v>
      </c>
      <c r="C55" s="41">
        <v>101.4</v>
      </c>
      <c r="D55" s="36">
        <v>3.3610000000000002</v>
      </c>
      <c r="E55" s="36">
        <v>5.569</v>
      </c>
      <c r="F55" s="67">
        <v>1.8984383999999999</v>
      </c>
      <c r="G55" s="67">
        <v>9.9411764705882366E-2</v>
      </c>
      <c r="H55" s="67">
        <v>1.9978501647058822</v>
      </c>
      <c r="I55" s="30"/>
      <c r="J55" s="31"/>
      <c r="K55" s="32"/>
      <c r="L55" s="32"/>
      <c r="M55" s="32"/>
      <c r="N55" s="30"/>
      <c r="O55" s="30"/>
      <c r="P55" s="30"/>
      <c r="Q55" s="30"/>
      <c r="R55" s="30"/>
    </row>
    <row r="56" spans="1:18" x14ac:dyDescent="0.25">
      <c r="A56" s="87">
        <v>31</v>
      </c>
      <c r="B56" s="82">
        <v>43441277</v>
      </c>
      <c r="C56" s="41">
        <v>112.5</v>
      </c>
      <c r="D56" s="36">
        <v>3.5539999999999998</v>
      </c>
      <c r="E56" s="36">
        <v>5.7110000000000003</v>
      </c>
      <c r="F56" s="67">
        <v>1.8545886000000005</v>
      </c>
      <c r="G56" s="67">
        <v>0.11029411764705885</v>
      </c>
      <c r="H56" s="67">
        <v>1.9648827176470594</v>
      </c>
      <c r="I56" s="30"/>
      <c r="J56" s="31"/>
      <c r="K56" s="32"/>
      <c r="L56" s="32"/>
      <c r="M56" s="32"/>
      <c r="N56" s="30"/>
      <c r="O56" s="30"/>
      <c r="P56" s="30"/>
      <c r="Q56" s="30"/>
      <c r="R56" s="30"/>
    </row>
    <row r="57" spans="1:18" x14ac:dyDescent="0.25">
      <c r="A57" s="87">
        <v>32</v>
      </c>
      <c r="B57" s="82">
        <v>43441276</v>
      </c>
      <c r="C57" s="41">
        <v>63.1</v>
      </c>
      <c r="D57" s="36">
        <v>2.8340000000000001</v>
      </c>
      <c r="E57" s="36">
        <v>4.4390000000000001</v>
      </c>
      <c r="F57" s="67">
        <v>1.3799790000000001</v>
      </c>
      <c r="G57" s="67">
        <v>6.1862745098039219E-2</v>
      </c>
      <c r="H57" s="67">
        <v>1.4418417450980392</v>
      </c>
      <c r="I57" s="30"/>
      <c r="J57" s="31"/>
      <c r="K57" s="32"/>
      <c r="L57" s="32"/>
      <c r="M57" s="32"/>
      <c r="N57" s="30"/>
      <c r="O57" s="30"/>
      <c r="P57" s="30"/>
      <c r="Q57" s="30"/>
      <c r="R57" s="30"/>
    </row>
    <row r="58" spans="1:18" x14ac:dyDescent="0.25">
      <c r="A58" s="87">
        <v>33</v>
      </c>
      <c r="B58" s="82">
        <v>43441279</v>
      </c>
      <c r="C58" s="41">
        <v>50.9</v>
      </c>
      <c r="D58" s="36">
        <v>1.857</v>
      </c>
      <c r="E58" s="36">
        <v>3.3860000000000001</v>
      </c>
      <c r="F58" s="67">
        <v>1.3146342000000002</v>
      </c>
      <c r="G58" s="67">
        <v>4.9901960784313727E-2</v>
      </c>
      <c r="H58" s="67">
        <v>1.3645361607843138</v>
      </c>
      <c r="I58" s="30"/>
      <c r="J58" s="31"/>
      <c r="K58" s="32"/>
      <c r="L58" s="32"/>
      <c r="M58" s="32"/>
      <c r="N58" s="30"/>
      <c r="O58" s="30"/>
      <c r="P58" s="30"/>
      <c r="Q58" s="30"/>
      <c r="R58" s="30"/>
    </row>
    <row r="59" spans="1:18" x14ac:dyDescent="0.25">
      <c r="A59" s="87">
        <v>34</v>
      </c>
      <c r="B59" s="82">
        <v>43441281</v>
      </c>
      <c r="C59" s="41">
        <v>52.2</v>
      </c>
      <c r="D59" s="36">
        <v>2.1160000000000001</v>
      </c>
      <c r="E59" s="36">
        <v>3.5409999999999999</v>
      </c>
      <c r="F59" s="67">
        <v>1.2252149999999999</v>
      </c>
      <c r="G59" s="67">
        <v>5.1176470588235302E-2</v>
      </c>
      <c r="H59" s="67">
        <v>1.2763914705882353</v>
      </c>
      <c r="I59" s="30"/>
      <c r="J59" s="31"/>
      <c r="K59" s="32"/>
      <c r="L59" s="32"/>
      <c r="M59" s="32"/>
      <c r="N59" s="30"/>
      <c r="O59" s="30"/>
      <c r="P59" s="30"/>
      <c r="Q59" s="30"/>
      <c r="R59" s="30"/>
    </row>
    <row r="60" spans="1:18" x14ac:dyDescent="0.25">
      <c r="A60" s="87">
        <v>35</v>
      </c>
      <c r="B60" s="82">
        <v>43441282</v>
      </c>
      <c r="C60" s="41">
        <v>53</v>
      </c>
      <c r="D60" s="36">
        <v>0.90800000000000003</v>
      </c>
      <c r="E60" s="36">
        <v>1.649</v>
      </c>
      <c r="F60" s="67">
        <v>0.63711180000000001</v>
      </c>
      <c r="G60" s="67">
        <v>5.1960784313725493E-2</v>
      </c>
      <c r="H60" s="67">
        <v>0.68907258431372553</v>
      </c>
      <c r="I60" s="30"/>
      <c r="J60" s="31"/>
      <c r="K60" s="32"/>
      <c r="L60" s="32"/>
      <c r="M60" s="32"/>
      <c r="N60" s="30"/>
      <c r="O60" s="30"/>
      <c r="P60" s="30"/>
      <c r="Q60" s="30"/>
      <c r="R60" s="30"/>
    </row>
    <row r="61" spans="1:18" x14ac:dyDescent="0.25">
      <c r="A61" s="87">
        <v>36</v>
      </c>
      <c r="B61" s="82">
        <v>43441280</v>
      </c>
      <c r="C61" s="41">
        <v>103.1</v>
      </c>
      <c r="D61" s="36">
        <v>3.2360000000000002</v>
      </c>
      <c r="E61" s="36">
        <v>5.6870000000000003</v>
      </c>
      <c r="F61" s="67">
        <v>2.1073698000000003</v>
      </c>
      <c r="G61" s="67">
        <v>0.10107843137254903</v>
      </c>
      <c r="H61" s="67">
        <v>2.2084482313725493</v>
      </c>
      <c r="I61" s="30"/>
      <c r="J61" s="31"/>
      <c r="K61" s="32"/>
      <c r="L61" s="32"/>
      <c r="M61" s="32"/>
      <c r="N61" s="30"/>
      <c r="O61" s="30"/>
      <c r="P61" s="30"/>
      <c r="Q61" s="30"/>
      <c r="R61" s="30"/>
    </row>
    <row r="62" spans="1:18" s="30" customFormat="1" x14ac:dyDescent="0.25">
      <c r="A62" s="29">
        <v>37</v>
      </c>
      <c r="B62" s="82">
        <v>43441346</v>
      </c>
      <c r="C62" s="41">
        <v>112.4</v>
      </c>
      <c r="D62" s="36">
        <v>4.0289999999999999</v>
      </c>
      <c r="E62" s="36">
        <v>6.04</v>
      </c>
      <c r="F62" s="67">
        <v>1.7290578000000001</v>
      </c>
      <c r="G62" s="67">
        <v>0.11019607843137258</v>
      </c>
      <c r="H62" s="67">
        <v>1.8392538784313728</v>
      </c>
      <c r="J62" s="31"/>
      <c r="K62" s="32"/>
      <c r="L62" s="32"/>
      <c r="M62" s="32"/>
    </row>
    <row r="63" spans="1:18" x14ac:dyDescent="0.25">
      <c r="A63" s="87">
        <v>38</v>
      </c>
      <c r="B63" s="82">
        <v>43441344</v>
      </c>
      <c r="C63" s="41">
        <v>62.8</v>
      </c>
      <c r="D63" s="36">
        <v>1.103</v>
      </c>
      <c r="E63" s="36">
        <v>1.7769999999999999</v>
      </c>
      <c r="F63" s="67">
        <v>0.57950519999999994</v>
      </c>
      <c r="G63" s="67">
        <v>6.1568627450980393E-2</v>
      </c>
      <c r="H63" s="67">
        <v>0.64107382745098029</v>
      </c>
      <c r="I63" s="30"/>
      <c r="J63" s="31"/>
      <c r="K63" s="32"/>
      <c r="L63" s="32"/>
      <c r="M63" s="32"/>
      <c r="N63" s="30"/>
      <c r="O63" s="30"/>
      <c r="P63" s="30"/>
      <c r="Q63" s="30"/>
      <c r="R63" s="30"/>
    </row>
    <row r="64" spans="1:18" x14ac:dyDescent="0.25">
      <c r="A64" s="87">
        <v>39</v>
      </c>
      <c r="B64" s="82">
        <v>43441341</v>
      </c>
      <c r="C64" s="41">
        <v>50.5</v>
      </c>
      <c r="D64" s="36">
        <v>1.4179999999999999</v>
      </c>
      <c r="E64" s="36">
        <v>1.6379999999999999</v>
      </c>
      <c r="F64" s="67">
        <v>0.18915599999999999</v>
      </c>
      <c r="G64" s="67">
        <v>4.9509803921568632E-2</v>
      </c>
      <c r="H64" s="67">
        <v>0.23866580392156861</v>
      </c>
      <c r="I64" s="30"/>
      <c r="J64" s="31"/>
      <c r="K64" s="32"/>
      <c r="L64" s="32"/>
      <c r="M64" s="32"/>
      <c r="N64" s="30"/>
      <c r="O64" s="30"/>
      <c r="P64" s="30"/>
      <c r="Q64" s="30"/>
      <c r="R64" s="30"/>
    </row>
    <row r="65" spans="1:18" x14ac:dyDescent="0.25">
      <c r="A65" s="87">
        <v>40</v>
      </c>
      <c r="B65" s="82">
        <v>43441347</v>
      </c>
      <c r="C65" s="41">
        <v>52.3</v>
      </c>
      <c r="D65" s="36">
        <v>1.802</v>
      </c>
      <c r="E65" s="36">
        <v>2.5030000000000001</v>
      </c>
      <c r="F65" s="67">
        <v>0.60271980000000003</v>
      </c>
      <c r="G65" s="67">
        <v>5.1274509803921571E-2</v>
      </c>
      <c r="H65" s="67">
        <v>0.65399430980392159</v>
      </c>
      <c r="I65" s="30"/>
      <c r="J65" s="31"/>
      <c r="K65" s="32"/>
      <c r="L65" s="32"/>
      <c r="M65" s="32"/>
      <c r="N65" s="30"/>
      <c r="O65" s="30"/>
      <c r="P65" s="30"/>
      <c r="Q65" s="30"/>
      <c r="R65" s="30"/>
    </row>
    <row r="66" spans="1:18" x14ac:dyDescent="0.25">
      <c r="A66" s="87">
        <v>41</v>
      </c>
      <c r="B66" s="82">
        <v>43441283</v>
      </c>
      <c r="C66" s="41">
        <v>53</v>
      </c>
      <c r="D66" s="36">
        <v>1.72</v>
      </c>
      <c r="E66" s="36">
        <v>2.698</v>
      </c>
      <c r="F66" s="67">
        <v>0.84088439999999998</v>
      </c>
      <c r="G66" s="67">
        <v>5.1960784313725493E-2</v>
      </c>
      <c r="H66" s="67">
        <v>0.8928451843137255</v>
      </c>
      <c r="I66" s="30"/>
      <c r="J66" s="31"/>
      <c r="K66" s="32"/>
      <c r="L66" s="32"/>
      <c r="M66" s="32"/>
      <c r="N66" s="30"/>
      <c r="O66" s="30"/>
      <c r="P66" s="30"/>
      <c r="Q66" s="30"/>
      <c r="R66" s="30"/>
    </row>
    <row r="67" spans="1:18" x14ac:dyDescent="0.25">
      <c r="A67" s="87">
        <v>42</v>
      </c>
      <c r="B67" s="82">
        <v>43441284</v>
      </c>
      <c r="C67" s="41">
        <v>100.1</v>
      </c>
      <c r="D67" s="36">
        <v>3.3570000000000002</v>
      </c>
      <c r="E67" s="36">
        <v>4.7859999999999996</v>
      </c>
      <c r="F67" s="67">
        <v>1.2286541999999996</v>
      </c>
      <c r="G67" s="67">
        <v>9.8137254901960791E-2</v>
      </c>
      <c r="H67" s="67">
        <v>1.3267914549019604</v>
      </c>
      <c r="I67" s="30"/>
      <c r="J67" s="31"/>
      <c r="K67" s="32"/>
      <c r="L67" s="32"/>
      <c r="M67" s="32"/>
      <c r="N67" s="30"/>
      <c r="O67" s="30"/>
      <c r="P67" s="30"/>
      <c r="Q67" s="30"/>
      <c r="R67" s="30"/>
    </row>
    <row r="68" spans="1:18" s="30" customFormat="1" x14ac:dyDescent="0.25">
      <c r="A68" s="29">
        <v>43</v>
      </c>
      <c r="B68" s="82">
        <v>43441342</v>
      </c>
      <c r="C68" s="41">
        <v>69.3</v>
      </c>
      <c r="D68" s="36">
        <v>1.946</v>
      </c>
      <c r="E68" s="36">
        <v>3.222</v>
      </c>
      <c r="F68" s="67">
        <v>1.0971048000000001</v>
      </c>
      <c r="G68" s="67">
        <v>6.7941176470588241E-2</v>
      </c>
      <c r="H68" s="67">
        <v>1.1650459764705883</v>
      </c>
      <c r="J68" s="31"/>
      <c r="K68" s="32"/>
      <c r="L68" s="32"/>
      <c r="M68" s="32"/>
    </row>
    <row r="69" spans="1:18" x14ac:dyDescent="0.25">
      <c r="A69" s="87">
        <v>44</v>
      </c>
      <c r="B69" s="82">
        <v>43441345</v>
      </c>
      <c r="C69" s="41">
        <v>53.3</v>
      </c>
      <c r="D69" s="36">
        <v>1.4910000000000001</v>
      </c>
      <c r="E69" s="36">
        <v>2.613</v>
      </c>
      <c r="F69" s="67">
        <v>0.96469559999999988</v>
      </c>
      <c r="G69" s="67">
        <v>5.225490196078432E-2</v>
      </c>
      <c r="H69" s="67">
        <v>1.0169505019607843</v>
      </c>
      <c r="I69" s="30"/>
      <c r="J69" s="31"/>
      <c r="K69" s="32"/>
      <c r="L69" s="32"/>
      <c r="M69" s="32"/>
      <c r="N69" s="30"/>
      <c r="O69" s="30"/>
      <c r="P69" s="30"/>
      <c r="Q69" s="30"/>
      <c r="R69" s="30"/>
    </row>
    <row r="70" spans="1:18" x14ac:dyDescent="0.25">
      <c r="A70" s="87">
        <v>45</v>
      </c>
      <c r="B70" s="82">
        <v>43441348</v>
      </c>
      <c r="C70" s="41">
        <v>52.9</v>
      </c>
      <c r="D70" s="36">
        <v>1.8420000000000001</v>
      </c>
      <c r="E70" s="36">
        <v>3.133</v>
      </c>
      <c r="F70" s="67">
        <v>1.1100018</v>
      </c>
      <c r="G70" s="67">
        <v>5.1862745098039224E-2</v>
      </c>
      <c r="H70" s="67">
        <v>1.1618645450980392</v>
      </c>
      <c r="I70" s="30"/>
      <c r="J70" s="31"/>
      <c r="K70" s="32"/>
      <c r="L70" s="32"/>
      <c r="M70" s="32"/>
      <c r="N70" s="30"/>
      <c r="O70" s="30"/>
      <c r="P70" s="30"/>
      <c r="Q70" s="30"/>
      <c r="R70" s="30"/>
    </row>
    <row r="71" spans="1:18" x14ac:dyDescent="0.25">
      <c r="A71" s="87">
        <v>46</v>
      </c>
      <c r="B71" s="82">
        <v>43441349</v>
      </c>
      <c r="C71" s="41">
        <v>100.9</v>
      </c>
      <c r="D71" s="36">
        <v>3.23</v>
      </c>
      <c r="E71" s="36">
        <v>4.4980000000000002</v>
      </c>
      <c r="F71" s="67">
        <v>1.0902264000000002</v>
      </c>
      <c r="G71" s="67">
        <v>9.8921568627450995E-2</v>
      </c>
      <c r="H71" s="67">
        <v>1.1891479686274511</v>
      </c>
      <c r="I71" s="30"/>
      <c r="J71" s="31"/>
      <c r="K71" s="32"/>
      <c r="L71" s="32"/>
      <c r="M71" s="32"/>
      <c r="N71" s="30"/>
      <c r="O71" s="30"/>
      <c r="P71" s="30"/>
      <c r="Q71" s="30"/>
      <c r="R71" s="30"/>
    </row>
    <row r="72" spans="1:18" x14ac:dyDescent="0.25">
      <c r="A72" s="87">
        <v>47</v>
      </c>
      <c r="B72" s="82">
        <v>43441351</v>
      </c>
      <c r="C72" s="41">
        <v>85.4</v>
      </c>
      <c r="D72" s="37">
        <v>3.3290000000000002</v>
      </c>
      <c r="E72" s="36">
        <v>5.1749999999999998</v>
      </c>
      <c r="F72" s="67">
        <v>1.5871907999999997</v>
      </c>
      <c r="G72" s="67">
        <v>8.3725490196078431E-2</v>
      </c>
      <c r="H72" s="67">
        <v>1.6709162901960781</v>
      </c>
      <c r="I72" s="30"/>
      <c r="J72" s="31"/>
      <c r="K72" s="32"/>
      <c r="L72" s="32"/>
      <c r="M72" s="32"/>
      <c r="N72" s="30"/>
      <c r="O72" s="30"/>
      <c r="P72" s="30"/>
      <c r="Q72" s="30"/>
      <c r="R72" s="30"/>
    </row>
    <row r="73" spans="1:18" x14ac:dyDescent="0.25">
      <c r="A73" s="87">
        <v>48</v>
      </c>
      <c r="B73" s="82">
        <v>43441356</v>
      </c>
      <c r="C73" s="41">
        <v>53.2</v>
      </c>
      <c r="D73" s="36">
        <v>2.2109999999999999</v>
      </c>
      <c r="E73" s="36">
        <v>3.7519999999999998</v>
      </c>
      <c r="F73" s="67">
        <v>1.3249518</v>
      </c>
      <c r="G73" s="67">
        <v>5.2156862745098051E-2</v>
      </c>
      <c r="H73" s="67">
        <v>1.3771086627450981</v>
      </c>
      <c r="I73" s="30"/>
      <c r="J73" s="31"/>
      <c r="K73" s="32"/>
      <c r="L73" s="32"/>
      <c r="M73" s="32"/>
      <c r="N73" s="30"/>
      <c r="O73" s="30"/>
      <c r="P73" s="30"/>
      <c r="Q73" s="30"/>
      <c r="R73" s="30"/>
    </row>
    <row r="74" spans="1:18" x14ac:dyDescent="0.25">
      <c r="A74" s="87">
        <v>49</v>
      </c>
      <c r="B74" s="82">
        <v>43441343</v>
      </c>
      <c r="C74" s="41">
        <v>53.3</v>
      </c>
      <c r="D74" s="36">
        <v>2.1739999999999999</v>
      </c>
      <c r="E74" s="36">
        <v>3.5459999999999998</v>
      </c>
      <c r="F74" s="67">
        <v>1.1796456</v>
      </c>
      <c r="G74" s="67">
        <v>5.225490196078432E-2</v>
      </c>
      <c r="H74" s="67">
        <v>1.2319005019607843</v>
      </c>
      <c r="I74" s="107"/>
      <c r="J74" s="31"/>
      <c r="K74" s="32"/>
      <c r="L74" s="32"/>
      <c r="M74" s="32"/>
      <c r="N74" s="30"/>
      <c r="O74" s="30"/>
      <c r="P74" s="30"/>
      <c r="Q74" s="30"/>
      <c r="R74" s="30"/>
    </row>
    <row r="75" spans="1:18" x14ac:dyDescent="0.25">
      <c r="A75" s="87">
        <v>50</v>
      </c>
      <c r="B75" s="82">
        <v>43441352</v>
      </c>
      <c r="C75" s="41">
        <v>100.5</v>
      </c>
      <c r="D75" s="36">
        <v>3.0979999999999999</v>
      </c>
      <c r="E75" s="36">
        <v>5.36</v>
      </c>
      <c r="F75" s="67">
        <v>1.9448676000000005</v>
      </c>
      <c r="G75" s="67">
        <v>9.8529411764705893E-2</v>
      </c>
      <c r="H75" s="67">
        <v>2.0433970117647062</v>
      </c>
      <c r="I75" s="107"/>
      <c r="J75" s="31"/>
      <c r="K75" s="32"/>
      <c r="L75" s="32"/>
      <c r="M75" s="32"/>
      <c r="N75" s="32"/>
      <c r="O75" s="30"/>
      <c r="P75" s="30"/>
      <c r="Q75" s="30"/>
      <c r="R75" s="30"/>
    </row>
    <row r="76" spans="1:18" x14ac:dyDescent="0.25">
      <c r="A76" s="87">
        <v>51</v>
      </c>
      <c r="B76" s="82">
        <v>43441357</v>
      </c>
      <c r="C76" s="41">
        <v>84.8</v>
      </c>
      <c r="D76" s="36">
        <v>0.24299999999999999</v>
      </c>
      <c r="E76" s="36">
        <v>7.8090000000000002</v>
      </c>
      <c r="F76" s="67">
        <v>6.5052468000000001</v>
      </c>
      <c r="G76" s="67">
        <v>8.3137254901960791E-2</v>
      </c>
      <c r="H76" s="67">
        <v>6.5883840549019608</v>
      </c>
      <c r="I76" s="107"/>
      <c r="J76" s="31"/>
      <c r="K76" s="32"/>
      <c r="L76" s="32"/>
      <c r="M76" s="32"/>
      <c r="N76" s="32"/>
      <c r="O76" s="30"/>
      <c r="P76" s="30"/>
      <c r="Q76" s="30"/>
      <c r="R76" s="30"/>
    </row>
    <row r="77" spans="1:18" x14ac:dyDescent="0.25">
      <c r="A77" s="87">
        <v>52</v>
      </c>
      <c r="B77" s="82">
        <v>43441355</v>
      </c>
      <c r="C77" s="41">
        <v>52.9</v>
      </c>
      <c r="D77" s="36">
        <v>2.2330000000000001</v>
      </c>
      <c r="E77" s="36">
        <v>4.0620000000000003</v>
      </c>
      <c r="F77" s="67">
        <v>1.5725742000000003</v>
      </c>
      <c r="G77" s="67">
        <v>5.1862745098039224E-2</v>
      </c>
      <c r="H77" s="67">
        <v>1.6244369450980394</v>
      </c>
      <c r="I77" s="107"/>
      <c r="J77" s="31"/>
      <c r="K77" s="32"/>
      <c r="L77" s="70"/>
      <c r="M77" s="32"/>
      <c r="N77" s="32"/>
      <c r="O77" s="30"/>
      <c r="P77" s="30"/>
      <c r="Q77" s="30"/>
      <c r="R77" s="30"/>
    </row>
    <row r="78" spans="1:18" x14ac:dyDescent="0.25">
      <c r="A78" s="87">
        <v>53</v>
      </c>
      <c r="B78" s="82">
        <v>43441054</v>
      </c>
      <c r="C78" s="41">
        <v>52.8</v>
      </c>
      <c r="D78" s="36">
        <v>1.9219999999999999</v>
      </c>
      <c r="E78" s="36">
        <v>3.214</v>
      </c>
      <c r="F78" s="67">
        <v>1.1108616</v>
      </c>
      <c r="G78" s="67">
        <v>5.1764705882352949E-2</v>
      </c>
      <c r="H78" s="67">
        <v>1.1626263058823529</v>
      </c>
      <c r="I78" s="107"/>
      <c r="J78" s="31"/>
      <c r="K78" s="32"/>
      <c r="L78" s="70"/>
      <c r="M78" s="32"/>
      <c r="N78" s="32"/>
      <c r="O78" s="30"/>
      <c r="P78" s="30"/>
      <c r="Q78" s="30"/>
      <c r="R78" s="30"/>
    </row>
    <row r="79" spans="1:18" x14ac:dyDescent="0.25">
      <c r="A79" s="87">
        <v>54</v>
      </c>
      <c r="B79" s="82">
        <v>43441359</v>
      </c>
      <c r="C79" s="121">
        <v>101</v>
      </c>
      <c r="D79" s="46">
        <v>3.032</v>
      </c>
      <c r="E79" s="36">
        <v>4.8529999999999998</v>
      </c>
      <c r="F79" s="68">
        <v>1.5656957999999999</v>
      </c>
      <c r="G79" s="67">
        <v>9.9019607843137264E-2</v>
      </c>
      <c r="H79" s="68">
        <v>1.6647154078431372</v>
      </c>
      <c r="I79" s="107"/>
      <c r="J79" s="31"/>
      <c r="K79" s="32"/>
      <c r="L79" s="70"/>
      <c r="M79" s="32"/>
      <c r="N79" s="32"/>
      <c r="O79" s="30"/>
      <c r="P79" s="30"/>
      <c r="Q79" s="30"/>
      <c r="R79" s="30"/>
    </row>
    <row r="80" spans="1:18" x14ac:dyDescent="0.25">
      <c r="A80" s="87">
        <v>55</v>
      </c>
      <c r="B80" s="82">
        <v>43441053</v>
      </c>
      <c r="C80" s="41">
        <v>85.2</v>
      </c>
      <c r="D80" s="36">
        <v>2.6629999999999998</v>
      </c>
      <c r="E80" s="36">
        <v>5.3259999999999996</v>
      </c>
      <c r="F80" s="67">
        <v>2.2896473999999998</v>
      </c>
      <c r="G80" s="67">
        <v>8.3529411764705894E-2</v>
      </c>
      <c r="H80" s="67">
        <v>2.3731768117647056</v>
      </c>
      <c r="I80" s="107"/>
      <c r="J80" s="31"/>
      <c r="K80" s="32"/>
      <c r="L80" s="70"/>
      <c r="M80" s="32"/>
      <c r="N80" s="32"/>
      <c r="O80" s="30"/>
      <c r="P80" s="30"/>
      <c r="Q80" s="30"/>
      <c r="R80" s="30"/>
    </row>
    <row r="81" spans="1:18" x14ac:dyDescent="0.25">
      <c r="A81" s="87">
        <v>56</v>
      </c>
      <c r="B81" s="82">
        <v>43441050</v>
      </c>
      <c r="C81" s="41">
        <v>52.5</v>
      </c>
      <c r="D81" s="36">
        <v>1.4690000000000001</v>
      </c>
      <c r="E81" s="36">
        <v>1.4690000000000001</v>
      </c>
      <c r="F81" s="67">
        <v>0</v>
      </c>
      <c r="G81" s="67">
        <v>5.1470588235294122E-2</v>
      </c>
      <c r="H81" s="67">
        <v>5.1470588235294122E-2</v>
      </c>
      <c r="I81" s="107"/>
      <c r="J81" s="31"/>
      <c r="K81" s="32"/>
      <c r="L81" s="32"/>
      <c r="M81" s="32"/>
      <c r="N81" s="32"/>
      <c r="O81" s="30"/>
      <c r="P81" s="30"/>
      <c r="Q81" s="30"/>
      <c r="R81" s="30"/>
    </row>
    <row r="82" spans="1:18" x14ac:dyDescent="0.25">
      <c r="A82" s="87">
        <v>57</v>
      </c>
      <c r="B82" s="82">
        <v>43441051</v>
      </c>
      <c r="C82" s="41">
        <v>52.4</v>
      </c>
      <c r="D82" s="36">
        <v>2.0350000000000001</v>
      </c>
      <c r="E82" s="36">
        <v>3.2370000000000001</v>
      </c>
      <c r="F82" s="67">
        <v>1.0334795999999999</v>
      </c>
      <c r="G82" s="67">
        <v>5.137254901960784E-2</v>
      </c>
      <c r="H82" s="67">
        <v>1.0848521490196077</v>
      </c>
      <c r="I82" s="107"/>
      <c r="J82" s="31"/>
      <c r="K82" s="32"/>
      <c r="L82" s="32"/>
      <c r="M82" s="32"/>
      <c r="N82" s="32"/>
      <c r="O82" s="30"/>
      <c r="P82" s="30"/>
      <c r="Q82" s="30"/>
      <c r="R82" s="30"/>
    </row>
    <row r="83" spans="1:18" x14ac:dyDescent="0.25">
      <c r="A83" s="87">
        <v>58</v>
      </c>
      <c r="B83" s="82">
        <v>43441052</v>
      </c>
      <c r="C83" s="41">
        <v>101.3</v>
      </c>
      <c r="D83" s="36">
        <v>2.8410000000000002</v>
      </c>
      <c r="E83" s="36">
        <v>4.9930000000000003</v>
      </c>
      <c r="F83" s="67">
        <v>1.8502896000000002</v>
      </c>
      <c r="G83" s="67">
        <v>9.9313725490196098E-2</v>
      </c>
      <c r="H83" s="67">
        <v>1.9496033254901963</v>
      </c>
      <c r="I83" s="107"/>
      <c r="J83" s="31"/>
      <c r="K83" s="32"/>
      <c r="L83" s="32"/>
      <c r="M83" s="32"/>
      <c r="N83" s="32"/>
      <c r="O83" s="30"/>
      <c r="P83" s="30"/>
      <c r="Q83" s="30"/>
      <c r="R83" s="30"/>
    </row>
    <row r="84" spans="1:18" x14ac:dyDescent="0.25">
      <c r="A84" s="87">
        <v>59</v>
      </c>
      <c r="B84" s="82">
        <v>43441057</v>
      </c>
      <c r="C84" s="41">
        <v>85.3</v>
      </c>
      <c r="D84" s="36">
        <v>2.8639999999999999</v>
      </c>
      <c r="E84" s="36">
        <v>5.7279999999999998</v>
      </c>
      <c r="F84" s="67">
        <v>2.4624671999999999</v>
      </c>
      <c r="G84" s="67">
        <v>8.3627450980392162E-2</v>
      </c>
      <c r="H84" s="67">
        <v>2.5460946509803919</v>
      </c>
      <c r="I84" s="30"/>
      <c r="J84" s="31"/>
      <c r="K84" s="32"/>
      <c r="L84" s="32"/>
      <c r="M84" s="32"/>
      <c r="N84" s="30"/>
      <c r="O84" s="30"/>
      <c r="P84" s="30"/>
      <c r="Q84" s="30"/>
      <c r="R84" s="30"/>
    </row>
    <row r="85" spans="1:18" x14ac:dyDescent="0.25">
      <c r="A85" s="87">
        <v>60</v>
      </c>
      <c r="B85" s="82">
        <v>43441058</v>
      </c>
      <c r="C85" s="41">
        <v>52.5</v>
      </c>
      <c r="D85" s="36">
        <v>1.6459999999999999</v>
      </c>
      <c r="E85" s="36">
        <v>2.5299999999999998</v>
      </c>
      <c r="F85" s="67">
        <v>0.76006319999999994</v>
      </c>
      <c r="G85" s="67">
        <v>5.1470588235294122E-2</v>
      </c>
      <c r="H85" s="67">
        <v>0.8115337882352941</v>
      </c>
      <c r="I85" s="30"/>
      <c r="J85" s="31"/>
      <c r="K85" s="32"/>
      <c r="L85" s="32"/>
      <c r="M85" s="32"/>
      <c r="N85" s="30"/>
      <c r="O85" s="30"/>
      <c r="P85" s="30"/>
      <c r="Q85" s="30"/>
      <c r="R85" s="30"/>
    </row>
    <row r="86" spans="1:18" x14ac:dyDescent="0.25">
      <c r="A86" s="87">
        <v>61</v>
      </c>
      <c r="B86" s="82">
        <v>43441358</v>
      </c>
      <c r="C86" s="41">
        <v>52.3</v>
      </c>
      <c r="D86" s="36">
        <v>1.444</v>
      </c>
      <c r="E86" s="36">
        <v>2.4729999999999999</v>
      </c>
      <c r="F86" s="67">
        <v>0.88473419999999992</v>
      </c>
      <c r="G86" s="67">
        <v>5.1274509803921571E-2</v>
      </c>
      <c r="H86" s="67">
        <v>0.93600870980392148</v>
      </c>
      <c r="I86" s="30"/>
      <c r="J86" s="31"/>
      <c r="K86" s="32"/>
      <c r="L86" s="32"/>
      <c r="M86" s="32"/>
      <c r="N86" s="30"/>
      <c r="O86" s="30"/>
      <c r="P86" s="30"/>
      <c r="Q86" s="30"/>
      <c r="R86" s="30"/>
    </row>
    <row r="87" spans="1:18" x14ac:dyDescent="0.25">
      <c r="A87" s="87">
        <v>62</v>
      </c>
      <c r="B87" s="82">
        <v>43441056</v>
      </c>
      <c r="C87" s="41">
        <v>100.5</v>
      </c>
      <c r="D87" s="36">
        <v>3.0819999999999999</v>
      </c>
      <c r="E87" s="36">
        <v>4.8860000000000001</v>
      </c>
      <c r="F87" s="67">
        <v>1.5510792000000002</v>
      </c>
      <c r="G87" s="67">
        <v>9.8529411764705893E-2</v>
      </c>
      <c r="H87" s="67">
        <v>1.6496086117647062</v>
      </c>
      <c r="I87" s="30"/>
      <c r="J87" s="31"/>
      <c r="K87" s="32"/>
      <c r="L87" s="32"/>
      <c r="M87" s="32"/>
      <c r="N87" s="30"/>
      <c r="O87" s="30"/>
      <c r="P87" s="30"/>
      <c r="Q87" s="30"/>
      <c r="R87" s="30"/>
    </row>
    <row r="88" spans="1:18" x14ac:dyDescent="0.25">
      <c r="A88" s="87">
        <v>63</v>
      </c>
      <c r="B88" s="82">
        <v>43441064</v>
      </c>
      <c r="C88" s="41">
        <v>85.2</v>
      </c>
      <c r="D88" s="36">
        <v>2.278</v>
      </c>
      <c r="E88" s="36">
        <v>4.556</v>
      </c>
      <c r="F88" s="67">
        <v>1.9586243999999999</v>
      </c>
      <c r="G88" s="67">
        <v>8.3529411764705894E-2</v>
      </c>
      <c r="H88" s="67">
        <v>2.042153811764706</v>
      </c>
      <c r="I88" s="30"/>
      <c r="J88" s="31"/>
      <c r="K88" s="32"/>
      <c r="L88" s="32"/>
      <c r="M88" s="32"/>
      <c r="N88" s="30"/>
      <c r="O88" s="30"/>
      <c r="P88" s="30"/>
      <c r="Q88" s="30"/>
      <c r="R88" s="30"/>
    </row>
    <row r="89" spans="1:18" s="30" customFormat="1" x14ac:dyDescent="0.25">
      <c r="A89" s="29">
        <v>64</v>
      </c>
      <c r="B89" s="82">
        <v>43441061</v>
      </c>
      <c r="C89" s="41">
        <v>52.7</v>
      </c>
      <c r="D89" s="36">
        <v>1.8759999999999999</v>
      </c>
      <c r="E89" s="36">
        <v>3.1419999999999999</v>
      </c>
      <c r="F89" s="67">
        <v>1.0885068</v>
      </c>
      <c r="G89" s="67">
        <v>5.1666666666666673E-2</v>
      </c>
      <c r="H89" s="67">
        <v>1.1401734666666667</v>
      </c>
      <c r="J89" s="31"/>
      <c r="K89" s="32"/>
      <c r="L89" s="32"/>
      <c r="M89" s="32"/>
    </row>
    <row r="90" spans="1:18" x14ac:dyDescent="0.25">
      <c r="A90" s="87">
        <v>65</v>
      </c>
      <c r="B90" s="82">
        <v>43441055</v>
      </c>
      <c r="C90" s="41">
        <v>53.1</v>
      </c>
      <c r="D90" s="36">
        <v>1.6879999999999999</v>
      </c>
      <c r="E90" s="36">
        <v>2.9209999999999998</v>
      </c>
      <c r="F90" s="67">
        <v>1.0601334</v>
      </c>
      <c r="G90" s="67">
        <v>5.2058823529411768E-2</v>
      </c>
      <c r="H90" s="67">
        <v>1.1121922235294117</v>
      </c>
      <c r="I90" s="30"/>
      <c r="J90" s="31"/>
      <c r="K90" s="32"/>
      <c r="L90" s="32"/>
      <c r="M90" s="32"/>
      <c r="N90" s="30"/>
      <c r="O90" s="30"/>
      <c r="P90" s="30"/>
      <c r="Q90" s="30"/>
      <c r="R90" s="30"/>
    </row>
    <row r="91" spans="1:18" s="30" customFormat="1" x14ac:dyDescent="0.25">
      <c r="A91" s="29">
        <v>66</v>
      </c>
      <c r="B91" s="82">
        <v>43441063</v>
      </c>
      <c r="C91" s="41">
        <v>101.1</v>
      </c>
      <c r="D91" s="36">
        <v>2.8690000000000002</v>
      </c>
      <c r="E91" s="36">
        <v>4.5369999999999999</v>
      </c>
      <c r="F91" s="67">
        <v>1.4341463999999997</v>
      </c>
      <c r="G91" s="67">
        <v>9.9117647058823533E-2</v>
      </c>
      <c r="H91" s="67">
        <v>1.5332640470588232</v>
      </c>
      <c r="J91" s="31"/>
      <c r="K91" s="32"/>
      <c r="L91" s="32"/>
      <c r="M91" s="32"/>
    </row>
    <row r="92" spans="1:18" x14ac:dyDescent="0.25">
      <c r="A92" s="87">
        <v>67</v>
      </c>
      <c r="B92" s="82">
        <v>43441067</v>
      </c>
      <c r="C92" s="41">
        <v>84.7</v>
      </c>
      <c r="D92" s="36">
        <v>2.613</v>
      </c>
      <c r="E92" s="36">
        <v>5.226</v>
      </c>
      <c r="F92" s="67">
        <v>2.2466574000000001</v>
      </c>
      <c r="G92" s="67">
        <v>8.3039215686274523E-2</v>
      </c>
      <c r="H92" s="67">
        <v>2.3296966156862746</v>
      </c>
      <c r="I92" s="30"/>
      <c r="J92" s="31"/>
      <c r="K92" s="32"/>
      <c r="L92" s="32"/>
      <c r="M92" s="32"/>
      <c r="N92" s="30"/>
      <c r="O92" s="30"/>
      <c r="P92" s="30"/>
      <c r="Q92" s="30"/>
      <c r="R92" s="30"/>
    </row>
    <row r="93" spans="1:18" x14ac:dyDescent="0.25">
      <c r="A93" s="87">
        <v>68</v>
      </c>
      <c r="B93" s="82">
        <v>43441065</v>
      </c>
      <c r="C93" s="41">
        <v>52.7</v>
      </c>
      <c r="D93" s="36">
        <v>1.774</v>
      </c>
      <c r="E93" s="36">
        <v>3.093</v>
      </c>
      <c r="F93" s="67">
        <v>1.1340762</v>
      </c>
      <c r="G93" s="67">
        <v>5.1666666666666673E-2</v>
      </c>
      <c r="H93" s="67">
        <v>1.1857428666666667</v>
      </c>
      <c r="I93" s="30"/>
      <c r="J93" s="31"/>
      <c r="K93" s="32"/>
      <c r="L93" s="32"/>
      <c r="M93" s="32"/>
      <c r="N93" s="30"/>
      <c r="O93" s="30"/>
      <c r="P93" s="30"/>
      <c r="Q93" s="30"/>
      <c r="R93" s="30"/>
    </row>
    <row r="94" spans="1:18" x14ac:dyDescent="0.25">
      <c r="A94" s="87">
        <v>69</v>
      </c>
      <c r="B94" s="82">
        <v>43441060</v>
      </c>
      <c r="C94" s="41">
        <v>53.3</v>
      </c>
      <c r="D94" s="36">
        <v>1.478</v>
      </c>
      <c r="E94" s="36">
        <v>2.3130000000000002</v>
      </c>
      <c r="F94" s="67">
        <v>0.71793300000000015</v>
      </c>
      <c r="G94" s="67">
        <v>5.225490196078432E-2</v>
      </c>
      <c r="H94" s="67">
        <v>0.77018790196078446</v>
      </c>
      <c r="I94" s="30"/>
      <c r="J94" s="31"/>
      <c r="K94" s="32"/>
      <c r="L94" s="32"/>
      <c r="M94" s="32"/>
      <c r="N94" s="30"/>
      <c r="O94" s="30"/>
      <c r="P94" s="30"/>
      <c r="Q94" s="30"/>
      <c r="R94" s="30"/>
    </row>
    <row r="95" spans="1:18" x14ac:dyDescent="0.25">
      <c r="A95" s="87">
        <v>70</v>
      </c>
      <c r="B95" s="82">
        <v>43441066</v>
      </c>
      <c r="C95" s="41">
        <v>101.3</v>
      </c>
      <c r="D95" s="36">
        <v>3.55</v>
      </c>
      <c r="E95" s="36">
        <v>5.6879999999999997</v>
      </c>
      <c r="F95" s="67">
        <v>1.8382524</v>
      </c>
      <c r="G95" s="67">
        <v>9.9313725490196098E-2</v>
      </c>
      <c r="H95" s="67">
        <v>1.9375661254901961</v>
      </c>
      <c r="I95" s="30"/>
      <c r="J95" s="31"/>
      <c r="K95" s="32"/>
      <c r="L95" s="32"/>
      <c r="M95" s="32"/>
      <c r="N95" s="30"/>
      <c r="O95" s="30"/>
      <c r="P95" s="30"/>
      <c r="Q95" s="30"/>
      <c r="R95" s="30"/>
    </row>
    <row r="96" spans="1:18" x14ac:dyDescent="0.25">
      <c r="A96" s="87">
        <v>71</v>
      </c>
      <c r="B96" s="82">
        <v>43441350</v>
      </c>
      <c r="C96" s="41">
        <v>85.7</v>
      </c>
      <c r="D96" s="37">
        <v>0</v>
      </c>
      <c r="E96" s="37">
        <v>0</v>
      </c>
      <c r="F96" s="67">
        <v>0</v>
      </c>
      <c r="G96" s="67">
        <v>8.4019607843137264E-2</v>
      </c>
      <c r="H96" s="67">
        <v>8.4019607843137264E-2</v>
      </c>
      <c r="I96" s="30"/>
      <c r="J96" s="31"/>
      <c r="K96" s="32"/>
      <c r="L96" s="32"/>
      <c r="M96" s="32"/>
      <c r="N96" s="30"/>
      <c r="O96" s="30"/>
      <c r="P96" s="30"/>
      <c r="Q96" s="30"/>
      <c r="R96" s="30"/>
    </row>
    <row r="97" spans="1:18" x14ac:dyDescent="0.25">
      <c r="A97" s="87">
        <v>72</v>
      </c>
      <c r="B97" s="82">
        <v>43441353</v>
      </c>
      <c r="C97" s="41">
        <v>52.8</v>
      </c>
      <c r="D97" s="36">
        <v>1.768</v>
      </c>
      <c r="E97" s="36">
        <v>2.0019999999999998</v>
      </c>
      <c r="F97" s="67">
        <v>0.20119319999999979</v>
      </c>
      <c r="G97" s="67">
        <v>5.1764705882352949E-2</v>
      </c>
      <c r="H97" s="67">
        <v>0.25295790588235273</v>
      </c>
      <c r="I97" s="30"/>
      <c r="J97" s="31"/>
      <c r="K97" s="32"/>
      <c r="L97" s="32"/>
      <c r="M97" s="32"/>
      <c r="N97" s="30"/>
      <c r="O97" s="30"/>
      <c r="P97" s="30"/>
      <c r="Q97" s="30"/>
      <c r="R97" s="30"/>
    </row>
    <row r="98" spans="1:18" x14ac:dyDescent="0.25">
      <c r="A98" s="87">
        <v>73</v>
      </c>
      <c r="B98" s="82">
        <v>43441062</v>
      </c>
      <c r="C98" s="41">
        <v>52.8</v>
      </c>
      <c r="D98" s="36">
        <v>0.86499999999999999</v>
      </c>
      <c r="E98" s="36">
        <v>2.1819999999999999</v>
      </c>
      <c r="F98" s="67">
        <v>1.1323566</v>
      </c>
      <c r="G98" s="67">
        <v>5.1764705882352949E-2</v>
      </c>
      <c r="H98" s="67">
        <v>1.184121305882353</v>
      </c>
      <c r="I98" s="30"/>
      <c r="J98" s="31"/>
      <c r="K98" s="32"/>
      <c r="L98" s="32"/>
      <c r="M98" s="32"/>
      <c r="N98" s="30"/>
      <c r="O98" s="30"/>
      <c r="P98" s="30"/>
      <c r="Q98" s="30"/>
      <c r="R98" s="30"/>
    </row>
    <row r="99" spans="1:18" s="30" customFormat="1" ht="15.75" thickBot="1" x14ac:dyDescent="0.3">
      <c r="A99" s="122">
        <v>74</v>
      </c>
      <c r="B99" s="86">
        <v>43441059</v>
      </c>
      <c r="C99" s="57">
        <v>100.6</v>
      </c>
      <c r="D99" s="59">
        <v>2.9460000000000002</v>
      </c>
      <c r="E99" s="59">
        <v>4.633</v>
      </c>
      <c r="F99" s="69">
        <v>1.4504826</v>
      </c>
      <c r="G99" s="69">
        <v>9.8627450980392162E-2</v>
      </c>
      <c r="H99" s="69">
        <v>1.5491100509803921</v>
      </c>
      <c r="J99" s="106"/>
      <c r="K99" s="70"/>
      <c r="L99" s="32"/>
      <c r="M99" s="32"/>
    </row>
    <row r="100" spans="1:18" x14ac:dyDescent="0.25">
      <c r="A100" s="147">
        <v>75</v>
      </c>
      <c r="B100" s="85">
        <v>43441332</v>
      </c>
      <c r="C100" s="43">
        <v>85</v>
      </c>
      <c r="D100" s="46">
        <v>4.5650000000000004</v>
      </c>
      <c r="E100" s="46">
        <v>6.6740000000000004</v>
      </c>
      <c r="F100" s="68">
        <v>1.8133182000000001</v>
      </c>
      <c r="G100" s="68">
        <v>0.56895126307731558</v>
      </c>
      <c r="H100" s="68">
        <v>2.3822694630773156</v>
      </c>
      <c r="I100" s="30"/>
      <c r="J100" s="31"/>
      <c r="K100" s="32"/>
      <c r="L100" s="32"/>
      <c r="M100" s="32"/>
      <c r="N100" s="30"/>
      <c r="O100" s="30"/>
      <c r="P100" s="30"/>
      <c r="Q100" s="30"/>
      <c r="R100" s="30"/>
    </row>
    <row r="101" spans="1:18" x14ac:dyDescent="0.25">
      <c r="A101" s="87">
        <v>76</v>
      </c>
      <c r="B101" s="82">
        <v>43441335</v>
      </c>
      <c r="C101" s="41">
        <v>58.3</v>
      </c>
      <c r="D101" s="36">
        <v>3.68</v>
      </c>
      <c r="E101" s="36">
        <v>5.7460000000000004</v>
      </c>
      <c r="F101" s="67">
        <v>1.7763468000000002</v>
      </c>
      <c r="G101" s="68">
        <v>0.39023363102832354</v>
      </c>
      <c r="H101" s="67">
        <v>2.1665804310283239</v>
      </c>
      <c r="I101" s="30"/>
      <c r="J101" s="31"/>
      <c r="K101" s="32"/>
      <c r="L101" s="32"/>
      <c r="M101" s="32"/>
      <c r="N101" s="30"/>
      <c r="O101" s="30"/>
      <c r="P101" s="30"/>
      <c r="Q101" s="30"/>
      <c r="R101" s="30"/>
    </row>
    <row r="102" spans="1:18" s="30" customFormat="1" x14ac:dyDescent="0.25">
      <c r="A102" s="29">
        <v>77</v>
      </c>
      <c r="B102" s="82">
        <v>43441338</v>
      </c>
      <c r="C102" s="41">
        <v>58.5</v>
      </c>
      <c r="D102" s="36">
        <v>3.1469999999999998</v>
      </c>
      <c r="E102" s="36">
        <v>4.7990000000000004</v>
      </c>
      <c r="F102" s="67">
        <v>1.4203896000000005</v>
      </c>
      <c r="G102" s="68">
        <v>0.39157233988262308</v>
      </c>
      <c r="H102" s="67">
        <v>1.8119619398826234</v>
      </c>
      <c r="J102" s="31"/>
      <c r="K102" s="32"/>
      <c r="L102" s="32"/>
      <c r="M102" s="32"/>
    </row>
    <row r="103" spans="1:18" s="30" customFormat="1" x14ac:dyDescent="0.25">
      <c r="A103" s="29">
        <v>78</v>
      </c>
      <c r="B103" s="82">
        <v>43441333</v>
      </c>
      <c r="C103" s="41">
        <v>76.599999999999994</v>
      </c>
      <c r="D103" s="36">
        <v>4.3109999999999999</v>
      </c>
      <c r="E103" s="36">
        <v>5.9509999999999996</v>
      </c>
      <c r="F103" s="67">
        <v>1.4100719999999998</v>
      </c>
      <c r="G103" s="68">
        <v>0.51272549119673383</v>
      </c>
      <c r="H103" s="67">
        <v>1.9227974911967336</v>
      </c>
      <c r="J103" s="31"/>
      <c r="K103" s="32"/>
      <c r="L103" s="32"/>
      <c r="M103" s="32"/>
    </row>
    <row r="104" spans="1:18" x14ac:dyDescent="0.25">
      <c r="A104" s="87">
        <v>79</v>
      </c>
      <c r="B104" s="82">
        <v>43441336</v>
      </c>
      <c r="C104" s="41">
        <v>85.7</v>
      </c>
      <c r="D104" s="36">
        <v>2.4</v>
      </c>
      <c r="E104" s="36">
        <v>3.5329999999999999</v>
      </c>
      <c r="F104" s="67">
        <v>0.97415340000000006</v>
      </c>
      <c r="G104" s="68">
        <v>0.57363674406736409</v>
      </c>
      <c r="H104" s="67">
        <v>1.5477901440673643</v>
      </c>
      <c r="I104" s="30"/>
      <c r="J104" s="31"/>
      <c r="K104" s="32"/>
      <c r="L104" s="32"/>
      <c r="M104" s="32"/>
      <c r="N104" s="30"/>
      <c r="O104" s="30"/>
      <c r="P104" s="30"/>
      <c r="Q104" s="30"/>
      <c r="R104" s="30"/>
    </row>
    <row r="105" spans="1:18" x14ac:dyDescent="0.25">
      <c r="A105" s="87">
        <v>80</v>
      </c>
      <c r="B105" s="82">
        <v>43441339</v>
      </c>
      <c r="C105" s="41">
        <v>58.3</v>
      </c>
      <c r="D105" s="36">
        <v>3.4260000000000002</v>
      </c>
      <c r="E105" s="36">
        <v>5.2069999999999999</v>
      </c>
      <c r="F105" s="67">
        <v>1.5313037999999997</v>
      </c>
      <c r="G105" s="68">
        <v>0.39023363102832354</v>
      </c>
      <c r="H105" s="67">
        <v>1.9215374310283231</v>
      </c>
      <c r="I105" s="30"/>
      <c r="J105" s="31"/>
      <c r="K105" s="32"/>
      <c r="L105" s="32"/>
      <c r="M105" s="32"/>
      <c r="N105" s="30"/>
      <c r="O105" s="30"/>
      <c r="P105" s="30"/>
      <c r="Q105" s="30"/>
      <c r="R105" s="30"/>
    </row>
    <row r="106" spans="1:18" x14ac:dyDescent="0.25">
      <c r="A106" s="87">
        <v>81</v>
      </c>
      <c r="B106" s="82">
        <v>43441337</v>
      </c>
      <c r="C106" s="41">
        <v>58.4</v>
      </c>
      <c r="D106" s="36">
        <v>2.673</v>
      </c>
      <c r="E106" s="36">
        <v>4.1130000000000004</v>
      </c>
      <c r="F106" s="67">
        <v>1.2381120000000003</v>
      </c>
      <c r="G106" s="68">
        <v>0.39090298545547331</v>
      </c>
      <c r="H106" s="67">
        <v>1.6290149854554736</v>
      </c>
      <c r="I106" s="30"/>
      <c r="J106" s="31"/>
      <c r="K106" s="32"/>
      <c r="L106" s="32"/>
      <c r="M106" s="32"/>
      <c r="N106" s="30"/>
      <c r="O106" s="30"/>
      <c r="P106" s="30"/>
      <c r="Q106" s="30"/>
      <c r="R106" s="30"/>
    </row>
    <row r="107" spans="1:18" x14ac:dyDescent="0.25">
      <c r="A107" s="87">
        <v>82</v>
      </c>
      <c r="B107" s="82">
        <v>43441334</v>
      </c>
      <c r="C107" s="41">
        <v>76.400000000000006</v>
      </c>
      <c r="D107" s="36">
        <v>3.419</v>
      </c>
      <c r="E107" s="36">
        <v>5.2329999999999997</v>
      </c>
      <c r="F107" s="67">
        <v>1.5596771999999997</v>
      </c>
      <c r="G107" s="68">
        <v>0.51138678234243429</v>
      </c>
      <c r="H107" s="67">
        <v>2.0710639823424337</v>
      </c>
      <c r="I107" s="30"/>
      <c r="J107" s="31"/>
      <c r="K107" s="32"/>
      <c r="L107" s="32"/>
      <c r="M107" s="32"/>
      <c r="N107" s="30"/>
      <c r="O107" s="30"/>
      <c r="P107" s="30"/>
      <c r="Q107" s="30"/>
      <c r="R107" s="30"/>
    </row>
    <row r="108" spans="1:18" x14ac:dyDescent="0.25">
      <c r="A108" s="87">
        <v>83</v>
      </c>
      <c r="B108" s="82">
        <v>43441340</v>
      </c>
      <c r="C108" s="41">
        <v>85.5</v>
      </c>
      <c r="D108" s="36">
        <v>4.5449999999999999</v>
      </c>
      <c r="E108" s="36">
        <v>6.3410000000000002</v>
      </c>
      <c r="F108" s="67">
        <v>1.5442008000000003</v>
      </c>
      <c r="G108" s="68">
        <v>0.57229803521306455</v>
      </c>
      <c r="H108" s="67">
        <v>2.1164988352130649</v>
      </c>
      <c r="I108" s="30"/>
      <c r="J108" s="31"/>
      <c r="K108" s="32"/>
      <c r="L108" s="32"/>
      <c r="M108" s="32"/>
      <c r="N108" s="30"/>
      <c r="O108" s="30"/>
      <c r="P108" s="30"/>
      <c r="Q108" s="30"/>
      <c r="R108" s="30"/>
    </row>
    <row r="109" spans="1:18" x14ac:dyDescent="0.25">
      <c r="A109" s="87">
        <v>84</v>
      </c>
      <c r="B109" s="82">
        <v>43441326</v>
      </c>
      <c r="C109" s="41">
        <v>58.6</v>
      </c>
      <c r="D109" s="36">
        <v>3.9660000000000002</v>
      </c>
      <c r="E109" s="36">
        <v>5.3369999999999997</v>
      </c>
      <c r="F109" s="67">
        <v>1.1787857999999996</v>
      </c>
      <c r="G109" s="68">
        <v>0.3922416943097729</v>
      </c>
      <c r="H109" s="67">
        <v>1.5710274943097724</v>
      </c>
      <c r="I109" s="30"/>
      <c r="J109" s="31"/>
      <c r="K109" s="32"/>
      <c r="L109" s="32"/>
      <c r="M109" s="32"/>
      <c r="N109" s="30"/>
      <c r="O109" s="30"/>
      <c r="P109" s="30"/>
      <c r="Q109" s="30"/>
      <c r="R109" s="30"/>
    </row>
    <row r="110" spans="1:18" s="30" customFormat="1" x14ac:dyDescent="0.25">
      <c r="A110" s="29">
        <v>85</v>
      </c>
      <c r="B110" s="82">
        <v>43441323</v>
      </c>
      <c r="C110" s="41">
        <v>59.6</v>
      </c>
      <c r="D110" s="36">
        <v>0.124</v>
      </c>
      <c r="E110" s="36">
        <v>0.64200000000000002</v>
      </c>
      <c r="F110" s="67">
        <v>0.44537640000000001</v>
      </c>
      <c r="G110" s="68">
        <v>0.39893523858127072</v>
      </c>
      <c r="H110" s="67">
        <v>0.84431163858127078</v>
      </c>
      <c r="J110" s="31"/>
      <c r="K110" s="32"/>
      <c r="L110" s="32"/>
      <c r="M110" s="32"/>
    </row>
    <row r="111" spans="1:18" x14ac:dyDescent="0.25">
      <c r="A111" s="87">
        <v>86</v>
      </c>
      <c r="B111" s="82">
        <v>43441329</v>
      </c>
      <c r="C111" s="41">
        <v>76.5</v>
      </c>
      <c r="D111" s="36">
        <v>3.8290000000000002</v>
      </c>
      <c r="E111" s="36">
        <v>5.6870000000000003</v>
      </c>
      <c r="F111" s="67">
        <v>1.5975084000000002</v>
      </c>
      <c r="G111" s="68">
        <v>0.51205613676958406</v>
      </c>
      <c r="H111" s="67">
        <v>2.1095645367695841</v>
      </c>
      <c r="I111" s="30"/>
      <c r="J111" s="31"/>
      <c r="K111" s="32"/>
      <c r="L111" s="32"/>
      <c r="M111" s="32"/>
      <c r="N111" s="30"/>
      <c r="O111" s="30"/>
      <c r="P111" s="30"/>
      <c r="Q111" s="30"/>
      <c r="R111" s="30"/>
    </row>
    <row r="112" spans="1:18" x14ac:dyDescent="0.25">
      <c r="A112" s="87">
        <v>87</v>
      </c>
      <c r="B112" s="82">
        <v>43441330</v>
      </c>
      <c r="C112" s="41">
        <v>85.1</v>
      </c>
      <c r="D112" s="36">
        <v>3.51</v>
      </c>
      <c r="E112" s="36">
        <v>5.2750000000000004</v>
      </c>
      <c r="F112" s="67">
        <v>1.5175470000000004</v>
      </c>
      <c r="G112" s="68">
        <v>0.56962061750446547</v>
      </c>
      <c r="H112" s="67">
        <v>2.0871676175044658</v>
      </c>
      <c r="I112" s="30"/>
      <c r="J112" s="31"/>
      <c r="K112" s="32"/>
      <c r="L112" s="32"/>
      <c r="M112" s="32"/>
      <c r="N112" s="30"/>
      <c r="O112" s="30"/>
      <c r="P112" s="30"/>
      <c r="Q112" s="30"/>
      <c r="R112" s="30"/>
    </row>
    <row r="113" spans="1:18" x14ac:dyDescent="0.25">
      <c r="A113" s="87">
        <v>88</v>
      </c>
      <c r="B113" s="82">
        <v>43441327</v>
      </c>
      <c r="C113" s="41">
        <v>58.4</v>
      </c>
      <c r="D113" s="36">
        <v>2.1930000000000001</v>
      </c>
      <c r="E113" s="36">
        <v>3.669</v>
      </c>
      <c r="F113" s="67">
        <v>1.2690648</v>
      </c>
      <c r="G113" s="68">
        <v>0.39090298545547331</v>
      </c>
      <c r="H113" s="67">
        <v>1.6599677854554733</v>
      </c>
      <c r="I113" s="30"/>
      <c r="J113" s="31"/>
      <c r="K113" s="32"/>
      <c r="L113" s="32"/>
      <c r="M113" s="32"/>
      <c r="N113" s="30"/>
      <c r="O113" s="30"/>
      <c r="P113" s="30"/>
      <c r="Q113" s="30"/>
      <c r="R113" s="30"/>
    </row>
    <row r="114" spans="1:18" x14ac:dyDescent="0.25">
      <c r="A114" s="87">
        <v>89</v>
      </c>
      <c r="B114" s="82">
        <v>43441324</v>
      </c>
      <c r="C114" s="41">
        <v>58.7</v>
      </c>
      <c r="D114" s="36">
        <v>2.9449999999999998</v>
      </c>
      <c r="E114" s="36">
        <v>4.0720000000000001</v>
      </c>
      <c r="F114" s="67">
        <v>0.96899460000000015</v>
      </c>
      <c r="G114" s="68">
        <v>0.39291104873692273</v>
      </c>
      <c r="H114" s="67">
        <v>1.361905648736923</v>
      </c>
      <c r="I114" s="30"/>
      <c r="J114" s="31"/>
      <c r="K114" s="32"/>
      <c r="L114" s="32"/>
      <c r="M114" s="32"/>
      <c r="N114" s="30"/>
      <c r="O114" s="30"/>
      <c r="P114" s="30"/>
      <c r="Q114" s="30"/>
      <c r="R114" s="30"/>
    </row>
    <row r="115" spans="1:18" x14ac:dyDescent="0.25">
      <c r="A115" s="87">
        <v>90</v>
      </c>
      <c r="B115" s="82">
        <v>43441325</v>
      </c>
      <c r="C115" s="41">
        <v>77.7</v>
      </c>
      <c r="D115" s="36">
        <v>1.956</v>
      </c>
      <c r="E115" s="36">
        <v>2.625</v>
      </c>
      <c r="F115" s="67">
        <v>0.5752062</v>
      </c>
      <c r="G115" s="68">
        <v>0.52008838989538153</v>
      </c>
      <c r="H115" s="67">
        <v>1.0952945898953814</v>
      </c>
      <c r="I115" s="30"/>
      <c r="J115" s="31"/>
      <c r="K115" s="32"/>
      <c r="L115" s="32"/>
      <c r="M115" s="32"/>
      <c r="N115" s="30"/>
      <c r="O115" s="30"/>
      <c r="P115" s="30"/>
      <c r="Q115" s="30"/>
      <c r="R115" s="30"/>
    </row>
    <row r="116" spans="1:18" s="30" customFormat="1" x14ac:dyDescent="0.25">
      <c r="A116" s="29">
        <v>91</v>
      </c>
      <c r="B116" s="82">
        <v>43441328</v>
      </c>
      <c r="C116" s="41">
        <v>85.3</v>
      </c>
      <c r="D116" s="36">
        <v>4.6619999999999999</v>
      </c>
      <c r="E116" s="36">
        <v>6.8390000000000004</v>
      </c>
      <c r="F116" s="67">
        <v>1.8717846000000005</v>
      </c>
      <c r="G116" s="68">
        <v>0.57095932635876501</v>
      </c>
      <c r="H116" s="67">
        <v>2.4427439263587654</v>
      </c>
      <c r="J116" s="31"/>
      <c r="K116" s="32"/>
      <c r="L116" s="32"/>
      <c r="M116" s="32"/>
    </row>
    <row r="117" spans="1:18" x14ac:dyDescent="0.25">
      <c r="A117" s="87">
        <v>92</v>
      </c>
      <c r="B117" s="82">
        <v>43441331</v>
      </c>
      <c r="C117" s="41">
        <v>58.5</v>
      </c>
      <c r="D117" s="36">
        <v>1.98</v>
      </c>
      <c r="E117" s="36">
        <v>3.742</v>
      </c>
      <c r="F117" s="67">
        <v>1.5149676000000001</v>
      </c>
      <c r="G117" s="68">
        <v>0.39157233988262308</v>
      </c>
      <c r="H117" s="67">
        <v>1.9065399398826233</v>
      </c>
      <c r="I117" s="30"/>
      <c r="J117" s="31"/>
      <c r="K117" s="32"/>
      <c r="L117" s="32"/>
      <c r="M117" s="32"/>
      <c r="N117" s="30"/>
      <c r="O117" s="30"/>
      <c r="P117" s="30"/>
      <c r="Q117" s="30"/>
      <c r="R117" s="30"/>
    </row>
    <row r="118" spans="1:18" s="30" customFormat="1" x14ac:dyDescent="0.25">
      <c r="A118" s="29">
        <v>93</v>
      </c>
      <c r="B118" s="82">
        <v>34242164</v>
      </c>
      <c r="C118" s="41">
        <v>59.3</v>
      </c>
      <c r="D118" s="36">
        <v>0.28999999999999998</v>
      </c>
      <c r="E118" s="36">
        <v>0.28999999999999998</v>
      </c>
      <c r="F118" s="67">
        <v>0</v>
      </c>
      <c r="G118" s="68">
        <v>0.39692717529982136</v>
      </c>
      <c r="H118" s="67">
        <v>0.39692717529982136</v>
      </c>
      <c r="J118" s="31"/>
      <c r="K118" s="32"/>
      <c r="L118" s="32"/>
      <c r="M118" s="32"/>
    </row>
    <row r="119" spans="1:18" x14ac:dyDescent="0.25">
      <c r="A119" s="87">
        <v>94</v>
      </c>
      <c r="B119" s="82">
        <v>34242158</v>
      </c>
      <c r="C119" s="41">
        <v>76.8</v>
      </c>
      <c r="D119" s="36">
        <v>2.9049999999999998</v>
      </c>
      <c r="E119" s="36">
        <v>4.2380000000000004</v>
      </c>
      <c r="F119" s="67">
        <v>1.1461134000000006</v>
      </c>
      <c r="G119" s="68">
        <v>0.51406420005103337</v>
      </c>
      <c r="H119" s="67">
        <v>1.660177600051034</v>
      </c>
      <c r="I119" s="30"/>
      <c r="J119" s="31"/>
      <c r="K119" s="32"/>
      <c r="L119" s="32"/>
      <c r="M119" s="32"/>
      <c r="N119" s="30"/>
      <c r="O119" s="30"/>
      <c r="P119" s="30"/>
      <c r="Q119" s="30"/>
      <c r="R119" s="30"/>
    </row>
    <row r="120" spans="1:18" x14ac:dyDescent="0.25">
      <c r="A120" s="87">
        <v>95</v>
      </c>
      <c r="B120" s="82">
        <v>34242124</v>
      </c>
      <c r="C120" s="41">
        <v>85.2</v>
      </c>
      <c r="D120" s="36">
        <v>3.9780000000000002</v>
      </c>
      <c r="E120" s="36">
        <v>5.4489999999999998</v>
      </c>
      <c r="F120" s="67">
        <v>1.2647657999999997</v>
      </c>
      <c r="G120" s="68">
        <v>0.57028997193161524</v>
      </c>
      <c r="H120" s="67">
        <v>1.835055771931615</v>
      </c>
      <c r="I120" s="30"/>
      <c r="J120" s="31"/>
      <c r="K120" s="32"/>
      <c r="L120" s="32"/>
      <c r="M120" s="32"/>
      <c r="N120" s="30"/>
      <c r="O120" s="30"/>
      <c r="P120" s="30"/>
      <c r="Q120" s="30"/>
      <c r="R120" s="30"/>
    </row>
    <row r="121" spans="1:18" x14ac:dyDescent="0.25">
      <c r="A121" s="87">
        <v>96</v>
      </c>
      <c r="B121" s="82">
        <v>34242122</v>
      </c>
      <c r="C121" s="41">
        <v>58.1</v>
      </c>
      <c r="D121" s="36">
        <v>4.4000000000000004</v>
      </c>
      <c r="E121" s="36">
        <v>6.5810000000000004</v>
      </c>
      <c r="F121" s="67">
        <v>1.8752238000000001</v>
      </c>
      <c r="G121" s="68">
        <v>0.38889492217402399</v>
      </c>
      <c r="H121" s="67">
        <v>2.264118722174024</v>
      </c>
      <c r="I121" s="30"/>
      <c r="J121" s="31"/>
      <c r="K121" s="32"/>
      <c r="L121" s="32"/>
      <c r="M121" s="32"/>
      <c r="N121" s="30"/>
      <c r="O121" s="30"/>
      <c r="P121" s="30"/>
      <c r="Q121" s="30"/>
      <c r="R121" s="30"/>
    </row>
    <row r="122" spans="1:18" s="30" customFormat="1" x14ac:dyDescent="0.25">
      <c r="A122" s="29">
        <v>97</v>
      </c>
      <c r="B122" s="82">
        <v>34242128</v>
      </c>
      <c r="C122" s="41">
        <v>57.5</v>
      </c>
      <c r="D122" s="36">
        <v>3.2469999999999999</v>
      </c>
      <c r="E122" s="36">
        <v>4.9630000000000001</v>
      </c>
      <c r="F122" s="67">
        <v>1.4754168000000001</v>
      </c>
      <c r="G122" s="68">
        <v>0.38487879561112531</v>
      </c>
      <c r="H122" s="67">
        <v>1.8602955956111253</v>
      </c>
      <c r="J122" s="31"/>
      <c r="K122" s="32"/>
      <c r="L122" s="32"/>
      <c r="M122" s="32"/>
    </row>
    <row r="123" spans="1:18" x14ac:dyDescent="0.25">
      <c r="A123" s="87">
        <v>98</v>
      </c>
      <c r="B123" s="82">
        <v>34242159</v>
      </c>
      <c r="C123" s="41">
        <v>77</v>
      </c>
      <c r="D123" s="36">
        <v>3.89</v>
      </c>
      <c r="E123" s="36">
        <v>4.5970000000000004</v>
      </c>
      <c r="F123" s="67">
        <v>0.60787860000000027</v>
      </c>
      <c r="G123" s="68">
        <v>0.51540290890533291</v>
      </c>
      <c r="H123" s="67">
        <v>1.1232815089053332</v>
      </c>
      <c r="I123" s="30"/>
      <c r="J123" s="31"/>
      <c r="K123" s="32"/>
      <c r="L123" s="32"/>
      <c r="M123" s="32"/>
      <c r="N123" s="30"/>
      <c r="O123" s="30"/>
      <c r="P123" s="30"/>
      <c r="Q123" s="30"/>
      <c r="R123" s="30"/>
    </row>
    <row r="124" spans="1:18" s="30" customFormat="1" x14ac:dyDescent="0.25">
      <c r="A124" s="29">
        <v>99</v>
      </c>
      <c r="B124" s="82">
        <v>34242441</v>
      </c>
      <c r="C124" s="41">
        <v>85.4</v>
      </c>
      <c r="D124" s="36">
        <v>3.907</v>
      </c>
      <c r="E124" s="36">
        <v>5.8789999999999996</v>
      </c>
      <c r="F124" s="67">
        <v>1.6955255999999996</v>
      </c>
      <c r="G124" s="68">
        <v>0.57162868078591478</v>
      </c>
      <c r="H124" s="67">
        <v>2.2671542807859142</v>
      </c>
      <c r="J124" s="31"/>
      <c r="K124" s="32"/>
      <c r="L124" s="32"/>
      <c r="M124" s="32"/>
    </row>
    <row r="125" spans="1:18" x14ac:dyDescent="0.25">
      <c r="A125" s="87">
        <v>100</v>
      </c>
      <c r="B125" s="82">
        <v>34242395</v>
      </c>
      <c r="C125" s="41">
        <v>58.2</v>
      </c>
      <c r="D125" s="36">
        <v>0</v>
      </c>
      <c r="E125" s="36">
        <v>0</v>
      </c>
      <c r="F125" s="67">
        <v>0</v>
      </c>
      <c r="G125" s="68">
        <v>0.38956427660117376</v>
      </c>
      <c r="H125" s="67">
        <v>0.38956427660117376</v>
      </c>
      <c r="I125" s="30"/>
      <c r="J125" s="31"/>
      <c r="K125" s="32"/>
      <c r="L125" s="32"/>
      <c r="M125" s="32"/>
      <c r="N125" s="30"/>
      <c r="O125" s="30"/>
      <c r="P125" s="30"/>
      <c r="Q125" s="30"/>
      <c r="R125" s="30"/>
    </row>
    <row r="126" spans="1:18" s="30" customFormat="1" x14ac:dyDescent="0.25">
      <c r="A126" s="29">
        <v>101</v>
      </c>
      <c r="B126" s="82">
        <v>34242120</v>
      </c>
      <c r="C126" s="41">
        <v>59</v>
      </c>
      <c r="D126" s="36">
        <v>3.109</v>
      </c>
      <c r="E126" s="36">
        <v>4.6180000000000003</v>
      </c>
      <c r="F126" s="67">
        <v>1.2974382000000002</v>
      </c>
      <c r="G126" s="68">
        <v>0.39491911201837199</v>
      </c>
      <c r="H126" s="67">
        <v>1.6923573120183721</v>
      </c>
      <c r="J126" s="31"/>
      <c r="K126" s="32"/>
      <c r="L126" s="32"/>
      <c r="M126" s="32"/>
    </row>
    <row r="127" spans="1:18" x14ac:dyDescent="0.25">
      <c r="A127" s="87">
        <v>102</v>
      </c>
      <c r="B127" s="82">
        <v>34242123</v>
      </c>
      <c r="C127" s="41">
        <v>77.599999999999994</v>
      </c>
      <c r="D127" s="36">
        <v>1.921</v>
      </c>
      <c r="E127" s="36">
        <v>2.8809999999999998</v>
      </c>
      <c r="F127" s="67">
        <v>0.82540799999999981</v>
      </c>
      <c r="G127" s="68">
        <v>0.51941903546823165</v>
      </c>
      <c r="H127" s="67">
        <v>1.3448270354682315</v>
      </c>
      <c r="I127" s="30"/>
      <c r="J127" s="31"/>
      <c r="K127" s="32"/>
      <c r="L127" s="32"/>
      <c r="M127" s="32"/>
      <c r="N127" s="30"/>
      <c r="O127" s="30"/>
      <c r="P127" s="30"/>
      <c r="Q127" s="30"/>
      <c r="R127" s="30"/>
    </row>
    <row r="128" spans="1:18" x14ac:dyDescent="0.25">
      <c r="A128" s="87">
        <v>103</v>
      </c>
      <c r="B128" s="82">
        <v>34242126</v>
      </c>
      <c r="C128" s="41">
        <v>85.4</v>
      </c>
      <c r="D128" s="36">
        <v>4.5670000000000002</v>
      </c>
      <c r="E128" s="36">
        <v>6.8390000000000004</v>
      </c>
      <c r="F128" s="67">
        <v>1.9534656000000001</v>
      </c>
      <c r="G128" s="68">
        <v>0.57162868078591478</v>
      </c>
      <c r="H128" s="67">
        <v>2.5250942807859147</v>
      </c>
      <c r="I128" s="30"/>
      <c r="J128" s="31"/>
      <c r="K128" s="32"/>
      <c r="L128" s="32"/>
      <c r="M128" s="32"/>
      <c r="N128" s="30"/>
      <c r="O128" s="30"/>
      <c r="P128" s="30"/>
      <c r="Q128" s="30"/>
      <c r="R128" s="30"/>
    </row>
    <row r="129" spans="1:18" x14ac:dyDescent="0.25">
      <c r="A129" s="87">
        <v>104</v>
      </c>
      <c r="B129" s="84">
        <v>34242116</v>
      </c>
      <c r="C129" s="42">
        <v>58.8</v>
      </c>
      <c r="D129" s="73">
        <v>3.5449999999999999</v>
      </c>
      <c r="E129" s="36">
        <v>5.1829999999999998</v>
      </c>
      <c r="F129" s="74">
        <v>1.4083523999999998</v>
      </c>
      <c r="G129" s="68">
        <v>0.39358040316407245</v>
      </c>
      <c r="H129" s="74">
        <v>1.8019328031640722</v>
      </c>
      <c r="I129" s="30"/>
      <c r="J129" s="31"/>
      <c r="K129" s="32"/>
      <c r="L129" s="32"/>
      <c r="M129" s="32"/>
      <c r="N129" s="30"/>
      <c r="O129" s="30"/>
      <c r="P129" s="30"/>
      <c r="Q129" s="30"/>
      <c r="R129" s="30"/>
    </row>
    <row r="130" spans="1:18" x14ac:dyDescent="0.25">
      <c r="A130" s="87">
        <v>105</v>
      </c>
      <c r="B130" s="82">
        <v>34242113</v>
      </c>
      <c r="C130" s="123">
        <v>59.2</v>
      </c>
      <c r="D130" s="36">
        <v>2.714</v>
      </c>
      <c r="E130" s="36">
        <v>3.7989999999999999</v>
      </c>
      <c r="F130" s="124">
        <v>0.93288300000000002</v>
      </c>
      <c r="G130" s="68">
        <v>0.39625782087267164</v>
      </c>
      <c r="H130" s="124">
        <v>1.3291408208726716</v>
      </c>
      <c r="I130" s="30"/>
      <c r="J130" s="31"/>
      <c r="K130" s="32"/>
      <c r="L130" s="32"/>
      <c r="M130" s="32"/>
      <c r="N130" s="30"/>
      <c r="O130" s="30"/>
      <c r="P130" s="30"/>
      <c r="Q130" s="30"/>
      <c r="R130" s="30"/>
    </row>
    <row r="131" spans="1:18" x14ac:dyDescent="0.25">
      <c r="A131" s="87">
        <v>106</v>
      </c>
      <c r="B131" s="83">
        <v>34242119</v>
      </c>
      <c r="C131" s="123">
        <v>76.8</v>
      </c>
      <c r="D131" s="36">
        <v>6.0000000000000001E-3</v>
      </c>
      <c r="E131" s="36">
        <v>0.63900000000000001</v>
      </c>
      <c r="F131" s="124">
        <v>0.5442534</v>
      </c>
      <c r="G131" s="68">
        <v>0.51406420005103337</v>
      </c>
      <c r="H131" s="124">
        <v>1.0583176000510335</v>
      </c>
      <c r="I131" s="107"/>
      <c r="J131" s="31"/>
      <c r="K131" s="32"/>
      <c r="L131" s="32"/>
      <c r="M131" s="32"/>
      <c r="N131" s="30"/>
      <c r="O131" s="30"/>
      <c r="P131" s="30"/>
      <c r="Q131" s="30"/>
      <c r="R131" s="30"/>
    </row>
    <row r="132" spans="1:18" s="30" customFormat="1" x14ac:dyDescent="0.25">
      <c r="A132" s="29">
        <v>107</v>
      </c>
      <c r="B132" s="82">
        <v>34242112</v>
      </c>
      <c r="C132" s="123">
        <v>85.1</v>
      </c>
      <c r="D132" s="36">
        <v>4.165</v>
      </c>
      <c r="E132" s="36">
        <v>6.2729999999999997</v>
      </c>
      <c r="F132" s="124">
        <v>1.8124583999999997</v>
      </c>
      <c r="G132" s="68">
        <v>0.56962061750446547</v>
      </c>
      <c r="H132" s="124">
        <v>2.382079017504465</v>
      </c>
      <c r="J132" s="31"/>
      <c r="K132" s="32"/>
      <c r="L132" s="32"/>
      <c r="M132" s="32"/>
    </row>
    <row r="133" spans="1:18" x14ac:dyDescent="0.25">
      <c r="A133" s="87">
        <v>108</v>
      </c>
      <c r="B133" s="82">
        <v>34242115</v>
      </c>
      <c r="C133" s="123">
        <v>58.5</v>
      </c>
      <c r="D133" s="36">
        <v>4.6379999999999999</v>
      </c>
      <c r="E133" s="36">
        <v>8.9239999999999995</v>
      </c>
      <c r="F133" s="124">
        <v>3.6851027999999997</v>
      </c>
      <c r="G133" s="68">
        <v>0.39157233988262308</v>
      </c>
      <c r="H133" s="124">
        <v>4.0766751398826226</v>
      </c>
      <c r="I133" s="107"/>
      <c r="J133" s="31"/>
      <c r="K133" s="32"/>
      <c r="L133" s="32"/>
      <c r="M133" s="32"/>
      <c r="N133" s="30"/>
      <c r="O133" s="30"/>
      <c r="P133" s="30"/>
      <c r="Q133" s="30"/>
      <c r="R133" s="30"/>
    </row>
    <row r="134" spans="1:18" s="30" customFormat="1" x14ac:dyDescent="0.25">
      <c r="A134" s="29">
        <v>109</v>
      </c>
      <c r="B134" s="82">
        <v>34242118</v>
      </c>
      <c r="C134" s="41">
        <v>59.1</v>
      </c>
      <c r="D134" s="36">
        <v>2.012</v>
      </c>
      <c r="E134" s="36">
        <v>3.93</v>
      </c>
      <c r="F134" s="67">
        <v>1.6490964000000001</v>
      </c>
      <c r="G134" s="68">
        <v>0.39558846644552181</v>
      </c>
      <c r="H134" s="67">
        <v>2.0446848664455217</v>
      </c>
      <c r="J134" s="31"/>
      <c r="K134" s="32"/>
      <c r="L134" s="32"/>
      <c r="M134" s="32"/>
    </row>
    <row r="135" spans="1:18" s="30" customFormat="1" x14ac:dyDescent="0.25">
      <c r="A135" s="29">
        <v>110</v>
      </c>
      <c r="B135" s="82">
        <v>34242111</v>
      </c>
      <c r="C135" s="123">
        <v>77.099999999999994</v>
      </c>
      <c r="D135" s="36">
        <v>3.5979999999999999</v>
      </c>
      <c r="E135" s="36">
        <v>4.3109999999999999</v>
      </c>
      <c r="F135" s="67">
        <v>0.61303740000000007</v>
      </c>
      <c r="G135" s="68">
        <v>0.51607226333248279</v>
      </c>
      <c r="H135" s="67">
        <v>1.1291096633324829</v>
      </c>
      <c r="J135" s="31"/>
      <c r="K135" s="32"/>
      <c r="L135" s="32"/>
      <c r="M135" s="32"/>
    </row>
    <row r="136" spans="1:18" x14ac:dyDescent="0.25">
      <c r="A136" s="87">
        <v>111</v>
      </c>
      <c r="B136" s="82">
        <v>34242114</v>
      </c>
      <c r="C136" s="41">
        <v>85.1</v>
      </c>
      <c r="D136" s="36">
        <v>4.7389999999999999</v>
      </c>
      <c r="E136" s="36">
        <v>7.3630000000000004</v>
      </c>
      <c r="F136" s="67">
        <v>2.2561152000000004</v>
      </c>
      <c r="G136" s="68">
        <v>0.56962061750446547</v>
      </c>
      <c r="H136" s="67">
        <v>2.8257358175044658</v>
      </c>
      <c r="I136" s="30"/>
      <c r="J136" s="31"/>
      <c r="K136" s="32"/>
      <c r="L136" s="32"/>
      <c r="M136" s="32"/>
      <c r="N136" s="30"/>
      <c r="O136" s="30"/>
      <c r="P136" s="30"/>
      <c r="Q136" s="30"/>
      <c r="R136" s="30"/>
    </row>
    <row r="137" spans="1:18" x14ac:dyDescent="0.25">
      <c r="A137" s="87">
        <v>112</v>
      </c>
      <c r="B137" s="82">
        <v>34242117</v>
      </c>
      <c r="C137" s="41">
        <v>57.5</v>
      </c>
      <c r="D137" s="36">
        <v>0.17100000000000001</v>
      </c>
      <c r="E137" s="36">
        <v>0.81799999999999995</v>
      </c>
      <c r="F137" s="67">
        <v>0.55629059999999997</v>
      </c>
      <c r="G137" s="68">
        <v>0.38487879561112531</v>
      </c>
      <c r="H137" s="67">
        <v>0.94116939561112534</v>
      </c>
      <c r="I137" s="30"/>
      <c r="J137" s="31"/>
      <c r="K137" s="32"/>
      <c r="L137" s="32"/>
      <c r="M137" s="32"/>
      <c r="N137" s="30"/>
      <c r="O137" s="30"/>
      <c r="P137" s="30"/>
      <c r="Q137" s="30"/>
      <c r="R137" s="30"/>
    </row>
    <row r="138" spans="1:18" x14ac:dyDescent="0.25">
      <c r="A138" s="87">
        <v>113</v>
      </c>
      <c r="B138" s="82">
        <v>34242125</v>
      </c>
      <c r="C138" s="41">
        <v>58.9</v>
      </c>
      <c r="D138" s="36">
        <v>2.6120000000000001</v>
      </c>
      <c r="E138" s="36">
        <v>4.1520000000000001</v>
      </c>
      <c r="F138" s="67">
        <v>1.324092</v>
      </c>
      <c r="G138" s="68">
        <v>0.39424975759122222</v>
      </c>
      <c r="H138" s="67">
        <v>1.7183417575912223</v>
      </c>
      <c r="I138" s="30"/>
      <c r="J138" s="31"/>
      <c r="K138" s="32"/>
      <c r="L138" s="32"/>
      <c r="M138" s="32"/>
      <c r="N138" s="30"/>
      <c r="O138" s="30"/>
      <c r="P138" s="30"/>
      <c r="Q138" s="30"/>
      <c r="R138" s="30"/>
    </row>
    <row r="139" spans="1:18" s="30" customFormat="1" x14ac:dyDescent="0.25">
      <c r="A139" s="29">
        <v>114</v>
      </c>
      <c r="B139" s="82">
        <v>34242154</v>
      </c>
      <c r="C139" s="41">
        <v>77.099999999999994</v>
      </c>
      <c r="D139" s="36">
        <v>3.3650000000000002</v>
      </c>
      <c r="E139" s="36">
        <v>5</v>
      </c>
      <c r="F139" s="67">
        <v>1.4057729999999999</v>
      </c>
      <c r="G139" s="68">
        <v>0.51607226333248279</v>
      </c>
      <c r="H139" s="67">
        <v>1.9218452633324827</v>
      </c>
      <c r="J139" s="31"/>
      <c r="K139" s="32"/>
      <c r="L139" s="32"/>
      <c r="M139" s="32"/>
    </row>
    <row r="140" spans="1:18" s="30" customFormat="1" x14ac:dyDescent="0.25">
      <c r="A140" s="29">
        <v>115</v>
      </c>
      <c r="B140" s="82">
        <v>34242149</v>
      </c>
      <c r="C140" s="41">
        <v>85.3</v>
      </c>
      <c r="D140" s="36">
        <v>2.4670000000000001</v>
      </c>
      <c r="E140" s="36">
        <v>2.8090000000000002</v>
      </c>
      <c r="F140" s="67">
        <v>0.29405160000000008</v>
      </c>
      <c r="G140" s="68">
        <v>0.57095932635876501</v>
      </c>
      <c r="H140" s="67">
        <v>0.86501092635876509</v>
      </c>
      <c r="J140" s="31"/>
      <c r="K140" s="32"/>
      <c r="L140" s="32"/>
      <c r="M140" s="32"/>
    </row>
    <row r="141" spans="1:18" x14ac:dyDescent="0.25">
      <c r="A141" s="87">
        <v>116</v>
      </c>
      <c r="B141" s="82">
        <v>34242157</v>
      </c>
      <c r="C141" s="41">
        <v>59.6</v>
      </c>
      <c r="D141" s="36">
        <v>3.0750000000000002</v>
      </c>
      <c r="E141" s="36">
        <v>4.6079999999999997</v>
      </c>
      <c r="F141" s="67">
        <v>1.3180733999999996</v>
      </c>
      <c r="G141" s="68">
        <v>0.39893523858127072</v>
      </c>
      <c r="H141" s="67">
        <v>1.7170086385812704</v>
      </c>
      <c r="I141" s="30"/>
      <c r="J141" s="31"/>
      <c r="K141" s="32"/>
      <c r="L141" s="32"/>
      <c r="M141" s="32"/>
      <c r="N141" s="30"/>
      <c r="O141" s="30"/>
      <c r="P141" s="30"/>
      <c r="Q141" s="30"/>
      <c r="R141" s="30"/>
    </row>
    <row r="142" spans="1:18" x14ac:dyDescent="0.25">
      <c r="A142" s="87">
        <v>117</v>
      </c>
      <c r="B142" s="82">
        <v>41341239</v>
      </c>
      <c r="C142" s="41">
        <v>59</v>
      </c>
      <c r="D142" s="36">
        <v>1.137</v>
      </c>
      <c r="E142" s="36">
        <v>1.6659999999999999</v>
      </c>
      <c r="F142" s="67">
        <v>0.45483419999999991</v>
      </c>
      <c r="G142" s="68">
        <v>0.39491911201837199</v>
      </c>
      <c r="H142" s="67">
        <v>0.8497533120183719</v>
      </c>
      <c r="I142" s="30"/>
      <c r="J142" s="31"/>
      <c r="K142" s="32"/>
      <c r="L142" s="32"/>
      <c r="M142" s="32"/>
      <c r="N142" s="30"/>
      <c r="O142" s="30"/>
      <c r="P142" s="30"/>
      <c r="Q142" s="30"/>
      <c r="R142" s="30"/>
    </row>
    <row r="143" spans="1:18" x14ac:dyDescent="0.25">
      <c r="A143" s="87">
        <v>118</v>
      </c>
      <c r="B143" s="82">
        <v>34242156</v>
      </c>
      <c r="C143" s="41">
        <v>78</v>
      </c>
      <c r="D143" s="36">
        <v>3.7029999999999998</v>
      </c>
      <c r="E143" s="36">
        <v>5.4779999999999998</v>
      </c>
      <c r="F143" s="67">
        <v>1.5261449999999999</v>
      </c>
      <c r="G143" s="68">
        <v>0.52209645317683073</v>
      </c>
      <c r="H143" s="67">
        <v>2.0482414531768307</v>
      </c>
      <c r="I143" s="30"/>
      <c r="J143" s="31"/>
      <c r="K143" s="32"/>
      <c r="L143" s="32"/>
      <c r="M143" s="32"/>
      <c r="N143" s="30"/>
      <c r="O143" s="30"/>
      <c r="P143" s="30"/>
      <c r="Q143" s="30"/>
      <c r="R143" s="30"/>
    </row>
    <row r="144" spans="1:18" x14ac:dyDescent="0.25">
      <c r="A144" s="87">
        <v>119</v>
      </c>
      <c r="B144" s="82">
        <v>34242162</v>
      </c>
      <c r="C144" s="41">
        <v>85.5</v>
      </c>
      <c r="D144" s="36">
        <v>4.5129999999999999</v>
      </c>
      <c r="E144" s="36">
        <v>5.923</v>
      </c>
      <c r="F144" s="67">
        <v>1.2123180000000002</v>
      </c>
      <c r="G144" s="68">
        <v>0.57229803521306455</v>
      </c>
      <c r="H144" s="67">
        <v>1.7846160352130647</v>
      </c>
      <c r="I144" s="30"/>
      <c r="J144" s="31"/>
      <c r="K144" s="32"/>
      <c r="L144" s="32"/>
      <c r="M144" s="32"/>
      <c r="N144" s="30"/>
      <c r="O144" s="30"/>
      <c r="P144" s="30"/>
      <c r="Q144" s="30"/>
      <c r="R144" s="30"/>
    </row>
    <row r="145" spans="1:18" s="30" customFormat="1" x14ac:dyDescent="0.25">
      <c r="A145" s="29">
        <v>120</v>
      </c>
      <c r="B145" s="82">
        <v>20140179</v>
      </c>
      <c r="C145" s="41">
        <v>58.9</v>
      </c>
      <c r="D145" s="36">
        <v>1.8320000000000001</v>
      </c>
      <c r="E145" s="36">
        <v>1.8320000000000001</v>
      </c>
      <c r="F145" s="67">
        <v>0</v>
      </c>
      <c r="G145" s="68">
        <v>0.39424975759122222</v>
      </c>
      <c r="H145" s="67">
        <v>0.39424975759122222</v>
      </c>
      <c r="J145" s="31"/>
      <c r="K145" s="32"/>
      <c r="L145" s="32"/>
      <c r="M145" s="32"/>
    </row>
    <row r="146" spans="1:18" x14ac:dyDescent="0.25">
      <c r="A146" s="87">
        <v>121</v>
      </c>
      <c r="B146" s="82">
        <v>34242161</v>
      </c>
      <c r="C146" s="41">
        <v>59.2</v>
      </c>
      <c r="D146" s="36">
        <v>1.9219999999999999</v>
      </c>
      <c r="E146" s="36">
        <v>3.0779999999999998</v>
      </c>
      <c r="F146" s="67">
        <v>0.99392879999999995</v>
      </c>
      <c r="G146" s="68">
        <v>0.39625782087267164</v>
      </c>
      <c r="H146" s="67">
        <v>1.3901866208726716</v>
      </c>
      <c r="I146" s="30"/>
      <c r="J146" s="31"/>
      <c r="K146" s="32"/>
      <c r="L146" s="32"/>
      <c r="M146" s="32"/>
      <c r="N146" s="30"/>
      <c r="O146" s="30"/>
      <c r="P146" s="30"/>
      <c r="Q146" s="30"/>
      <c r="R146" s="30"/>
    </row>
    <row r="147" spans="1:18" x14ac:dyDescent="0.25">
      <c r="A147" s="87">
        <v>122</v>
      </c>
      <c r="B147" s="82">
        <v>34242151</v>
      </c>
      <c r="C147" s="41">
        <v>78.099999999999994</v>
      </c>
      <c r="D147" s="36">
        <v>2.3370000000000002</v>
      </c>
      <c r="E147" s="36">
        <v>3.65</v>
      </c>
      <c r="F147" s="67">
        <v>1.1289173999999997</v>
      </c>
      <c r="G147" s="68">
        <v>0.5227658076039805</v>
      </c>
      <c r="H147" s="67">
        <v>1.6516832076039802</v>
      </c>
      <c r="I147" s="30"/>
      <c r="J147" s="31"/>
      <c r="K147" s="32"/>
      <c r="L147" s="32"/>
      <c r="M147" s="32"/>
      <c r="N147" s="30"/>
      <c r="O147" s="30"/>
      <c r="P147" s="30"/>
      <c r="Q147" s="30"/>
      <c r="R147" s="30"/>
    </row>
    <row r="148" spans="1:18" s="30" customFormat="1" x14ac:dyDescent="0.25">
      <c r="A148" s="29">
        <v>123</v>
      </c>
      <c r="B148" s="82">
        <v>34242148</v>
      </c>
      <c r="C148" s="41">
        <v>85.2</v>
      </c>
      <c r="D148" s="36">
        <v>0</v>
      </c>
      <c r="E148" s="36">
        <v>0.68300000000000005</v>
      </c>
      <c r="F148" s="67">
        <v>0.58724340000000008</v>
      </c>
      <c r="G148" s="68">
        <v>0.57028997193161524</v>
      </c>
      <c r="H148" s="67">
        <v>1.1575333719316152</v>
      </c>
      <c r="J148" s="31"/>
      <c r="K148" s="32"/>
      <c r="L148" s="32"/>
      <c r="M148" s="32"/>
    </row>
    <row r="149" spans="1:18" x14ac:dyDescent="0.25">
      <c r="A149" s="87">
        <v>124</v>
      </c>
      <c r="B149" s="82">
        <v>34242163</v>
      </c>
      <c r="C149" s="41">
        <v>59.3</v>
      </c>
      <c r="D149" s="36">
        <v>2.1480000000000001</v>
      </c>
      <c r="E149" s="36">
        <v>3.3690000000000002</v>
      </c>
      <c r="F149" s="67">
        <v>1.0498158000000002</v>
      </c>
      <c r="G149" s="68">
        <v>0.39692717529982136</v>
      </c>
      <c r="H149" s="67">
        <v>1.4467429752998215</v>
      </c>
      <c r="I149" s="30"/>
      <c r="J149" s="31"/>
      <c r="K149" s="32"/>
      <c r="L149" s="32"/>
      <c r="M149" s="32"/>
      <c r="N149" s="30"/>
      <c r="O149" s="30"/>
      <c r="P149" s="30"/>
      <c r="Q149" s="30"/>
      <c r="R149" s="30"/>
    </row>
    <row r="150" spans="1:18" x14ac:dyDescent="0.25">
      <c r="A150" s="87">
        <v>125</v>
      </c>
      <c r="B150" s="82">
        <v>34242153</v>
      </c>
      <c r="C150" s="41">
        <v>59.2</v>
      </c>
      <c r="D150" s="36">
        <v>1.98</v>
      </c>
      <c r="E150" s="36">
        <v>3.0569999999999999</v>
      </c>
      <c r="F150" s="67">
        <v>0.92600459999999996</v>
      </c>
      <c r="G150" s="68">
        <v>0.39625782087267164</v>
      </c>
      <c r="H150" s="67">
        <v>1.3222624208726717</v>
      </c>
      <c r="I150" s="30"/>
      <c r="J150" s="31"/>
      <c r="K150" s="32"/>
      <c r="L150" s="32"/>
      <c r="M150" s="32"/>
      <c r="N150" s="30"/>
      <c r="O150" s="30"/>
      <c r="P150" s="30"/>
      <c r="Q150" s="30"/>
      <c r="R150" s="30"/>
    </row>
    <row r="151" spans="1:18" x14ac:dyDescent="0.25">
      <c r="A151" s="87">
        <v>126</v>
      </c>
      <c r="B151" s="82">
        <v>20140213</v>
      </c>
      <c r="C151" s="41">
        <v>77.599999999999994</v>
      </c>
      <c r="D151" s="36">
        <v>2.2109999999999999</v>
      </c>
      <c r="E151" s="36">
        <v>3.4390000000000001</v>
      </c>
      <c r="F151" s="67">
        <v>1.0558344000000002</v>
      </c>
      <c r="G151" s="68">
        <v>0.51941903546823165</v>
      </c>
      <c r="H151" s="67">
        <v>1.5752534354682317</v>
      </c>
      <c r="I151" s="30"/>
      <c r="J151" s="31"/>
      <c r="K151" s="32"/>
      <c r="L151" s="32"/>
      <c r="M151" s="32"/>
      <c r="N151" s="30"/>
      <c r="O151" s="30"/>
      <c r="P151" s="30"/>
      <c r="Q151" s="30"/>
      <c r="R151" s="30"/>
    </row>
    <row r="152" spans="1:18" s="30" customFormat="1" x14ac:dyDescent="0.25">
      <c r="A152" s="29">
        <v>127</v>
      </c>
      <c r="B152" s="82">
        <v>34242152</v>
      </c>
      <c r="C152" s="41">
        <v>85.2</v>
      </c>
      <c r="D152" s="36">
        <v>4.7080000000000002</v>
      </c>
      <c r="E152" s="36">
        <v>6.9530000000000003</v>
      </c>
      <c r="F152" s="67">
        <v>1.9302510000000002</v>
      </c>
      <c r="G152" s="68">
        <v>0.57028997193161524</v>
      </c>
      <c r="H152" s="67">
        <v>2.5005409719316152</v>
      </c>
      <c r="J152" s="31"/>
      <c r="K152" s="32"/>
      <c r="L152" s="32"/>
      <c r="M152" s="32"/>
    </row>
    <row r="153" spans="1:18" s="30" customFormat="1" x14ac:dyDescent="0.25">
      <c r="A153" s="29">
        <v>128</v>
      </c>
      <c r="B153" s="82">
        <v>34242147</v>
      </c>
      <c r="C153" s="41">
        <v>58.9</v>
      </c>
      <c r="D153" s="36">
        <v>1.738</v>
      </c>
      <c r="E153" s="36">
        <v>2.552</v>
      </c>
      <c r="F153" s="67">
        <v>0.69987720000000009</v>
      </c>
      <c r="G153" s="68">
        <v>0.39424975759122222</v>
      </c>
      <c r="H153" s="67">
        <v>1.0941269575912222</v>
      </c>
      <c r="J153" s="31"/>
      <c r="K153" s="32"/>
      <c r="L153" s="32"/>
      <c r="M153" s="32"/>
    </row>
    <row r="154" spans="1:18" x14ac:dyDescent="0.25">
      <c r="A154" s="87">
        <v>129</v>
      </c>
      <c r="B154" s="82">
        <v>34242155</v>
      </c>
      <c r="C154" s="41">
        <v>58.6</v>
      </c>
      <c r="D154" s="36">
        <v>3.19</v>
      </c>
      <c r="E154" s="36">
        <v>4.1239999999999997</v>
      </c>
      <c r="F154" s="67">
        <v>0.8030531999999998</v>
      </c>
      <c r="G154" s="68">
        <v>0.3922416943097729</v>
      </c>
      <c r="H154" s="67">
        <v>1.1952948943097728</v>
      </c>
      <c r="I154" s="30"/>
      <c r="J154" s="31"/>
      <c r="K154" s="32"/>
      <c r="L154" s="32"/>
      <c r="M154" s="32"/>
      <c r="N154" s="30"/>
      <c r="O154" s="30"/>
      <c r="P154" s="30"/>
      <c r="Q154" s="30"/>
      <c r="R154" s="30"/>
    </row>
    <row r="155" spans="1:18" ht="15.75" thickBot="1" x14ac:dyDescent="0.3">
      <c r="A155" s="156">
        <v>130</v>
      </c>
      <c r="B155" s="86">
        <v>34242150</v>
      </c>
      <c r="C155" s="57">
        <v>77.599999999999994</v>
      </c>
      <c r="D155" s="59">
        <v>1.8939999999999999</v>
      </c>
      <c r="E155" s="59">
        <v>3.3620000000000001</v>
      </c>
      <c r="F155" s="69">
        <v>1.2621864000000003</v>
      </c>
      <c r="G155" s="69">
        <v>0.51941903546823165</v>
      </c>
      <c r="H155" s="69">
        <v>1.781605435468232</v>
      </c>
      <c r="I155" s="30"/>
      <c r="J155" s="106"/>
      <c r="K155" s="70"/>
      <c r="L155" s="32"/>
      <c r="M155" s="32"/>
      <c r="N155" s="30"/>
      <c r="O155" s="30"/>
      <c r="P155" s="30"/>
      <c r="Q155" s="30"/>
      <c r="R155" s="30"/>
    </row>
    <row r="156" spans="1:18" x14ac:dyDescent="0.25">
      <c r="A156" s="147">
        <v>131</v>
      </c>
      <c r="B156" s="85">
        <v>20442446</v>
      </c>
      <c r="C156" s="43">
        <v>84.1</v>
      </c>
      <c r="D156" s="46">
        <v>5.4080000000000004</v>
      </c>
      <c r="E156" s="46">
        <v>7.3879999999999999</v>
      </c>
      <c r="F156" s="68">
        <v>1.7024039999999996</v>
      </c>
      <c r="G156" s="68">
        <v>0.5334164896803355</v>
      </c>
      <c r="H156" s="68">
        <v>2.2358204896803349</v>
      </c>
      <c r="I156" s="30"/>
      <c r="J156" s="31"/>
      <c r="K156" s="32"/>
      <c r="L156" s="32"/>
      <c r="M156" s="32"/>
      <c r="N156" s="30"/>
      <c r="O156" s="30"/>
      <c r="P156" s="30"/>
      <c r="Q156" s="30"/>
      <c r="R156" s="30"/>
    </row>
    <row r="157" spans="1:18" x14ac:dyDescent="0.25">
      <c r="A157" s="87">
        <v>132</v>
      </c>
      <c r="B157" s="82">
        <v>43242256</v>
      </c>
      <c r="C157" s="41">
        <v>56.3</v>
      </c>
      <c r="D157" s="36">
        <v>1.819</v>
      </c>
      <c r="E157" s="36">
        <v>3.1720000000000002</v>
      </c>
      <c r="F157" s="67">
        <v>1.1633094000000002</v>
      </c>
      <c r="G157" s="68">
        <v>0.35709094374557532</v>
      </c>
      <c r="H157" s="67">
        <v>1.5204003437455755</v>
      </c>
      <c r="I157" s="30"/>
      <c r="J157" s="31"/>
      <c r="K157" s="32"/>
      <c r="L157" s="32"/>
      <c r="M157" s="32"/>
      <c r="N157" s="30"/>
      <c r="O157" s="30"/>
      <c r="P157" s="30"/>
      <c r="Q157" s="30"/>
      <c r="R157" s="30"/>
    </row>
    <row r="158" spans="1:18" x14ac:dyDescent="0.25">
      <c r="A158" s="87">
        <v>133</v>
      </c>
      <c r="B158" s="82">
        <v>43242235</v>
      </c>
      <c r="C158" s="41">
        <v>56.1</v>
      </c>
      <c r="D158" s="36">
        <v>1.7529999999999999</v>
      </c>
      <c r="E158" s="36">
        <v>2.911</v>
      </c>
      <c r="F158" s="67">
        <v>0.9956484000000001</v>
      </c>
      <c r="G158" s="68">
        <v>0.35582241463813102</v>
      </c>
      <c r="H158" s="67">
        <v>1.3514708146381311</v>
      </c>
      <c r="I158" s="30"/>
      <c r="J158" s="31"/>
      <c r="K158" s="32"/>
      <c r="L158" s="32"/>
      <c r="M158" s="32"/>
      <c r="N158" s="30"/>
      <c r="O158" s="30"/>
      <c r="P158" s="30"/>
      <c r="Q158" s="30"/>
      <c r="R158" s="30"/>
    </row>
    <row r="159" spans="1:18" x14ac:dyDescent="0.25">
      <c r="A159" s="87">
        <v>134</v>
      </c>
      <c r="B159" s="82">
        <v>43242250</v>
      </c>
      <c r="C159" s="41">
        <v>85.2</v>
      </c>
      <c r="D159" s="36">
        <v>2.1080000000000001</v>
      </c>
      <c r="E159" s="36">
        <v>4.8719999999999999</v>
      </c>
      <c r="F159" s="67">
        <v>2.3764871999999997</v>
      </c>
      <c r="G159" s="68">
        <v>0.5403933997712792</v>
      </c>
      <c r="H159" s="67">
        <v>2.9168805997712788</v>
      </c>
      <c r="I159" s="30"/>
      <c r="J159" s="31"/>
      <c r="K159" s="32"/>
      <c r="L159" s="32"/>
      <c r="M159" s="32"/>
      <c r="N159" s="30"/>
      <c r="O159" s="30"/>
      <c r="P159" s="30"/>
      <c r="Q159" s="30"/>
      <c r="R159" s="30"/>
    </row>
    <row r="160" spans="1:18" s="30" customFormat="1" x14ac:dyDescent="0.25">
      <c r="A160" s="29">
        <v>135</v>
      </c>
      <c r="B160" s="82">
        <v>34242382</v>
      </c>
      <c r="C160" s="41">
        <v>84.4</v>
      </c>
      <c r="D160" s="36">
        <v>3.7730000000000001</v>
      </c>
      <c r="E160" s="36">
        <v>5.8079999999999998</v>
      </c>
      <c r="F160" s="67">
        <v>1.7496929999999997</v>
      </c>
      <c r="G160" s="68">
        <v>0.53531928334150192</v>
      </c>
      <c r="H160" s="67">
        <v>2.2850122833415014</v>
      </c>
      <c r="J160" s="31"/>
      <c r="K160" s="32"/>
      <c r="L160" s="32"/>
      <c r="M160" s="32"/>
    </row>
    <row r="161" spans="1:18" x14ac:dyDescent="0.25">
      <c r="A161" s="87">
        <v>136</v>
      </c>
      <c r="B161" s="82">
        <v>43242379</v>
      </c>
      <c r="C161" s="41">
        <v>56.2</v>
      </c>
      <c r="D161" s="36">
        <v>3.198</v>
      </c>
      <c r="E161" s="36">
        <v>4.8159999999999998</v>
      </c>
      <c r="F161" s="67">
        <v>1.3911563999999998</v>
      </c>
      <c r="G161" s="68">
        <v>0.3564566791918532</v>
      </c>
      <c r="H161" s="67">
        <v>1.7476130791918529</v>
      </c>
      <c r="I161" s="30"/>
      <c r="J161" s="31"/>
      <c r="K161" s="32"/>
      <c r="L161" s="32"/>
      <c r="M161" s="32"/>
      <c r="N161" s="30"/>
      <c r="O161" s="30"/>
      <c r="P161" s="30"/>
      <c r="Q161" s="30"/>
      <c r="R161" s="30"/>
    </row>
    <row r="162" spans="1:18" x14ac:dyDescent="0.25">
      <c r="A162" s="87">
        <v>137</v>
      </c>
      <c r="B162" s="82">
        <v>43242240</v>
      </c>
      <c r="C162" s="41">
        <v>55.7</v>
      </c>
      <c r="D162" s="36">
        <v>3.0630000000000002</v>
      </c>
      <c r="E162" s="36">
        <v>4.1609999999999996</v>
      </c>
      <c r="F162" s="67">
        <v>0.94406039999999947</v>
      </c>
      <c r="G162" s="68">
        <v>0.35328535642324244</v>
      </c>
      <c r="H162" s="67">
        <v>1.2973457564232418</v>
      </c>
      <c r="I162" s="30"/>
      <c r="J162" s="31"/>
      <c r="K162" s="32"/>
      <c r="L162" s="32"/>
      <c r="M162" s="32"/>
      <c r="N162" s="30"/>
      <c r="O162" s="30"/>
      <c r="P162" s="30"/>
      <c r="Q162" s="30"/>
      <c r="R162" s="30"/>
    </row>
    <row r="163" spans="1:18" x14ac:dyDescent="0.25">
      <c r="A163" s="87">
        <v>138</v>
      </c>
      <c r="B163" s="82">
        <v>43242241</v>
      </c>
      <c r="C163" s="41">
        <v>84.3</v>
      </c>
      <c r="D163" s="36">
        <v>3.1309999999999998</v>
      </c>
      <c r="E163" s="36">
        <v>5.1550000000000002</v>
      </c>
      <c r="F163" s="67">
        <v>1.7402352000000003</v>
      </c>
      <c r="G163" s="68">
        <v>0.53468501878777974</v>
      </c>
      <c r="H163" s="67">
        <v>2.2749202187877802</v>
      </c>
      <c r="I163" s="30"/>
      <c r="J163" s="31"/>
      <c r="K163" s="32"/>
      <c r="L163" s="32"/>
      <c r="M163" s="32"/>
      <c r="N163" s="30"/>
      <c r="O163" s="30"/>
      <c r="P163" s="30"/>
      <c r="Q163" s="30"/>
      <c r="R163" s="30"/>
    </row>
    <row r="164" spans="1:18" x14ac:dyDescent="0.25">
      <c r="A164" s="29">
        <v>139</v>
      </c>
      <c r="B164" s="82">
        <v>34242385</v>
      </c>
      <c r="C164" s="41">
        <v>84</v>
      </c>
      <c r="D164" s="36">
        <v>4.4649999999999999</v>
      </c>
      <c r="E164" s="36">
        <v>6.67</v>
      </c>
      <c r="F164" s="67">
        <v>1.8958590000000002</v>
      </c>
      <c r="G164" s="68">
        <v>0.53278222512661333</v>
      </c>
      <c r="H164" s="67">
        <v>2.4286412251266136</v>
      </c>
      <c r="I164" s="30"/>
      <c r="J164" s="31"/>
      <c r="K164" s="32"/>
      <c r="L164" s="32"/>
      <c r="M164" s="32"/>
      <c r="N164" s="30"/>
      <c r="O164" s="30"/>
      <c r="P164" s="30"/>
      <c r="Q164" s="30"/>
      <c r="R164" s="30"/>
    </row>
    <row r="165" spans="1:18" x14ac:dyDescent="0.25">
      <c r="A165" s="87">
        <v>140</v>
      </c>
      <c r="B165" s="82">
        <v>34242381</v>
      </c>
      <c r="C165" s="41">
        <v>55.6</v>
      </c>
      <c r="D165" s="36">
        <v>2.9289999999999998</v>
      </c>
      <c r="E165" s="36">
        <v>3.9830000000000001</v>
      </c>
      <c r="F165" s="67">
        <v>0.90622920000000029</v>
      </c>
      <c r="G165" s="68">
        <v>0.35265109186952026</v>
      </c>
      <c r="H165" s="67">
        <v>1.2588802918695206</v>
      </c>
      <c r="I165" s="30"/>
      <c r="J165" s="31"/>
      <c r="K165" s="32"/>
      <c r="L165" s="32"/>
      <c r="M165" s="32"/>
      <c r="N165" s="30"/>
      <c r="O165" s="30"/>
      <c r="P165" s="30"/>
      <c r="Q165" s="30"/>
      <c r="R165" s="30"/>
    </row>
    <row r="166" spans="1:18" x14ac:dyDescent="0.25">
      <c r="A166" s="87">
        <v>141</v>
      </c>
      <c r="B166" s="82">
        <v>34242390</v>
      </c>
      <c r="C166" s="41">
        <v>56.4</v>
      </c>
      <c r="D166" s="36">
        <v>2.7549999999999999</v>
      </c>
      <c r="E166" s="36">
        <v>4.226</v>
      </c>
      <c r="F166" s="67">
        <v>1.2647658000000002</v>
      </c>
      <c r="G166" s="68">
        <v>0.35772520829929749</v>
      </c>
      <c r="H166" s="67">
        <v>1.6224910082992976</v>
      </c>
      <c r="I166" s="30"/>
      <c r="J166" s="31"/>
      <c r="K166" s="32"/>
      <c r="L166" s="32"/>
      <c r="M166" s="32"/>
      <c r="N166" s="30"/>
      <c r="O166" s="30"/>
      <c r="P166" s="30"/>
      <c r="Q166" s="30"/>
      <c r="R166" s="30"/>
    </row>
    <row r="167" spans="1:18" x14ac:dyDescent="0.25">
      <c r="A167" s="87">
        <v>142</v>
      </c>
      <c r="B167" s="82">
        <v>34242387</v>
      </c>
      <c r="C167" s="41">
        <v>84.1</v>
      </c>
      <c r="D167" s="36">
        <v>4.0590000000000002</v>
      </c>
      <c r="E167" s="36">
        <v>6.1840000000000002</v>
      </c>
      <c r="F167" s="67">
        <v>1.827075</v>
      </c>
      <c r="G167" s="68">
        <v>0.5334164896803355</v>
      </c>
      <c r="H167" s="67">
        <v>2.3604914896803355</v>
      </c>
      <c r="I167" s="30"/>
      <c r="J167" s="31"/>
      <c r="K167" s="32"/>
      <c r="L167" s="32"/>
      <c r="M167" s="32"/>
      <c r="N167" s="30"/>
      <c r="O167" s="30"/>
      <c r="P167" s="30"/>
      <c r="Q167" s="30"/>
      <c r="R167" s="30"/>
    </row>
    <row r="168" spans="1:18" x14ac:dyDescent="0.25">
      <c r="A168" s="29">
        <v>143</v>
      </c>
      <c r="B168" s="82">
        <v>34242383</v>
      </c>
      <c r="C168" s="41">
        <v>83.5</v>
      </c>
      <c r="D168" s="36">
        <v>0</v>
      </c>
      <c r="E168" s="36">
        <v>0.92</v>
      </c>
      <c r="F168" s="67">
        <v>0.79101600000000005</v>
      </c>
      <c r="G168" s="68">
        <v>0.52961090235800257</v>
      </c>
      <c r="H168" s="67">
        <v>1.3206269023580026</v>
      </c>
      <c r="I168" s="30"/>
      <c r="J168" s="31"/>
      <c r="K168" s="32"/>
      <c r="L168" s="32"/>
      <c r="M168" s="32"/>
      <c r="N168" s="30"/>
      <c r="O168" s="30"/>
      <c r="P168" s="30"/>
      <c r="Q168" s="30"/>
      <c r="R168" s="30"/>
    </row>
    <row r="169" spans="1:18" x14ac:dyDescent="0.25">
      <c r="A169" s="87">
        <v>144</v>
      </c>
      <c r="B169" s="82">
        <v>34242379</v>
      </c>
      <c r="C169" s="41">
        <v>56.3</v>
      </c>
      <c r="D169" s="36">
        <v>2.5259999999999998</v>
      </c>
      <c r="E169" s="36">
        <v>3.9649999999999999</v>
      </c>
      <c r="F169" s="67">
        <v>1.2372522000000001</v>
      </c>
      <c r="G169" s="68">
        <v>0.35709094374557532</v>
      </c>
      <c r="H169" s="67">
        <v>1.5943431437455755</v>
      </c>
      <c r="I169" s="30"/>
      <c r="J169" s="31"/>
      <c r="K169" s="32"/>
      <c r="L169" s="32"/>
      <c r="M169" s="32"/>
      <c r="N169" s="30"/>
      <c r="O169" s="30"/>
      <c r="P169" s="30"/>
      <c r="Q169" s="30"/>
      <c r="R169" s="30"/>
    </row>
    <row r="170" spans="1:18" x14ac:dyDescent="0.25">
      <c r="A170" s="87">
        <v>145</v>
      </c>
      <c r="B170" s="82">
        <v>34242386</v>
      </c>
      <c r="C170" s="41">
        <v>56.6</v>
      </c>
      <c r="D170" s="36">
        <v>2.5680000000000001</v>
      </c>
      <c r="E170" s="36">
        <v>3.9649999999999999</v>
      </c>
      <c r="F170" s="67">
        <v>1.2011405999999998</v>
      </c>
      <c r="G170" s="68">
        <v>0.35899373740674184</v>
      </c>
      <c r="H170" s="67">
        <v>1.5601343374067416</v>
      </c>
      <c r="I170" s="30"/>
      <c r="J170" s="31"/>
      <c r="K170" s="32"/>
      <c r="L170" s="32"/>
      <c r="M170" s="32"/>
      <c r="N170" s="30"/>
      <c r="O170" s="30"/>
      <c r="P170" s="30"/>
      <c r="Q170" s="30"/>
      <c r="R170" s="30"/>
    </row>
    <row r="171" spans="1:18" x14ac:dyDescent="0.25">
      <c r="A171" s="87">
        <v>146</v>
      </c>
      <c r="B171" s="82">
        <v>34242384</v>
      </c>
      <c r="C171" s="41">
        <v>84.3</v>
      </c>
      <c r="D171" s="36">
        <v>3.5990000000000002</v>
      </c>
      <c r="E171" s="36">
        <v>3.911</v>
      </c>
      <c r="F171" s="67">
        <v>0.26825759999999987</v>
      </c>
      <c r="G171" s="68">
        <v>0.53468501878777974</v>
      </c>
      <c r="H171" s="67">
        <v>0.80294261878777962</v>
      </c>
      <c r="I171" s="30"/>
      <c r="J171" s="31"/>
      <c r="K171" s="32"/>
      <c r="L171" s="32"/>
      <c r="M171" s="32"/>
      <c r="N171" s="30"/>
      <c r="O171" s="30"/>
      <c r="P171" s="30"/>
      <c r="Q171" s="30"/>
      <c r="R171" s="30"/>
    </row>
    <row r="172" spans="1:18" x14ac:dyDescent="0.25">
      <c r="A172" s="29">
        <v>147</v>
      </c>
      <c r="B172" s="82">
        <v>34242301</v>
      </c>
      <c r="C172" s="41">
        <v>84.7</v>
      </c>
      <c r="D172" s="36">
        <v>1.476</v>
      </c>
      <c r="E172" s="36">
        <v>3.7109999999999999</v>
      </c>
      <c r="F172" s="67">
        <v>1.9216529999999998</v>
      </c>
      <c r="G172" s="68">
        <v>0.53722207700266844</v>
      </c>
      <c r="H172" s="67">
        <v>2.4588750770026682</v>
      </c>
      <c r="I172" s="30"/>
      <c r="J172" s="31"/>
      <c r="K172" s="32"/>
      <c r="L172" s="32"/>
      <c r="M172" s="32"/>
      <c r="N172" s="30"/>
      <c r="O172" s="30"/>
      <c r="P172" s="30"/>
      <c r="Q172" s="30"/>
      <c r="R172" s="30"/>
    </row>
    <row r="173" spans="1:18" x14ac:dyDescent="0.25">
      <c r="A173" s="87">
        <v>148</v>
      </c>
      <c r="B173" s="82">
        <v>34242298</v>
      </c>
      <c r="C173" s="41">
        <v>56.4</v>
      </c>
      <c r="D173" s="36">
        <v>2.7909999999999999</v>
      </c>
      <c r="E173" s="36">
        <v>4.2089999999999996</v>
      </c>
      <c r="F173" s="67">
        <v>1.2191963999999997</v>
      </c>
      <c r="G173" s="68">
        <v>0.35772520829929749</v>
      </c>
      <c r="H173" s="67">
        <v>1.5769216082992972</v>
      </c>
      <c r="I173" s="30"/>
      <c r="J173" s="31"/>
      <c r="K173" s="32"/>
      <c r="L173" s="32"/>
      <c r="M173" s="32"/>
      <c r="N173" s="30"/>
      <c r="O173" s="30"/>
      <c r="P173" s="30"/>
      <c r="Q173" s="30"/>
      <c r="R173" s="30"/>
    </row>
    <row r="174" spans="1:18" x14ac:dyDescent="0.25">
      <c r="A174" s="87">
        <v>149</v>
      </c>
      <c r="B174" s="82">
        <v>34242302</v>
      </c>
      <c r="C174" s="41">
        <v>56.7</v>
      </c>
      <c r="D174" s="36">
        <v>2.669</v>
      </c>
      <c r="E174" s="36">
        <v>4.0270000000000001</v>
      </c>
      <c r="F174" s="67">
        <v>1.1676084</v>
      </c>
      <c r="G174" s="68">
        <v>0.35962800196046402</v>
      </c>
      <c r="H174" s="67">
        <v>1.5272364019604641</v>
      </c>
      <c r="I174" s="30"/>
      <c r="J174" s="31"/>
      <c r="K174" s="32"/>
      <c r="L174" s="32"/>
      <c r="M174" s="32"/>
      <c r="N174" s="30"/>
      <c r="O174" s="30"/>
      <c r="P174" s="30"/>
      <c r="Q174" s="30"/>
      <c r="R174" s="30"/>
    </row>
    <row r="175" spans="1:18" x14ac:dyDescent="0.25">
      <c r="A175" s="87">
        <v>150</v>
      </c>
      <c r="B175" s="82">
        <v>34242299</v>
      </c>
      <c r="C175" s="41">
        <v>84.6</v>
      </c>
      <c r="D175" s="36">
        <v>2.2629999999999999</v>
      </c>
      <c r="E175" s="36">
        <v>3.819</v>
      </c>
      <c r="F175" s="67">
        <v>1.3378487999999999</v>
      </c>
      <c r="G175" s="68">
        <v>0.53658781244894627</v>
      </c>
      <c r="H175" s="67">
        <v>1.8744366124489462</v>
      </c>
      <c r="I175" s="30"/>
      <c r="J175" s="31"/>
      <c r="K175" s="32"/>
      <c r="L175" s="32"/>
      <c r="M175" s="32"/>
      <c r="N175" s="30"/>
      <c r="O175" s="30"/>
      <c r="P175" s="30"/>
      <c r="Q175" s="30"/>
      <c r="R175" s="30"/>
    </row>
    <row r="176" spans="1:18" x14ac:dyDescent="0.25">
      <c r="A176" s="29">
        <v>151</v>
      </c>
      <c r="B176" s="82">
        <v>34242300</v>
      </c>
      <c r="C176" s="41">
        <v>84.6</v>
      </c>
      <c r="D176" s="36">
        <v>4.2009999999999996</v>
      </c>
      <c r="E176" s="36">
        <v>6.0650000000000004</v>
      </c>
      <c r="F176" s="67">
        <v>1.6026672000000006</v>
      </c>
      <c r="G176" s="68">
        <v>0.53658781244894627</v>
      </c>
      <c r="H176" s="67">
        <v>2.1392550124489471</v>
      </c>
      <c r="I176" s="30"/>
      <c r="J176" s="31"/>
      <c r="K176" s="32"/>
      <c r="L176" s="32"/>
      <c r="M176" s="32"/>
      <c r="N176" s="30"/>
      <c r="O176" s="30"/>
      <c r="P176" s="30"/>
      <c r="Q176" s="30"/>
      <c r="R176" s="30"/>
    </row>
    <row r="177" spans="1:18" x14ac:dyDescent="0.25">
      <c r="A177" s="87">
        <v>152</v>
      </c>
      <c r="B177" s="82">
        <v>34242303</v>
      </c>
      <c r="C177" s="41">
        <v>56.3</v>
      </c>
      <c r="D177" s="36">
        <v>1.335</v>
      </c>
      <c r="E177" s="36">
        <v>1.869</v>
      </c>
      <c r="F177" s="67">
        <v>0.45913320000000002</v>
      </c>
      <c r="G177" s="68">
        <v>0.35709094374557532</v>
      </c>
      <c r="H177" s="67">
        <v>0.81622414374557528</v>
      </c>
      <c r="I177" s="30"/>
      <c r="J177" s="31"/>
      <c r="K177" s="32"/>
      <c r="L177" s="32"/>
      <c r="M177" s="32"/>
      <c r="N177" s="30"/>
      <c r="O177" s="30"/>
      <c r="P177" s="30"/>
      <c r="Q177" s="30"/>
      <c r="R177" s="30"/>
    </row>
    <row r="178" spans="1:18" x14ac:dyDescent="0.25">
      <c r="A178" s="87">
        <v>153</v>
      </c>
      <c r="B178" s="82">
        <v>34242306</v>
      </c>
      <c r="C178" s="41">
        <v>56.9</v>
      </c>
      <c r="D178" s="36">
        <v>1.258</v>
      </c>
      <c r="E178" s="36">
        <v>2.476</v>
      </c>
      <c r="F178" s="67">
        <v>1.0472364000000001</v>
      </c>
      <c r="G178" s="68">
        <v>0.36089653106790831</v>
      </c>
      <c r="H178" s="67">
        <v>1.4081329310679083</v>
      </c>
      <c r="I178" s="30"/>
      <c r="J178" s="31"/>
      <c r="K178" s="32"/>
      <c r="L178" s="32"/>
      <c r="M178" s="32"/>
      <c r="N178" s="30"/>
      <c r="O178" s="30"/>
      <c r="P178" s="30"/>
      <c r="Q178" s="30"/>
      <c r="R178" s="30"/>
    </row>
    <row r="179" spans="1:18" x14ac:dyDescent="0.25">
      <c r="A179" s="87">
        <v>154</v>
      </c>
      <c r="B179" s="82">
        <v>34242305</v>
      </c>
      <c r="C179" s="41">
        <v>85.7</v>
      </c>
      <c r="D179" s="36">
        <v>3.74</v>
      </c>
      <c r="E179" s="36">
        <v>5.5110000000000001</v>
      </c>
      <c r="F179" s="67">
        <v>1.5227058</v>
      </c>
      <c r="G179" s="68">
        <v>0.54356472253989008</v>
      </c>
      <c r="H179" s="67">
        <v>2.0662705225398899</v>
      </c>
      <c r="I179" s="30"/>
      <c r="J179" s="31"/>
      <c r="K179" s="32"/>
      <c r="L179" s="32"/>
      <c r="M179" s="32"/>
      <c r="N179" s="30"/>
      <c r="O179" s="30"/>
      <c r="P179" s="30"/>
      <c r="Q179" s="30"/>
      <c r="R179" s="30"/>
    </row>
    <row r="180" spans="1:18" x14ac:dyDescent="0.25">
      <c r="A180" s="29">
        <v>155</v>
      </c>
      <c r="B180" s="82">
        <v>34242323</v>
      </c>
      <c r="C180" s="41">
        <v>84.9</v>
      </c>
      <c r="D180" s="36">
        <v>3.8140000000000001</v>
      </c>
      <c r="E180" s="36">
        <v>4.0469999999999997</v>
      </c>
      <c r="F180" s="67">
        <v>0.20033339999999969</v>
      </c>
      <c r="G180" s="68">
        <v>0.53849060611011279</v>
      </c>
      <c r="H180" s="67">
        <v>0.73882400611011245</v>
      </c>
      <c r="I180" s="30"/>
      <c r="J180" s="31"/>
      <c r="K180" s="32"/>
      <c r="L180" s="32"/>
      <c r="M180" s="32"/>
      <c r="N180" s="30"/>
      <c r="O180" s="30"/>
      <c r="P180" s="30"/>
      <c r="Q180" s="30"/>
      <c r="R180" s="30"/>
    </row>
    <row r="181" spans="1:18" x14ac:dyDescent="0.25">
      <c r="A181" s="87">
        <v>156</v>
      </c>
      <c r="B181" s="82">
        <v>34242320</v>
      </c>
      <c r="C181" s="41">
        <v>56.8</v>
      </c>
      <c r="D181" s="36">
        <v>2.5539999999999998</v>
      </c>
      <c r="E181" s="36">
        <v>3.1589999999999998</v>
      </c>
      <c r="F181" s="67">
        <v>0.52017899999999995</v>
      </c>
      <c r="G181" s="68">
        <v>0.36026226651418614</v>
      </c>
      <c r="H181" s="67">
        <v>0.88044126651418608</v>
      </c>
      <c r="I181" s="30"/>
      <c r="J181" s="31"/>
      <c r="K181" s="32"/>
      <c r="L181" s="32"/>
      <c r="M181" s="32"/>
      <c r="N181" s="30"/>
      <c r="O181" s="30"/>
      <c r="P181" s="30"/>
      <c r="Q181" s="30"/>
      <c r="R181" s="30"/>
    </row>
    <row r="182" spans="1:18" x14ac:dyDescent="0.25">
      <c r="A182" s="87">
        <v>157</v>
      </c>
      <c r="B182" s="82">
        <v>34242321</v>
      </c>
      <c r="C182" s="41">
        <v>57.1</v>
      </c>
      <c r="D182" s="36">
        <v>2.9470000000000001</v>
      </c>
      <c r="E182" s="36">
        <v>4.42</v>
      </c>
      <c r="F182" s="67">
        <v>1.2664853999999999</v>
      </c>
      <c r="G182" s="68">
        <v>0.36216506017535266</v>
      </c>
      <c r="H182" s="67">
        <v>1.6286504601753524</v>
      </c>
      <c r="I182" s="30"/>
      <c r="J182" s="31"/>
      <c r="K182" s="32"/>
      <c r="L182" s="32"/>
      <c r="M182" s="32"/>
      <c r="N182" s="30"/>
      <c r="O182" s="30"/>
      <c r="P182" s="30"/>
      <c r="Q182" s="30"/>
      <c r="R182" s="30"/>
    </row>
    <row r="183" spans="1:18" x14ac:dyDescent="0.25">
      <c r="A183" s="87">
        <v>158</v>
      </c>
      <c r="B183" s="82">
        <v>34242304</v>
      </c>
      <c r="C183" s="41">
        <v>85.5</v>
      </c>
      <c r="D183" s="36">
        <v>1.87</v>
      </c>
      <c r="E183" s="36">
        <v>3.8679999999999999</v>
      </c>
      <c r="F183" s="67">
        <v>1.7178803999999999</v>
      </c>
      <c r="G183" s="68">
        <v>0.54229619343244573</v>
      </c>
      <c r="H183" s="67">
        <v>2.2601765934324458</v>
      </c>
      <c r="I183" s="30"/>
      <c r="J183" s="31"/>
      <c r="K183" s="32"/>
      <c r="L183" s="32"/>
      <c r="M183" s="32"/>
      <c r="N183" s="30"/>
      <c r="O183" s="30"/>
      <c r="P183" s="30"/>
      <c r="Q183" s="30"/>
      <c r="R183" s="30"/>
    </row>
    <row r="184" spans="1:18" x14ac:dyDescent="0.25">
      <c r="A184" s="29">
        <v>159</v>
      </c>
      <c r="B184" s="82">
        <v>34242308</v>
      </c>
      <c r="C184" s="41">
        <v>84.6</v>
      </c>
      <c r="D184" s="36">
        <v>2.1150000000000002</v>
      </c>
      <c r="E184" s="36">
        <v>4.03</v>
      </c>
      <c r="F184" s="67">
        <v>1.646517</v>
      </c>
      <c r="G184" s="68">
        <v>0.53658781244894627</v>
      </c>
      <c r="H184" s="67">
        <v>2.1831048124489465</v>
      </c>
      <c r="I184" s="30"/>
      <c r="J184" s="31"/>
      <c r="K184" s="32"/>
      <c r="L184" s="32"/>
      <c r="M184" s="32"/>
      <c r="N184" s="30"/>
      <c r="O184" s="30"/>
      <c r="P184" s="30"/>
      <c r="Q184" s="30"/>
      <c r="R184" s="30"/>
    </row>
    <row r="185" spans="1:18" x14ac:dyDescent="0.25">
      <c r="A185" s="87">
        <v>160</v>
      </c>
      <c r="B185" s="82">
        <v>34242307</v>
      </c>
      <c r="C185" s="41">
        <v>56.3</v>
      </c>
      <c r="D185" s="36">
        <v>0.26500000000000001</v>
      </c>
      <c r="E185" s="36">
        <v>0.26500000000000001</v>
      </c>
      <c r="F185" s="67">
        <v>0</v>
      </c>
      <c r="G185" s="68">
        <v>0.35709094374557532</v>
      </c>
      <c r="H185" s="67">
        <v>0.35709094374557532</v>
      </c>
      <c r="I185" s="30"/>
      <c r="J185" s="31"/>
      <c r="K185" s="32"/>
      <c r="L185" s="32"/>
      <c r="M185" s="32"/>
      <c r="N185" s="30"/>
      <c r="O185" s="30"/>
      <c r="P185" s="30"/>
      <c r="Q185" s="30"/>
      <c r="R185" s="30"/>
    </row>
    <row r="186" spans="1:18" x14ac:dyDescent="0.25">
      <c r="A186" s="87">
        <v>161</v>
      </c>
      <c r="B186" s="82">
        <v>34242312</v>
      </c>
      <c r="C186" s="41">
        <v>56.8</v>
      </c>
      <c r="D186" s="36">
        <v>2.798</v>
      </c>
      <c r="E186" s="36">
        <v>4.327</v>
      </c>
      <c r="F186" s="67">
        <v>1.3146342</v>
      </c>
      <c r="G186" s="68">
        <v>0.36026226651418614</v>
      </c>
      <c r="H186" s="67">
        <v>1.6748964665141861</v>
      </c>
      <c r="I186" s="30"/>
      <c r="J186" s="31"/>
      <c r="K186" s="32"/>
      <c r="L186" s="32"/>
      <c r="M186" s="32"/>
      <c r="N186" s="30"/>
      <c r="O186" s="30"/>
      <c r="P186" s="30"/>
      <c r="Q186" s="30"/>
      <c r="R186" s="30"/>
    </row>
    <row r="187" spans="1:18" x14ac:dyDescent="0.25">
      <c r="A187" s="87">
        <v>162</v>
      </c>
      <c r="B187" s="82">
        <v>34242309</v>
      </c>
      <c r="C187" s="41">
        <v>85.2</v>
      </c>
      <c r="D187" s="36">
        <v>3.637</v>
      </c>
      <c r="E187" s="36">
        <v>4.9009999999999998</v>
      </c>
      <c r="F187" s="67">
        <v>1.0867871999999998</v>
      </c>
      <c r="G187" s="68">
        <v>0.5403933997712792</v>
      </c>
      <c r="H187" s="67">
        <v>1.6271805997712789</v>
      </c>
      <c r="I187" s="30"/>
      <c r="J187" s="31"/>
      <c r="K187" s="32"/>
      <c r="L187" s="32"/>
      <c r="M187" s="32"/>
      <c r="N187" s="30"/>
      <c r="O187" s="30"/>
      <c r="P187" s="30"/>
      <c r="Q187" s="30"/>
      <c r="R187" s="30"/>
    </row>
    <row r="188" spans="1:18" x14ac:dyDescent="0.25">
      <c r="A188" s="29">
        <v>163</v>
      </c>
      <c r="B188" s="82">
        <v>34242188</v>
      </c>
      <c r="C188" s="41">
        <v>84.4</v>
      </c>
      <c r="D188" s="36">
        <v>4.2309999999999999</v>
      </c>
      <c r="E188" s="36">
        <v>5.2679999999999998</v>
      </c>
      <c r="F188" s="67">
        <v>0.89161259999999998</v>
      </c>
      <c r="G188" s="68">
        <v>0.53531928334150192</v>
      </c>
      <c r="H188" s="67">
        <v>1.4269318833415019</v>
      </c>
      <c r="I188" s="30"/>
      <c r="J188" s="31"/>
      <c r="K188" s="32"/>
      <c r="L188" s="32"/>
      <c r="M188" s="32"/>
      <c r="N188" s="30"/>
      <c r="O188" s="30"/>
      <c r="P188" s="30"/>
      <c r="Q188" s="30"/>
      <c r="R188" s="30"/>
    </row>
    <row r="189" spans="1:18" x14ac:dyDescent="0.25">
      <c r="A189" s="87">
        <v>164</v>
      </c>
      <c r="B189" s="82">
        <v>34242185</v>
      </c>
      <c r="C189" s="41">
        <v>55.9</v>
      </c>
      <c r="D189" s="36">
        <v>2.742</v>
      </c>
      <c r="E189" s="36">
        <v>4.1550000000000002</v>
      </c>
      <c r="F189" s="67">
        <v>1.2148974000000001</v>
      </c>
      <c r="G189" s="68">
        <v>0.35455388553068673</v>
      </c>
      <c r="H189" s="67">
        <v>1.5694512855306868</v>
      </c>
      <c r="I189" s="30"/>
      <c r="J189" s="31"/>
      <c r="K189" s="32"/>
      <c r="L189" s="32"/>
      <c r="M189" s="32"/>
      <c r="N189" s="30"/>
      <c r="O189" s="30"/>
      <c r="P189" s="30"/>
      <c r="Q189" s="30"/>
      <c r="R189" s="30"/>
    </row>
    <row r="190" spans="1:18" x14ac:dyDescent="0.25">
      <c r="A190" s="87">
        <v>165</v>
      </c>
      <c r="B190" s="82">
        <v>43441088</v>
      </c>
      <c r="C190" s="41">
        <v>56.7</v>
      </c>
      <c r="D190" s="36">
        <v>2.4940000000000002</v>
      </c>
      <c r="E190" s="36">
        <v>3.7330000000000001</v>
      </c>
      <c r="F190" s="67">
        <v>1.0652921999999998</v>
      </c>
      <c r="G190" s="68">
        <v>0.35962800196046402</v>
      </c>
      <c r="H190" s="67">
        <v>1.4249202019604639</v>
      </c>
      <c r="I190" s="30"/>
      <c r="J190" s="31"/>
      <c r="K190" s="32"/>
      <c r="L190" s="32"/>
      <c r="M190" s="32"/>
      <c r="N190" s="30"/>
      <c r="O190" s="30"/>
      <c r="P190" s="30"/>
      <c r="Q190" s="30"/>
      <c r="R190" s="30"/>
    </row>
    <row r="191" spans="1:18" x14ac:dyDescent="0.25">
      <c r="A191" s="87">
        <v>166</v>
      </c>
      <c r="B191" s="82">
        <v>34242310</v>
      </c>
      <c r="C191" s="41">
        <v>85.2</v>
      </c>
      <c r="D191" s="36">
        <v>2.44</v>
      </c>
      <c r="E191" s="36">
        <v>3.9769999999999999</v>
      </c>
      <c r="F191" s="67">
        <v>1.3215125999999999</v>
      </c>
      <c r="G191" s="68">
        <v>0.5403933997712792</v>
      </c>
      <c r="H191" s="67">
        <v>1.8619059997712792</v>
      </c>
      <c r="I191" s="30"/>
      <c r="J191" s="31"/>
      <c r="K191" s="32"/>
      <c r="L191" s="32"/>
      <c r="M191" s="32"/>
      <c r="N191" s="30"/>
      <c r="O191" s="30"/>
      <c r="P191" s="30"/>
      <c r="Q191" s="30"/>
      <c r="R191" s="30"/>
    </row>
    <row r="192" spans="1:18" x14ac:dyDescent="0.25">
      <c r="A192" s="29">
        <v>167</v>
      </c>
      <c r="B192" s="82">
        <v>34242187</v>
      </c>
      <c r="C192" s="41">
        <v>84.9</v>
      </c>
      <c r="D192" s="36">
        <v>3.1150000000000002</v>
      </c>
      <c r="E192" s="36">
        <v>4.7690000000000001</v>
      </c>
      <c r="F192" s="67">
        <v>1.4221092</v>
      </c>
      <c r="G192" s="68">
        <v>0.53849060611011279</v>
      </c>
      <c r="H192" s="67">
        <v>1.9605998061101126</v>
      </c>
      <c r="I192" s="30"/>
      <c r="J192" s="31"/>
      <c r="K192" s="32"/>
      <c r="L192" s="32"/>
      <c r="M192" s="32"/>
      <c r="N192" s="30"/>
      <c r="O192" s="30"/>
      <c r="P192" s="30"/>
      <c r="Q192" s="30"/>
      <c r="R192" s="30"/>
    </row>
    <row r="193" spans="1:18" x14ac:dyDescent="0.25">
      <c r="A193" s="87">
        <v>168</v>
      </c>
      <c r="B193" s="82">
        <v>34242189</v>
      </c>
      <c r="C193" s="41">
        <v>56.4</v>
      </c>
      <c r="D193" s="36">
        <v>2.5499999999999998</v>
      </c>
      <c r="E193" s="36">
        <v>3.66</v>
      </c>
      <c r="F193" s="67">
        <v>0.95437800000000028</v>
      </c>
      <c r="G193" s="68">
        <v>0.35772520829929749</v>
      </c>
      <c r="H193" s="67">
        <v>1.3121032082992978</v>
      </c>
      <c r="I193" s="30"/>
      <c r="J193" s="31"/>
      <c r="K193" s="32"/>
      <c r="L193" s="32"/>
      <c r="M193" s="32"/>
      <c r="N193" s="30"/>
      <c r="O193" s="30"/>
      <c r="P193" s="30"/>
      <c r="Q193" s="30"/>
      <c r="R193" s="30"/>
    </row>
    <row r="194" spans="1:18" x14ac:dyDescent="0.25">
      <c r="A194" s="87">
        <v>169</v>
      </c>
      <c r="B194" s="82">
        <v>34242191</v>
      </c>
      <c r="C194" s="41">
        <v>57</v>
      </c>
      <c r="D194" s="36">
        <v>1.9219999999999999</v>
      </c>
      <c r="E194" s="36">
        <v>3.2130000000000001</v>
      </c>
      <c r="F194" s="67">
        <v>1.1100018</v>
      </c>
      <c r="G194" s="68">
        <v>0.36153079562163049</v>
      </c>
      <c r="H194" s="67">
        <v>1.4715325956216305</v>
      </c>
      <c r="I194" s="30"/>
      <c r="J194" s="31"/>
      <c r="K194" s="32"/>
      <c r="L194" s="32"/>
      <c r="M194" s="32"/>
      <c r="N194" s="30"/>
      <c r="O194" s="30"/>
      <c r="P194" s="30"/>
      <c r="Q194" s="30"/>
      <c r="R194" s="30"/>
    </row>
    <row r="195" spans="1:18" x14ac:dyDescent="0.25">
      <c r="A195" s="87">
        <v>170</v>
      </c>
      <c r="B195" s="82">
        <v>34242190</v>
      </c>
      <c r="C195" s="41">
        <v>85.3</v>
      </c>
      <c r="D195" s="36">
        <v>3.9460000000000002</v>
      </c>
      <c r="E195" s="36">
        <v>5.76</v>
      </c>
      <c r="F195" s="67">
        <v>1.5596771999999997</v>
      </c>
      <c r="G195" s="68">
        <v>0.54102766432500138</v>
      </c>
      <c r="H195" s="67">
        <v>2.1007048643250013</v>
      </c>
      <c r="I195" s="30"/>
      <c r="J195" s="31"/>
      <c r="K195" s="32"/>
      <c r="L195" s="32"/>
      <c r="M195" s="32"/>
      <c r="N195" s="30"/>
      <c r="O195" s="30"/>
      <c r="P195" s="30"/>
      <c r="Q195" s="30"/>
      <c r="R195" s="30"/>
    </row>
    <row r="196" spans="1:18" x14ac:dyDescent="0.25">
      <c r="A196" s="29">
        <v>171</v>
      </c>
      <c r="B196" s="82">
        <v>34242184</v>
      </c>
      <c r="C196" s="41">
        <v>84.3</v>
      </c>
      <c r="D196" s="36">
        <v>4.5819999999999999</v>
      </c>
      <c r="E196" s="36">
        <v>5.8070000000000004</v>
      </c>
      <c r="F196" s="67">
        <v>1.0532550000000005</v>
      </c>
      <c r="G196" s="68">
        <v>0.53468501878777974</v>
      </c>
      <c r="H196" s="67">
        <v>1.5879400187877803</v>
      </c>
      <c r="I196" s="30"/>
      <c r="J196" s="31"/>
      <c r="K196" s="32"/>
      <c r="L196" s="32"/>
      <c r="M196" s="32"/>
      <c r="N196" s="30"/>
      <c r="O196" s="30"/>
      <c r="P196" s="30"/>
      <c r="Q196" s="30"/>
      <c r="R196" s="30"/>
    </row>
    <row r="197" spans="1:18" x14ac:dyDescent="0.25">
      <c r="A197" s="87">
        <v>172</v>
      </c>
      <c r="B197" s="82">
        <v>34242195</v>
      </c>
      <c r="C197" s="41">
        <v>56.4</v>
      </c>
      <c r="D197" s="36">
        <v>2.9580000000000002</v>
      </c>
      <c r="E197" s="36">
        <v>3.94</v>
      </c>
      <c r="F197" s="67">
        <v>0.84432359999999984</v>
      </c>
      <c r="G197" s="68">
        <v>0.35772520829929749</v>
      </c>
      <c r="H197" s="67">
        <v>1.2020488082992973</v>
      </c>
      <c r="I197" s="30"/>
      <c r="J197" s="31"/>
      <c r="K197" s="32"/>
      <c r="L197" s="32"/>
      <c r="M197" s="32"/>
      <c r="N197" s="30"/>
      <c r="O197" s="30"/>
      <c r="P197" s="30"/>
      <c r="Q197" s="30"/>
      <c r="R197" s="30"/>
    </row>
    <row r="198" spans="1:18" x14ac:dyDescent="0.25">
      <c r="A198" s="87">
        <v>173</v>
      </c>
      <c r="B198" s="82">
        <v>34242186</v>
      </c>
      <c r="C198" s="41">
        <v>56.9</v>
      </c>
      <c r="D198" s="36">
        <v>3.5209999999999999</v>
      </c>
      <c r="E198" s="36">
        <v>4.306</v>
      </c>
      <c r="F198" s="67">
        <v>0.67494300000000018</v>
      </c>
      <c r="G198" s="68">
        <v>0.36089653106790831</v>
      </c>
      <c r="H198" s="67">
        <v>1.0358395310679085</v>
      </c>
      <c r="I198" s="30"/>
      <c r="J198" s="31"/>
      <c r="K198" s="32"/>
      <c r="L198" s="32"/>
      <c r="M198" s="32"/>
      <c r="N198" s="30"/>
      <c r="O198" s="30"/>
      <c r="P198" s="30"/>
      <c r="Q198" s="30"/>
      <c r="R198" s="30"/>
    </row>
    <row r="199" spans="1:18" x14ac:dyDescent="0.25">
      <c r="A199" s="87">
        <v>174</v>
      </c>
      <c r="B199" s="82">
        <v>34242183</v>
      </c>
      <c r="C199" s="41">
        <v>85.9</v>
      </c>
      <c r="D199" s="36">
        <v>2.3130000000000002</v>
      </c>
      <c r="E199" s="36">
        <v>3.5830000000000002</v>
      </c>
      <c r="F199" s="67">
        <v>1.0919460000000001</v>
      </c>
      <c r="G199" s="68">
        <v>0.54483325164733443</v>
      </c>
      <c r="H199" s="67">
        <v>1.6367792516473345</v>
      </c>
      <c r="I199" s="30"/>
      <c r="J199" s="31"/>
      <c r="K199" s="32"/>
      <c r="L199" s="32"/>
      <c r="M199" s="32"/>
      <c r="N199" s="30"/>
      <c r="O199" s="30"/>
      <c r="P199" s="30"/>
      <c r="Q199" s="30"/>
      <c r="R199" s="30"/>
    </row>
    <row r="200" spans="1:18" x14ac:dyDescent="0.25">
      <c r="A200" s="29">
        <v>175</v>
      </c>
      <c r="B200" s="82">
        <v>34242196</v>
      </c>
      <c r="C200" s="41">
        <v>84.5</v>
      </c>
      <c r="D200" s="36">
        <v>4.351</v>
      </c>
      <c r="E200" s="36">
        <v>5.9</v>
      </c>
      <c r="F200" s="67">
        <v>1.3318302000000004</v>
      </c>
      <c r="G200" s="68">
        <v>0.53595354789522409</v>
      </c>
      <c r="H200" s="67">
        <v>1.8677837478952246</v>
      </c>
      <c r="I200" s="30"/>
      <c r="J200" s="31"/>
      <c r="K200" s="32"/>
      <c r="L200" s="32"/>
      <c r="M200" s="32"/>
      <c r="N200" s="30"/>
      <c r="O200" s="30"/>
      <c r="P200" s="30"/>
      <c r="Q200" s="30"/>
      <c r="R200" s="30"/>
    </row>
    <row r="201" spans="1:18" x14ac:dyDescent="0.25">
      <c r="A201" s="87">
        <v>176</v>
      </c>
      <c r="B201" s="82">
        <v>34242199</v>
      </c>
      <c r="C201" s="41">
        <v>56.5</v>
      </c>
      <c r="D201" s="36">
        <v>2.9039999999999999</v>
      </c>
      <c r="E201" s="36">
        <v>4.2969999999999997</v>
      </c>
      <c r="F201" s="67">
        <v>1.1977013999999999</v>
      </c>
      <c r="G201" s="68">
        <v>0.35835947285301967</v>
      </c>
      <c r="H201" s="67">
        <v>1.5560608728530196</v>
      </c>
      <c r="I201" s="30"/>
      <c r="J201" s="31"/>
      <c r="K201" s="32"/>
      <c r="L201" s="32"/>
      <c r="M201" s="32"/>
      <c r="N201" s="30"/>
      <c r="O201" s="30"/>
      <c r="P201" s="30"/>
      <c r="Q201" s="30"/>
      <c r="R201" s="30"/>
    </row>
    <row r="202" spans="1:18" x14ac:dyDescent="0.25">
      <c r="A202" s="87">
        <v>177</v>
      </c>
      <c r="B202" s="82">
        <v>34242192</v>
      </c>
      <c r="C202" s="41">
        <v>57</v>
      </c>
      <c r="D202" s="36">
        <v>3.36</v>
      </c>
      <c r="E202" s="36">
        <v>5.2080000000000002</v>
      </c>
      <c r="F202" s="67">
        <v>1.5889104000000003</v>
      </c>
      <c r="G202" s="68">
        <v>0.36153079562163049</v>
      </c>
      <c r="H202" s="67">
        <v>1.9504411956216308</v>
      </c>
      <c r="I202" s="30"/>
      <c r="J202" s="31"/>
      <c r="K202" s="32"/>
      <c r="L202" s="32"/>
      <c r="M202" s="32"/>
      <c r="N202" s="30"/>
      <c r="O202" s="30"/>
      <c r="P202" s="30"/>
      <c r="Q202" s="30"/>
      <c r="R202" s="30"/>
    </row>
    <row r="203" spans="1:18" x14ac:dyDescent="0.25">
      <c r="A203" s="87">
        <v>178</v>
      </c>
      <c r="B203" s="82">
        <v>34242198</v>
      </c>
      <c r="C203" s="41">
        <v>85.8</v>
      </c>
      <c r="D203" s="36">
        <v>4.3120000000000003</v>
      </c>
      <c r="E203" s="36">
        <v>6.2380000000000004</v>
      </c>
      <c r="F203" s="67">
        <v>1.6559748000000001</v>
      </c>
      <c r="G203" s="68">
        <v>0.54419898709361214</v>
      </c>
      <c r="H203" s="67">
        <v>2.200173787093612</v>
      </c>
      <c r="I203" s="30"/>
      <c r="J203" s="31"/>
      <c r="K203" s="32"/>
      <c r="L203" s="32"/>
      <c r="M203" s="32"/>
      <c r="N203" s="30"/>
      <c r="O203" s="30"/>
      <c r="P203" s="30"/>
      <c r="Q203" s="30"/>
      <c r="R203" s="30"/>
    </row>
    <row r="204" spans="1:18" x14ac:dyDescent="0.25">
      <c r="A204" s="29">
        <v>179</v>
      </c>
      <c r="B204" s="82">
        <v>34242200</v>
      </c>
      <c r="C204" s="41">
        <v>84.7</v>
      </c>
      <c r="D204" s="36">
        <v>4.3120000000000003</v>
      </c>
      <c r="E204" s="36">
        <v>6.3319999999999999</v>
      </c>
      <c r="F204" s="67">
        <v>1.7367959999999996</v>
      </c>
      <c r="G204" s="68">
        <v>0.53722207700266844</v>
      </c>
      <c r="H204" s="67">
        <v>2.2740180770026681</v>
      </c>
      <c r="I204" s="30"/>
      <c r="J204" s="31"/>
      <c r="K204" s="32"/>
      <c r="L204" s="32"/>
      <c r="M204" s="32"/>
      <c r="N204" s="30"/>
      <c r="O204" s="30"/>
      <c r="P204" s="30"/>
      <c r="Q204" s="30"/>
      <c r="R204" s="30"/>
    </row>
    <row r="205" spans="1:18" x14ac:dyDescent="0.25">
      <c r="A205" s="87">
        <v>180</v>
      </c>
      <c r="B205" s="82">
        <v>34242197</v>
      </c>
      <c r="C205" s="41">
        <v>55.8</v>
      </c>
      <c r="D205" s="36">
        <v>2.3980000000000001</v>
      </c>
      <c r="E205" s="36">
        <v>3.5049999999999999</v>
      </c>
      <c r="F205" s="67">
        <v>0.95179859999999983</v>
      </c>
      <c r="G205" s="68">
        <v>0.35391962097696456</v>
      </c>
      <c r="H205" s="67">
        <v>1.3057182209769644</v>
      </c>
      <c r="I205" s="30"/>
      <c r="J205" s="31"/>
      <c r="K205" s="32"/>
      <c r="L205" s="32"/>
      <c r="M205" s="32"/>
      <c r="N205" s="30"/>
      <c r="O205" s="30"/>
      <c r="P205" s="30"/>
      <c r="Q205" s="30"/>
      <c r="R205" s="30"/>
    </row>
    <row r="206" spans="1:18" x14ac:dyDescent="0.25">
      <c r="A206" s="87">
        <v>181</v>
      </c>
      <c r="B206" s="82">
        <v>34242193</v>
      </c>
      <c r="C206" s="41">
        <v>57</v>
      </c>
      <c r="D206" s="36">
        <v>0</v>
      </c>
      <c r="E206" s="36">
        <v>0</v>
      </c>
      <c r="F206" s="67">
        <v>0</v>
      </c>
      <c r="G206" s="68">
        <v>0.36153079562163049</v>
      </c>
      <c r="H206" s="67">
        <v>0.36153079562163049</v>
      </c>
      <c r="I206" s="30"/>
      <c r="J206" s="31"/>
      <c r="K206" s="32"/>
      <c r="L206" s="32"/>
      <c r="M206" s="32"/>
      <c r="N206" s="30"/>
      <c r="O206" s="30"/>
      <c r="P206" s="30"/>
      <c r="Q206" s="30"/>
      <c r="R206" s="30"/>
    </row>
    <row r="207" spans="1:18" ht="15.75" thickBot="1" x14ac:dyDescent="0.3">
      <c r="A207" s="156">
        <v>182</v>
      </c>
      <c r="B207" s="86">
        <v>34242194</v>
      </c>
      <c r="C207" s="57">
        <v>85.8</v>
      </c>
      <c r="D207" s="59">
        <v>4.01</v>
      </c>
      <c r="E207" s="59">
        <v>4.01</v>
      </c>
      <c r="F207" s="69">
        <v>0</v>
      </c>
      <c r="G207" s="69">
        <v>0.54419898709361214</v>
      </c>
      <c r="H207" s="69">
        <v>0.54419898709361214</v>
      </c>
      <c r="I207" s="30"/>
      <c r="J207" s="106"/>
      <c r="K207" s="70"/>
      <c r="L207" s="32"/>
      <c r="M207" s="32"/>
      <c r="N207" s="30"/>
      <c r="O207" s="30"/>
      <c r="P207" s="30"/>
      <c r="Q207" s="30"/>
      <c r="R207" s="30"/>
    </row>
    <row r="208" spans="1:18" x14ac:dyDescent="0.25">
      <c r="A208" s="63">
        <v>183</v>
      </c>
      <c r="B208" s="85">
        <v>34242339</v>
      </c>
      <c r="C208" s="43">
        <v>117.2</v>
      </c>
      <c r="D208" s="46">
        <v>3.3340000000000001</v>
      </c>
      <c r="E208" s="46">
        <v>6.4740000000000002</v>
      </c>
      <c r="F208" s="68">
        <v>2.6997720000000003</v>
      </c>
      <c r="G208" s="68">
        <v>0.68113917857602679</v>
      </c>
      <c r="H208" s="68">
        <v>3.3809111785760271</v>
      </c>
      <c r="I208" s="30"/>
      <c r="J208" s="108"/>
      <c r="K208" s="108"/>
      <c r="L208" s="108"/>
      <c r="M208" s="32"/>
      <c r="N208" s="30"/>
      <c r="O208" s="30"/>
      <c r="P208" s="30"/>
      <c r="Q208" s="30"/>
      <c r="R208" s="30"/>
    </row>
    <row r="209" spans="1:18" x14ac:dyDescent="0.25">
      <c r="A209" s="87">
        <v>184</v>
      </c>
      <c r="B209" s="82">
        <v>34242341</v>
      </c>
      <c r="C209" s="41">
        <v>58.1</v>
      </c>
      <c r="D209" s="36">
        <v>1.611</v>
      </c>
      <c r="E209" s="36">
        <v>2.82</v>
      </c>
      <c r="F209" s="67">
        <v>1.0394981999999999</v>
      </c>
      <c r="G209" s="68">
        <v>0.33766370542036822</v>
      </c>
      <c r="H209" s="67">
        <v>1.3771619054203681</v>
      </c>
      <c r="I209" s="30"/>
      <c r="J209" s="31"/>
      <c r="K209" s="32"/>
      <c r="L209" s="32"/>
      <c r="M209" s="32"/>
      <c r="N209" s="30"/>
      <c r="O209" s="30"/>
      <c r="P209" s="30"/>
      <c r="Q209" s="30"/>
      <c r="R209" s="30"/>
    </row>
    <row r="210" spans="1:18" x14ac:dyDescent="0.25">
      <c r="A210" s="87">
        <v>185</v>
      </c>
      <c r="B210" s="82">
        <v>34242160</v>
      </c>
      <c r="C210" s="41">
        <v>58.4</v>
      </c>
      <c r="D210" s="36">
        <v>1.8520000000000001</v>
      </c>
      <c r="E210" s="36">
        <v>1.9550000000000001</v>
      </c>
      <c r="F210" s="67">
        <v>8.8559399999999983E-2</v>
      </c>
      <c r="G210" s="68">
        <v>0.33940723574095533</v>
      </c>
      <c r="H210" s="67">
        <v>0.42796663574095528</v>
      </c>
      <c r="I210" s="30"/>
      <c r="J210" s="31"/>
      <c r="K210" s="32"/>
      <c r="L210" s="32"/>
      <c r="M210" s="32"/>
      <c r="N210" s="30"/>
      <c r="O210" s="30"/>
      <c r="P210" s="30"/>
      <c r="Q210" s="30"/>
      <c r="R210" s="30"/>
    </row>
    <row r="211" spans="1:18" x14ac:dyDescent="0.25">
      <c r="A211" s="87">
        <v>186</v>
      </c>
      <c r="B211" s="82">
        <v>43441091</v>
      </c>
      <c r="C211" s="41">
        <v>46.7</v>
      </c>
      <c r="D211" s="36">
        <v>1.6639999999999999</v>
      </c>
      <c r="E211" s="36">
        <v>3.2189999999999999</v>
      </c>
      <c r="F211" s="67">
        <v>1.336989</v>
      </c>
      <c r="G211" s="68">
        <v>0.27140955323805849</v>
      </c>
      <c r="H211" s="67">
        <v>1.6083985532380585</v>
      </c>
      <c r="I211" s="30"/>
      <c r="J211" s="31"/>
      <c r="K211" s="32"/>
      <c r="L211" s="32"/>
      <c r="M211" s="32"/>
      <c r="N211" s="30"/>
      <c r="O211" s="30"/>
      <c r="P211" s="30"/>
      <c r="Q211" s="30"/>
      <c r="R211" s="30"/>
    </row>
    <row r="212" spans="1:18" x14ac:dyDescent="0.25">
      <c r="A212" s="29">
        <v>187</v>
      </c>
      <c r="B212" s="82">
        <v>34242342</v>
      </c>
      <c r="C212" s="123">
        <v>77.400000000000006</v>
      </c>
      <c r="D212" s="36">
        <v>2.6850000000000001</v>
      </c>
      <c r="E212" s="36">
        <v>4.4569999999999999</v>
      </c>
      <c r="F212" s="67">
        <v>1.5235655999999997</v>
      </c>
      <c r="G212" s="68">
        <v>0.44983082271147168</v>
      </c>
      <c r="H212" s="67">
        <v>1.9733964227114713</v>
      </c>
      <c r="I212" s="30"/>
      <c r="J212" s="31"/>
      <c r="K212" s="32"/>
      <c r="L212" s="32"/>
      <c r="M212" s="32"/>
      <c r="N212" s="30"/>
      <c r="O212" s="30"/>
      <c r="P212" s="30"/>
      <c r="Q212" s="30"/>
      <c r="R212" s="30"/>
    </row>
    <row r="213" spans="1:18" x14ac:dyDescent="0.25">
      <c r="A213" s="87">
        <v>188</v>
      </c>
      <c r="B213" s="82">
        <v>34242334</v>
      </c>
      <c r="C213" s="41">
        <v>117.2</v>
      </c>
      <c r="D213" s="36">
        <v>2.9079999999999999</v>
      </c>
      <c r="E213" s="36">
        <v>4.7549999999999999</v>
      </c>
      <c r="F213" s="67">
        <v>1.5880506000000001</v>
      </c>
      <c r="G213" s="68">
        <v>0.68113917857602679</v>
      </c>
      <c r="H213" s="67">
        <v>2.2691897785760267</v>
      </c>
      <c r="I213" s="30"/>
      <c r="J213" s="31"/>
      <c r="K213" s="32"/>
      <c r="L213" s="32"/>
      <c r="M213" s="32"/>
      <c r="N213" s="30"/>
      <c r="O213" s="30"/>
      <c r="P213" s="30"/>
      <c r="Q213" s="30"/>
      <c r="R213" s="30"/>
    </row>
    <row r="214" spans="1:18" x14ac:dyDescent="0.25">
      <c r="A214" s="87">
        <v>189</v>
      </c>
      <c r="B214" s="82">
        <v>34242338</v>
      </c>
      <c r="C214" s="41">
        <v>58.7</v>
      </c>
      <c r="D214" s="36">
        <v>0.82099999999999995</v>
      </c>
      <c r="E214" s="36">
        <v>2.2890000000000001</v>
      </c>
      <c r="F214" s="67">
        <v>1.2621864000000003</v>
      </c>
      <c r="G214" s="68">
        <v>0.34115076606154243</v>
      </c>
      <c r="H214" s="67">
        <v>1.6033371660615428</v>
      </c>
      <c r="I214" s="30"/>
      <c r="J214" s="31"/>
      <c r="K214" s="32"/>
      <c r="L214" s="32"/>
      <c r="M214" s="32"/>
      <c r="N214" s="30"/>
      <c r="O214" s="30"/>
      <c r="P214" s="30"/>
      <c r="Q214" s="30"/>
      <c r="R214" s="30"/>
    </row>
    <row r="215" spans="1:18" x14ac:dyDescent="0.25">
      <c r="A215" s="87">
        <v>190</v>
      </c>
      <c r="B215" s="82">
        <v>34242340</v>
      </c>
      <c r="C215" s="41">
        <v>58.2</v>
      </c>
      <c r="D215" s="36">
        <v>1.365</v>
      </c>
      <c r="E215" s="36">
        <v>2.169</v>
      </c>
      <c r="F215" s="67">
        <v>0.69127920000000009</v>
      </c>
      <c r="G215" s="68">
        <v>0.33824488219389726</v>
      </c>
      <c r="H215" s="67">
        <v>1.0295240821938973</v>
      </c>
      <c r="I215" s="30"/>
      <c r="J215" s="31"/>
      <c r="K215" s="32"/>
      <c r="L215" s="32"/>
      <c r="M215" s="108"/>
      <c r="N215" s="30"/>
      <c r="O215" s="30"/>
      <c r="P215" s="30"/>
      <c r="Q215" s="70"/>
      <c r="R215" s="30"/>
    </row>
    <row r="216" spans="1:18" x14ac:dyDescent="0.25">
      <c r="A216" s="29">
        <v>191</v>
      </c>
      <c r="B216" s="82">
        <v>34242335</v>
      </c>
      <c r="C216" s="41">
        <v>46.6</v>
      </c>
      <c r="D216" s="36">
        <v>1.4259999999999999</v>
      </c>
      <c r="E216" s="36">
        <v>2.4500000000000002</v>
      </c>
      <c r="F216" s="67">
        <v>0.8804352000000002</v>
      </c>
      <c r="G216" s="68">
        <v>0.27082837646452945</v>
      </c>
      <c r="H216" s="67">
        <v>1.1512635764645296</v>
      </c>
      <c r="I216" s="30"/>
      <c r="J216" s="31"/>
      <c r="K216" s="32"/>
      <c r="L216" s="32"/>
      <c r="M216" s="32"/>
      <c r="N216" s="30"/>
      <c r="O216" s="30"/>
      <c r="P216" s="30"/>
      <c r="Q216" s="30"/>
      <c r="R216" s="30"/>
    </row>
    <row r="217" spans="1:18" x14ac:dyDescent="0.25">
      <c r="A217" s="87">
        <v>192</v>
      </c>
      <c r="B217" s="82">
        <v>34242337</v>
      </c>
      <c r="C217" s="41">
        <v>77.3</v>
      </c>
      <c r="D217" s="36">
        <v>2.8380000000000001</v>
      </c>
      <c r="E217" s="36">
        <v>5.2279999999999998</v>
      </c>
      <c r="F217" s="67">
        <v>2.0549219999999999</v>
      </c>
      <c r="G217" s="68">
        <v>0.44924964593794259</v>
      </c>
      <c r="H217" s="67">
        <v>2.5041716459379426</v>
      </c>
      <c r="I217" s="30"/>
      <c r="J217" s="31"/>
      <c r="K217" s="32"/>
      <c r="L217" s="32"/>
      <c r="M217" s="32"/>
      <c r="N217" s="30"/>
      <c r="O217" s="30"/>
      <c r="P217" s="30"/>
      <c r="Q217" s="30"/>
      <c r="R217" s="30"/>
    </row>
    <row r="218" spans="1:18" x14ac:dyDescent="0.25">
      <c r="A218" s="87">
        <v>193</v>
      </c>
      <c r="B218" s="82">
        <v>34242324</v>
      </c>
      <c r="C218" s="41">
        <v>116.7</v>
      </c>
      <c r="D218" s="36">
        <v>2.3220000000000001</v>
      </c>
      <c r="E218" s="36">
        <v>3.3039999999999998</v>
      </c>
      <c r="F218" s="67">
        <v>0.84432359999999984</v>
      </c>
      <c r="G218" s="68">
        <v>0.67823329470838156</v>
      </c>
      <c r="H218" s="67">
        <v>1.5225568947083814</v>
      </c>
      <c r="I218" s="30"/>
      <c r="J218" s="31"/>
      <c r="K218" s="32"/>
      <c r="L218" s="32"/>
      <c r="M218" s="32"/>
      <c r="N218" s="30"/>
      <c r="O218" s="30"/>
      <c r="P218" s="30"/>
      <c r="Q218" s="30"/>
      <c r="R218" s="30"/>
    </row>
    <row r="219" spans="1:18" x14ac:dyDescent="0.25">
      <c r="A219" s="137">
        <v>194</v>
      </c>
      <c r="B219" s="84">
        <v>34242331</v>
      </c>
      <c r="C219" s="42">
        <v>58</v>
      </c>
      <c r="D219" s="73">
        <v>1.2709999999999999</v>
      </c>
      <c r="E219" s="36">
        <v>1.7410000000000001</v>
      </c>
      <c r="F219" s="74">
        <v>0.40410600000000019</v>
      </c>
      <c r="G219" s="68">
        <v>0.33708252864683924</v>
      </c>
      <c r="H219" s="74">
        <v>0.74118852864683937</v>
      </c>
      <c r="I219" s="30"/>
      <c r="J219" s="31"/>
      <c r="K219" s="32"/>
      <c r="L219" s="32"/>
      <c r="M219" s="32"/>
      <c r="N219" s="30"/>
      <c r="O219" s="30"/>
      <c r="P219" s="30"/>
      <c r="Q219" s="30"/>
      <c r="R219" s="30"/>
    </row>
    <row r="220" spans="1:18" x14ac:dyDescent="0.25">
      <c r="A220" s="29">
        <v>195</v>
      </c>
      <c r="B220" s="82">
        <v>34242336</v>
      </c>
      <c r="C220" s="41">
        <v>58.1</v>
      </c>
      <c r="D220" s="36">
        <v>1.7829999999999999</v>
      </c>
      <c r="E220" s="36">
        <v>3.2250000000000001</v>
      </c>
      <c r="F220" s="67">
        <v>1.2398316000000003</v>
      </c>
      <c r="G220" s="68">
        <v>0.33766370542036822</v>
      </c>
      <c r="H220" s="67">
        <v>1.5774953054203684</v>
      </c>
      <c r="I220" s="30"/>
      <c r="J220" s="31"/>
      <c r="K220" s="32"/>
      <c r="L220" s="32"/>
      <c r="M220" s="32"/>
      <c r="N220" s="30"/>
      <c r="O220" s="30"/>
      <c r="P220" s="30"/>
      <c r="Q220" s="30"/>
      <c r="R220" s="30"/>
    </row>
    <row r="221" spans="1:18" x14ac:dyDescent="0.25">
      <c r="A221" s="87">
        <v>196</v>
      </c>
      <c r="B221" s="82">
        <v>34242332</v>
      </c>
      <c r="C221" s="41">
        <v>46.7</v>
      </c>
      <c r="D221" s="36">
        <v>0.92200000000000004</v>
      </c>
      <c r="E221" s="36">
        <v>1.1850000000000001</v>
      </c>
      <c r="F221" s="67">
        <v>0.22612740000000001</v>
      </c>
      <c r="G221" s="68">
        <v>0.27140955323805849</v>
      </c>
      <c r="H221" s="67">
        <v>0.49753695323805847</v>
      </c>
      <c r="I221" s="107"/>
      <c r="J221" s="31"/>
      <c r="K221" s="32"/>
      <c r="L221" s="32"/>
      <c r="M221" s="32"/>
      <c r="N221" s="30"/>
      <c r="O221" s="30"/>
      <c r="P221" s="30"/>
      <c r="Q221" s="30"/>
      <c r="R221" s="30"/>
    </row>
    <row r="222" spans="1:18" x14ac:dyDescent="0.25">
      <c r="A222" s="147">
        <v>197</v>
      </c>
      <c r="B222" s="85">
        <v>34242328</v>
      </c>
      <c r="C222" s="43">
        <v>77.5</v>
      </c>
      <c r="D222" s="46">
        <v>2.0630000000000002</v>
      </c>
      <c r="E222" s="36">
        <v>3.052</v>
      </c>
      <c r="F222" s="68">
        <v>0.85034219999999994</v>
      </c>
      <c r="G222" s="68">
        <v>0.4504119994850006</v>
      </c>
      <c r="H222" s="68">
        <v>1.3007541994850005</v>
      </c>
      <c r="I222" s="30"/>
      <c r="J222" s="31"/>
      <c r="K222" s="32"/>
      <c r="L222" s="32"/>
      <c r="M222" s="32"/>
      <c r="N222" s="30"/>
      <c r="O222" s="30"/>
      <c r="P222" s="30"/>
      <c r="Q222" s="30"/>
      <c r="R222" s="30"/>
    </row>
    <row r="223" spans="1:18" x14ac:dyDescent="0.25">
      <c r="A223" s="87">
        <v>198</v>
      </c>
      <c r="B223" s="82">
        <v>34242333</v>
      </c>
      <c r="C223" s="41">
        <v>116.5</v>
      </c>
      <c r="D223" s="36">
        <v>3.3079999999999998</v>
      </c>
      <c r="E223" s="36">
        <v>5.335</v>
      </c>
      <c r="F223" s="67">
        <v>1.7428146000000002</v>
      </c>
      <c r="G223" s="68">
        <v>0.6770709411613236</v>
      </c>
      <c r="H223" s="67">
        <v>2.4198855411613236</v>
      </c>
      <c r="I223" s="107"/>
      <c r="J223" s="31"/>
      <c r="K223" s="32"/>
      <c r="L223" s="32"/>
      <c r="M223" s="32"/>
      <c r="N223" s="30"/>
      <c r="O223" s="30"/>
      <c r="P223" s="30"/>
      <c r="Q223" s="30"/>
      <c r="R223" s="30"/>
    </row>
    <row r="224" spans="1:18" x14ac:dyDescent="0.25">
      <c r="A224" s="29">
        <v>199</v>
      </c>
      <c r="B224" s="82">
        <v>34242330</v>
      </c>
      <c r="C224" s="41">
        <v>58.8</v>
      </c>
      <c r="D224" s="36">
        <v>1.5229999999999999</v>
      </c>
      <c r="E224" s="36">
        <v>2.6560000000000001</v>
      </c>
      <c r="F224" s="67">
        <v>0.97415340000000017</v>
      </c>
      <c r="G224" s="68">
        <v>0.34173194283507147</v>
      </c>
      <c r="H224" s="67">
        <v>1.3158853428350716</v>
      </c>
      <c r="I224" s="30"/>
      <c r="J224" s="31"/>
      <c r="K224" s="32"/>
      <c r="L224" s="32"/>
      <c r="M224" s="32"/>
      <c r="N224" s="30"/>
      <c r="O224" s="30"/>
      <c r="P224" s="30"/>
      <c r="Q224" s="30"/>
      <c r="R224" s="30"/>
    </row>
    <row r="225" spans="1:18" x14ac:dyDescent="0.25">
      <c r="A225" s="87">
        <v>200</v>
      </c>
      <c r="B225" s="82">
        <v>34242329</v>
      </c>
      <c r="C225" s="41">
        <v>58.6</v>
      </c>
      <c r="D225" s="36">
        <v>1.0960000000000001</v>
      </c>
      <c r="E225" s="36">
        <v>2.15</v>
      </c>
      <c r="F225" s="67">
        <v>0.90622919999999985</v>
      </c>
      <c r="G225" s="68">
        <v>0.3405695892880134</v>
      </c>
      <c r="H225" s="67">
        <v>1.2467987892880132</v>
      </c>
      <c r="I225" s="30"/>
      <c r="J225" s="31"/>
      <c r="K225" s="32"/>
      <c r="L225" s="32"/>
      <c r="M225" s="32"/>
      <c r="N225" s="30"/>
      <c r="O225" s="30"/>
      <c r="P225" s="30"/>
      <c r="Q225" s="30"/>
      <c r="R225" s="30"/>
    </row>
    <row r="226" spans="1:18" x14ac:dyDescent="0.25">
      <c r="A226" s="87">
        <v>201</v>
      </c>
      <c r="B226" s="82">
        <v>34242326</v>
      </c>
      <c r="C226" s="41">
        <v>46.4</v>
      </c>
      <c r="D226" s="36">
        <v>1.4330000000000001</v>
      </c>
      <c r="E226" s="36">
        <v>2.36</v>
      </c>
      <c r="F226" s="67">
        <v>0.79703459999999982</v>
      </c>
      <c r="G226" s="68">
        <v>0.26966602291747133</v>
      </c>
      <c r="H226" s="67">
        <v>1.0667006229174711</v>
      </c>
      <c r="I226" s="30"/>
      <c r="J226" s="31"/>
      <c r="K226" s="32"/>
      <c r="L226" s="32"/>
      <c r="M226" s="32"/>
      <c r="N226" s="30"/>
      <c r="O226" s="30"/>
      <c r="P226" s="30"/>
      <c r="Q226" s="30"/>
      <c r="R226" s="30"/>
    </row>
    <row r="227" spans="1:18" x14ac:dyDescent="0.25">
      <c r="A227" s="87">
        <v>202</v>
      </c>
      <c r="B227" s="82">
        <v>34242327</v>
      </c>
      <c r="C227" s="41">
        <v>77.5</v>
      </c>
      <c r="D227" s="36">
        <v>2.109</v>
      </c>
      <c r="E227" s="36">
        <v>3.5710000000000002</v>
      </c>
      <c r="F227" s="67">
        <v>1.2570276000000002</v>
      </c>
      <c r="G227" s="68">
        <v>0.4504119994850006</v>
      </c>
      <c r="H227" s="67">
        <v>1.7074395994850009</v>
      </c>
      <c r="I227" s="30"/>
      <c r="J227" s="31"/>
      <c r="K227" s="32"/>
      <c r="L227" s="32"/>
      <c r="M227" s="32"/>
      <c r="N227" s="30"/>
      <c r="O227" s="30"/>
      <c r="P227" s="30"/>
      <c r="Q227" s="30"/>
      <c r="R227" s="30"/>
    </row>
    <row r="228" spans="1:18" x14ac:dyDescent="0.25">
      <c r="A228" s="29">
        <v>203</v>
      </c>
      <c r="B228" s="82">
        <v>43441405</v>
      </c>
      <c r="C228" s="41">
        <v>117.4</v>
      </c>
      <c r="D228" s="36">
        <v>3.4670000000000001</v>
      </c>
      <c r="E228" s="36">
        <v>6.6589999999999998</v>
      </c>
      <c r="F228" s="67">
        <v>2.7444815999999999</v>
      </c>
      <c r="G228" s="68">
        <v>0.68230153212308486</v>
      </c>
      <c r="H228" s="67">
        <v>3.4267831321230848</v>
      </c>
      <c r="I228" s="30"/>
      <c r="J228" s="31"/>
      <c r="K228" s="32"/>
      <c r="L228" s="32"/>
      <c r="M228" s="32"/>
      <c r="N228" s="30"/>
      <c r="O228" s="30"/>
      <c r="P228" s="30"/>
      <c r="Q228" s="30"/>
      <c r="R228" s="30"/>
    </row>
    <row r="229" spans="1:18" x14ac:dyDescent="0.25">
      <c r="A229" s="87">
        <v>204</v>
      </c>
      <c r="B229" s="82">
        <v>43441406</v>
      </c>
      <c r="C229" s="41">
        <v>57.9</v>
      </c>
      <c r="D229" s="36">
        <v>0.83299999999999996</v>
      </c>
      <c r="E229" s="36">
        <v>1.179</v>
      </c>
      <c r="F229" s="67">
        <v>0.29749080000000006</v>
      </c>
      <c r="G229" s="68">
        <v>0.33650135187331015</v>
      </c>
      <c r="H229" s="67">
        <v>0.63399215187331026</v>
      </c>
      <c r="I229" s="30"/>
      <c r="J229" s="31"/>
      <c r="K229" s="32"/>
      <c r="L229" s="32"/>
      <c r="M229" s="32"/>
      <c r="N229" s="30"/>
      <c r="O229" s="30"/>
      <c r="P229" s="30"/>
      <c r="Q229" s="30"/>
      <c r="R229" s="30"/>
    </row>
    <row r="230" spans="1:18" x14ac:dyDescent="0.25">
      <c r="A230" s="87">
        <v>205</v>
      </c>
      <c r="B230" s="82">
        <v>43441089</v>
      </c>
      <c r="C230" s="41">
        <v>58.3</v>
      </c>
      <c r="D230" s="36">
        <v>1.2689999999999999</v>
      </c>
      <c r="E230" s="36">
        <v>1.8069999999999999</v>
      </c>
      <c r="F230" s="67">
        <v>0.46257240000000005</v>
      </c>
      <c r="G230" s="68">
        <v>0.33882605896742629</v>
      </c>
      <c r="H230" s="67">
        <v>0.80139845896742634</v>
      </c>
      <c r="I230" s="30"/>
      <c r="J230" s="31"/>
      <c r="K230" s="32"/>
      <c r="L230" s="32"/>
      <c r="M230" s="32"/>
      <c r="N230" s="30"/>
      <c r="O230" s="30"/>
      <c r="P230" s="30"/>
      <c r="Q230" s="30"/>
      <c r="R230" s="30"/>
    </row>
    <row r="231" spans="1:18" x14ac:dyDescent="0.25">
      <c r="A231" s="87">
        <v>206</v>
      </c>
      <c r="B231" s="82">
        <v>20242434</v>
      </c>
      <c r="C231" s="41">
        <v>46.3</v>
      </c>
      <c r="D231" s="36">
        <v>1.36</v>
      </c>
      <c r="E231" s="36">
        <v>2.2709999999999999</v>
      </c>
      <c r="F231" s="67">
        <v>0.7832777999999998</v>
      </c>
      <c r="G231" s="68">
        <v>0.26908484614394235</v>
      </c>
      <c r="H231" s="67">
        <v>1.0523626461439421</v>
      </c>
      <c r="I231" s="30"/>
      <c r="J231" s="31"/>
      <c r="K231" s="32"/>
      <c r="L231" s="109"/>
      <c r="M231" s="32"/>
      <c r="N231" s="30"/>
      <c r="O231" s="30"/>
      <c r="P231" s="30"/>
      <c r="Q231" s="30"/>
      <c r="R231" s="30"/>
    </row>
    <row r="232" spans="1:18" x14ac:dyDescent="0.25">
      <c r="A232" s="29">
        <v>207</v>
      </c>
      <c r="B232" s="82">
        <v>43441407</v>
      </c>
      <c r="C232" s="41">
        <v>77.900000000000006</v>
      </c>
      <c r="D232" s="36">
        <v>1.8109999999999999</v>
      </c>
      <c r="E232" s="36">
        <v>3.6749999999999998</v>
      </c>
      <c r="F232" s="67">
        <v>1.6026672</v>
      </c>
      <c r="G232" s="68">
        <v>0.45273670657911685</v>
      </c>
      <c r="H232" s="67">
        <v>2.0554039065791168</v>
      </c>
      <c r="I232" s="30"/>
      <c r="J232" s="31"/>
      <c r="K232" s="32"/>
      <c r="L232" s="32"/>
      <c r="M232" s="32"/>
      <c r="N232" s="30"/>
      <c r="O232" s="30"/>
      <c r="P232" s="30"/>
      <c r="Q232" s="30"/>
      <c r="R232" s="30"/>
    </row>
    <row r="233" spans="1:18" x14ac:dyDescent="0.25">
      <c r="A233" s="87">
        <v>208</v>
      </c>
      <c r="B233" s="82">
        <v>43441412</v>
      </c>
      <c r="C233" s="41">
        <v>117.9</v>
      </c>
      <c r="D233" s="36">
        <v>4.101</v>
      </c>
      <c r="E233" s="36">
        <v>6.3570000000000002</v>
      </c>
      <c r="F233" s="67">
        <v>1.9397088000000002</v>
      </c>
      <c r="G233" s="68">
        <v>0.6852074159907301</v>
      </c>
      <c r="H233" s="67">
        <v>2.6249162159907304</v>
      </c>
      <c r="I233" s="30"/>
      <c r="J233" s="31"/>
      <c r="K233" s="32"/>
      <c r="L233" s="32"/>
      <c r="M233" s="32"/>
      <c r="N233" s="30"/>
      <c r="O233" s="30"/>
      <c r="P233" s="30"/>
      <c r="Q233" s="30"/>
      <c r="R233" s="30"/>
    </row>
    <row r="234" spans="1:18" x14ac:dyDescent="0.25">
      <c r="A234" s="87">
        <v>209</v>
      </c>
      <c r="B234" s="82">
        <v>43441411</v>
      </c>
      <c r="C234" s="41">
        <v>58.2</v>
      </c>
      <c r="D234" s="36">
        <v>2.1920000000000002</v>
      </c>
      <c r="E234" s="36">
        <v>2.3809999999999998</v>
      </c>
      <c r="F234" s="67">
        <v>0.16250219999999968</v>
      </c>
      <c r="G234" s="68">
        <v>0.33824488219389726</v>
      </c>
      <c r="H234" s="67">
        <v>0.50074708219389696</v>
      </c>
      <c r="I234" s="30"/>
      <c r="J234" s="31"/>
      <c r="K234" s="32"/>
      <c r="L234" s="32"/>
      <c r="M234" s="32"/>
      <c r="N234" s="30"/>
      <c r="O234" s="30"/>
      <c r="P234" s="30"/>
      <c r="Q234" s="30"/>
      <c r="R234" s="30"/>
    </row>
    <row r="235" spans="1:18" x14ac:dyDescent="0.25">
      <c r="A235" s="87">
        <v>210</v>
      </c>
      <c r="B235" s="82">
        <v>43441408</v>
      </c>
      <c r="C235" s="41">
        <v>58.6</v>
      </c>
      <c r="D235" s="36">
        <v>1.6080000000000001</v>
      </c>
      <c r="E235" s="36">
        <v>2.3639999999999999</v>
      </c>
      <c r="F235" s="67">
        <v>0.65000879999999983</v>
      </c>
      <c r="G235" s="68">
        <v>0.3405695892880134</v>
      </c>
      <c r="H235" s="67">
        <v>0.99057838928801323</v>
      </c>
      <c r="I235" s="30"/>
      <c r="J235" s="31"/>
      <c r="K235" s="32"/>
      <c r="L235" s="32"/>
      <c r="M235" s="32"/>
      <c r="N235" s="30"/>
      <c r="O235" s="30"/>
      <c r="P235" s="30"/>
      <c r="Q235" s="30"/>
      <c r="R235" s="30"/>
    </row>
    <row r="236" spans="1:18" x14ac:dyDescent="0.25">
      <c r="A236" s="29">
        <v>211</v>
      </c>
      <c r="B236" s="82">
        <v>43441409</v>
      </c>
      <c r="C236" s="41">
        <v>46.7</v>
      </c>
      <c r="D236" s="36">
        <v>1.7170000000000001</v>
      </c>
      <c r="E236" s="36">
        <v>3.2429999999999999</v>
      </c>
      <c r="F236" s="67">
        <v>1.3120547999999999</v>
      </c>
      <c r="G236" s="68">
        <v>0.27140955323805849</v>
      </c>
      <c r="H236" s="67">
        <v>1.5834643532380583</v>
      </c>
      <c r="I236" s="30"/>
      <c r="J236" s="31"/>
      <c r="K236" s="32"/>
      <c r="L236" s="32"/>
      <c r="M236" s="32"/>
      <c r="N236" s="30"/>
      <c r="O236" s="30"/>
      <c r="P236" s="30"/>
      <c r="Q236" s="30"/>
      <c r="R236" s="30"/>
    </row>
    <row r="237" spans="1:18" x14ac:dyDescent="0.25">
      <c r="A237" s="87">
        <v>212</v>
      </c>
      <c r="B237" s="82">
        <v>43441410</v>
      </c>
      <c r="C237" s="41">
        <v>78.599999999999994</v>
      </c>
      <c r="D237" s="36">
        <v>1.611</v>
      </c>
      <c r="E237" s="36">
        <v>2.0299999999999998</v>
      </c>
      <c r="F237" s="67">
        <v>0.36025619999999986</v>
      </c>
      <c r="G237" s="68">
        <v>0.45680494399381999</v>
      </c>
      <c r="H237" s="67">
        <v>0.81706114399381979</v>
      </c>
      <c r="I237" s="30"/>
      <c r="J237" s="31"/>
      <c r="K237" s="32"/>
      <c r="L237" s="32"/>
      <c r="M237" s="32"/>
      <c r="N237" s="30"/>
      <c r="O237" s="30"/>
      <c r="P237" s="30"/>
      <c r="Q237" s="30"/>
      <c r="R237" s="30"/>
    </row>
    <row r="238" spans="1:18" x14ac:dyDescent="0.25">
      <c r="A238" s="87">
        <v>213</v>
      </c>
      <c r="B238" s="82">
        <v>43441403</v>
      </c>
      <c r="C238" s="41">
        <v>117.8</v>
      </c>
      <c r="D238" s="36">
        <v>3.5259999999999998</v>
      </c>
      <c r="E238" s="36">
        <v>6.5540000000000003</v>
      </c>
      <c r="F238" s="67">
        <v>2.6034744000000005</v>
      </c>
      <c r="G238" s="68">
        <v>0.684626239217201</v>
      </c>
      <c r="H238" s="67">
        <v>3.2881006392172014</v>
      </c>
      <c r="I238" s="30"/>
      <c r="J238" s="31"/>
      <c r="K238" s="32"/>
      <c r="L238" s="32"/>
      <c r="M238" s="32"/>
      <c r="N238" s="30"/>
      <c r="O238" s="30"/>
      <c r="P238" s="30"/>
      <c r="Q238" s="30"/>
      <c r="R238" s="30"/>
    </row>
    <row r="239" spans="1:18" x14ac:dyDescent="0.25">
      <c r="A239" s="87">
        <v>214</v>
      </c>
      <c r="B239" s="82">
        <v>43441398</v>
      </c>
      <c r="C239" s="41">
        <v>57.8</v>
      </c>
      <c r="D239" s="36">
        <v>1.4219999999999999</v>
      </c>
      <c r="E239" s="36">
        <v>1.865</v>
      </c>
      <c r="F239" s="67">
        <v>0.38089140000000005</v>
      </c>
      <c r="G239" s="68">
        <v>0.33592017509978112</v>
      </c>
      <c r="H239" s="67">
        <v>0.71681157509978122</v>
      </c>
      <c r="I239" s="30"/>
      <c r="J239" s="31"/>
      <c r="K239" s="32"/>
      <c r="L239" s="32"/>
      <c r="M239" s="32"/>
      <c r="N239" s="30"/>
      <c r="O239" s="30"/>
      <c r="P239" s="30"/>
      <c r="Q239" s="30"/>
      <c r="R239" s="30"/>
    </row>
    <row r="240" spans="1:18" x14ac:dyDescent="0.25">
      <c r="A240" s="29">
        <v>215</v>
      </c>
      <c r="B240" s="82">
        <v>43441413</v>
      </c>
      <c r="C240" s="41">
        <v>58.8</v>
      </c>
      <c r="D240" s="36">
        <v>1.1180000000000001</v>
      </c>
      <c r="E240" s="36">
        <v>1.643</v>
      </c>
      <c r="F240" s="67">
        <v>0.45139499999999994</v>
      </c>
      <c r="G240" s="68">
        <v>0.34173194283507147</v>
      </c>
      <c r="H240" s="67">
        <v>0.79312694283507135</v>
      </c>
      <c r="I240" s="30"/>
      <c r="J240" s="31"/>
      <c r="K240" s="32"/>
      <c r="L240" s="32"/>
      <c r="M240" s="32"/>
      <c r="N240" s="30"/>
      <c r="O240" s="30"/>
      <c r="P240" s="30"/>
      <c r="Q240" s="30"/>
      <c r="R240" s="30"/>
    </row>
    <row r="241" spans="1:18" x14ac:dyDescent="0.25">
      <c r="A241" s="87">
        <v>216</v>
      </c>
      <c r="B241" s="82">
        <v>43441401</v>
      </c>
      <c r="C241" s="41">
        <v>46.6</v>
      </c>
      <c r="D241" s="36">
        <v>1.835</v>
      </c>
      <c r="E241" s="36">
        <v>3.3679999999999999</v>
      </c>
      <c r="F241" s="67">
        <v>1.3180733999999998</v>
      </c>
      <c r="G241" s="68">
        <v>0.27082837646452945</v>
      </c>
      <c r="H241" s="67">
        <v>1.5889017764645292</v>
      </c>
      <c r="I241" s="30"/>
      <c r="J241" s="31"/>
      <c r="K241" s="32"/>
      <c r="L241" s="32"/>
      <c r="M241" s="32"/>
      <c r="N241" s="30"/>
      <c r="O241" s="30"/>
      <c r="P241" s="30"/>
      <c r="Q241" s="30"/>
      <c r="R241" s="30"/>
    </row>
    <row r="242" spans="1:18" x14ac:dyDescent="0.25">
      <c r="A242" s="87">
        <v>217</v>
      </c>
      <c r="B242" s="82">
        <v>43441404</v>
      </c>
      <c r="C242" s="41">
        <v>78.400000000000006</v>
      </c>
      <c r="D242" s="36">
        <v>2.09</v>
      </c>
      <c r="E242" s="36">
        <v>4.2910000000000004</v>
      </c>
      <c r="F242" s="67">
        <v>1.8924198000000005</v>
      </c>
      <c r="G242" s="68">
        <v>0.45564259044676197</v>
      </c>
      <c r="H242" s="67">
        <v>2.3480623904467626</v>
      </c>
      <c r="I242" s="30"/>
      <c r="J242" s="31"/>
      <c r="K242" s="32"/>
      <c r="L242" s="32"/>
      <c r="M242" s="32"/>
      <c r="N242" s="30"/>
      <c r="O242" s="30"/>
      <c r="P242" s="30"/>
      <c r="Q242" s="30"/>
      <c r="R242" s="30"/>
    </row>
    <row r="243" spans="1:18" x14ac:dyDescent="0.25">
      <c r="A243" s="87">
        <v>218</v>
      </c>
      <c r="B243" s="82">
        <v>43441396</v>
      </c>
      <c r="C243" s="41">
        <v>118.2</v>
      </c>
      <c r="D243" s="36">
        <v>3.6960000000000002</v>
      </c>
      <c r="E243" s="36">
        <v>5.6760000000000002</v>
      </c>
      <c r="F243" s="67">
        <v>1.702404</v>
      </c>
      <c r="G243" s="68">
        <v>0.68695094631131715</v>
      </c>
      <c r="H243" s="67">
        <v>2.3893549463113173</v>
      </c>
      <c r="I243" s="30"/>
      <c r="J243" s="31"/>
      <c r="K243" s="32"/>
      <c r="L243" s="32"/>
      <c r="M243" s="32"/>
      <c r="N243" s="30"/>
      <c r="O243" s="30"/>
      <c r="P243" s="30"/>
      <c r="Q243" s="30"/>
      <c r="R243" s="30"/>
    </row>
    <row r="244" spans="1:18" x14ac:dyDescent="0.25">
      <c r="A244" s="29">
        <v>219</v>
      </c>
      <c r="B244" s="82">
        <v>43441399</v>
      </c>
      <c r="C244" s="41">
        <v>58.3</v>
      </c>
      <c r="D244" s="36">
        <v>1.9790000000000001</v>
      </c>
      <c r="E244" s="36">
        <v>3.2349999999999999</v>
      </c>
      <c r="F244" s="67">
        <v>1.0799087999999999</v>
      </c>
      <c r="G244" s="68">
        <v>0.33882605896742629</v>
      </c>
      <c r="H244" s="67">
        <v>1.4187348589674262</v>
      </c>
      <c r="I244" s="30"/>
      <c r="J244" s="31"/>
      <c r="K244" s="32"/>
      <c r="L244" s="32"/>
      <c r="M244" s="32"/>
      <c r="N244" s="30"/>
      <c r="O244" s="30"/>
      <c r="P244" s="30"/>
      <c r="Q244" s="30"/>
      <c r="R244" s="30"/>
    </row>
    <row r="245" spans="1:18" x14ac:dyDescent="0.25">
      <c r="A245" s="87">
        <v>220</v>
      </c>
      <c r="B245" s="82">
        <v>43441400</v>
      </c>
      <c r="C245" s="41">
        <v>59.4</v>
      </c>
      <c r="D245" s="36">
        <v>1.589</v>
      </c>
      <c r="E245" s="36">
        <v>2.3879999999999999</v>
      </c>
      <c r="F245" s="67">
        <v>0.68698019999999993</v>
      </c>
      <c r="G245" s="68">
        <v>0.34521900347624562</v>
      </c>
      <c r="H245" s="67">
        <v>1.0321992034762455</v>
      </c>
      <c r="I245" s="30"/>
      <c r="J245" s="31"/>
      <c r="K245" s="32"/>
      <c r="L245" s="32"/>
      <c r="M245" s="32"/>
      <c r="N245" s="30"/>
      <c r="O245" s="30"/>
      <c r="P245" s="30"/>
      <c r="Q245" s="30"/>
      <c r="R245" s="30"/>
    </row>
    <row r="246" spans="1:18" x14ac:dyDescent="0.25">
      <c r="A246" s="87">
        <v>221</v>
      </c>
      <c r="B246" s="82">
        <v>43441397</v>
      </c>
      <c r="C246" s="41">
        <v>46.9</v>
      </c>
      <c r="D246" s="36">
        <v>1.4610000000000001</v>
      </c>
      <c r="E246" s="36">
        <v>2.2999999999999998</v>
      </c>
      <c r="F246" s="67">
        <v>0.7213721999999998</v>
      </c>
      <c r="G246" s="68">
        <v>0.2725719067851165</v>
      </c>
      <c r="H246" s="67">
        <v>0.99394410678511624</v>
      </c>
      <c r="I246" s="30"/>
      <c r="J246" s="31"/>
      <c r="K246" s="32"/>
      <c r="L246" s="32"/>
      <c r="M246" s="32"/>
      <c r="N246" s="30"/>
      <c r="O246" s="30"/>
      <c r="P246" s="30"/>
      <c r="Q246" s="30"/>
      <c r="R246" s="30"/>
    </row>
    <row r="247" spans="1:18" x14ac:dyDescent="0.25">
      <c r="A247" s="87">
        <v>222</v>
      </c>
      <c r="B247" s="82">
        <v>43441402</v>
      </c>
      <c r="C247" s="41">
        <v>77.7</v>
      </c>
      <c r="D247" s="36">
        <v>2.7679999999999998</v>
      </c>
      <c r="E247" s="36">
        <v>5.0229999999999997</v>
      </c>
      <c r="F247" s="67">
        <v>1.9388489999999998</v>
      </c>
      <c r="G247" s="68">
        <v>0.45157435303205873</v>
      </c>
      <c r="H247" s="67">
        <v>2.3904233530320584</v>
      </c>
      <c r="I247" s="30"/>
      <c r="J247" s="31"/>
      <c r="K247" s="32"/>
      <c r="L247" s="32"/>
      <c r="M247" s="32"/>
      <c r="N247" s="30"/>
      <c r="O247" s="30"/>
      <c r="P247" s="30"/>
      <c r="Q247" s="30"/>
      <c r="R247" s="30"/>
    </row>
    <row r="248" spans="1:18" x14ac:dyDescent="0.25">
      <c r="A248" s="29">
        <v>223</v>
      </c>
      <c r="B248" s="82">
        <v>43441209</v>
      </c>
      <c r="C248" s="41">
        <v>118.6</v>
      </c>
      <c r="D248" s="36">
        <v>3.6240000000000001</v>
      </c>
      <c r="E248" s="36">
        <v>7.1959999999999997</v>
      </c>
      <c r="F248" s="67">
        <v>3.0712055999999999</v>
      </c>
      <c r="G248" s="68">
        <v>0.68927565340543329</v>
      </c>
      <c r="H248" s="67">
        <v>3.760481253405433</v>
      </c>
      <c r="I248" s="30"/>
      <c r="J248" s="31"/>
      <c r="K248" s="32"/>
      <c r="L248" s="32"/>
      <c r="M248" s="32"/>
      <c r="N248" s="30"/>
      <c r="O248" s="30"/>
      <c r="P248" s="30"/>
      <c r="Q248" s="30"/>
      <c r="R248" s="30"/>
    </row>
    <row r="249" spans="1:18" x14ac:dyDescent="0.25">
      <c r="A249" s="87">
        <v>224</v>
      </c>
      <c r="B249" s="82">
        <v>43441210</v>
      </c>
      <c r="C249" s="41">
        <v>56.8</v>
      </c>
      <c r="D249" s="36">
        <v>0.2</v>
      </c>
      <c r="E249" s="36">
        <v>0.79200000000000004</v>
      </c>
      <c r="F249" s="67">
        <v>0.50900160000000005</v>
      </c>
      <c r="G249" s="68">
        <v>0.33010840736449076</v>
      </c>
      <c r="H249" s="67">
        <v>0.83911000736449082</v>
      </c>
      <c r="I249" s="30"/>
      <c r="J249" s="31"/>
      <c r="K249" s="32"/>
      <c r="L249" s="32"/>
      <c r="M249" s="32"/>
      <c r="N249" s="30"/>
      <c r="O249" s="30"/>
      <c r="P249" s="30"/>
      <c r="Q249" s="30"/>
      <c r="R249" s="30"/>
    </row>
    <row r="250" spans="1:18" x14ac:dyDescent="0.25">
      <c r="A250" s="87">
        <v>225</v>
      </c>
      <c r="B250" s="82">
        <v>43441214</v>
      </c>
      <c r="C250" s="41">
        <v>58.9</v>
      </c>
      <c r="D250" s="36">
        <v>2.1560000000000001</v>
      </c>
      <c r="E250" s="36">
        <v>3.5670000000000002</v>
      </c>
      <c r="F250" s="67">
        <v>1.2131778</v>
      </c>
      <c r="G250" s="68">
        <v>0.3423131196086005</v>
      </c>
      <c r="H250" s="67">
        <v>1.5554909196086004</v>
      </c>
      <c r="I250" s="30"/>
      <c r="J250" s="31"/>
      <c r="K250" s="32"/>
      <c r="L250" s="32"/>
      <c r="M250" s="32"/>
      <c r="N250" s="30"/>
      <c r="O250" s="30"/>
      <c r="P250" s="30"/>
      <c r="Q250" s="30"/>
      <c r="R250" s="30"/>
    </row>
    <row r="251" spans="1:18" x14ac:dyDescent="0.25">
      <c r="A251" s="87">
        <v>226</v>
      </c>
      <c r="B251" s="82">
        <v>43441215</v>
      </c>
      <c r="C251" s="41">
        <v>46.8</v>
      </c>
      <c r="D251" s="36">
        <v>1.5489999999999999</v>
      </c>
      <c r="E251" s="36">
        <v>1.901</v>
      </c>
      <c r="F251" s="67">
        <v>0.30264960000000007</v>
      </c>
      <c r="G251" s="68">
        <v>0.27199073001158747</v>
      </c>
      <c r="H251" s="67">
        <v>0.57464033001158754</v>
      </c>
      <c r="I251" s="30"/>
      <c r="J251" s="31"/>
      <c r="K251" s="32"/>
      <c r="L251" s="32"/>
      <c r="M251" s="32"/>
      <c r="N251" s="30"/>
      <c r="O251" s="30"/>
      <c r="P251" s="30"/>
      <c r="Q251" s="30"/>
      <c r="R251" s="30"/>
    </row>
    <row r="252" spans="1:18" x14ac:dyDescent="0.25">
      <c r="A252" s="29">
        <v>227</v>
      </c>
      <c r="B252" s="82">
        <v>43441211</v>
      </c>
      <c r="C252" s="41">
        <v>78.2</v>
      </c>
      <c r="D252" s="36">
        <v>2.1309999999999998</v>
      </c>
      <c r="E252" s="36">
        <v>3.1349999999999998</v>
      </c>
      <c r="F252" s="67">
        <v>0.86323919999999998</v>
      </c>
      <c r="G252" s="68">
        <v>0.4544802368997039</v>
      </c>
      <c r="H252" s="67">
        <v>1.3177194368997038</v>
      </c>
      <c r="I252" s="30"/>
      <c r="J252" s="31"/>
      <c r="K252" s="32"/>
      <c r="L252" s="32"/>
      <c r="M252" s="32"/>
      <c r="N252" s="30"/>
      <c r="O252" s="30"/>
      <c r="P252" s="30"/>
      <c r="Q252" s="30"/>
      <c r="R252" s="30"/>
    </row>
    <row r="253" spans="1:18" x14ac:dyDescent="0.25">
      <c r="A253" s="87">
        <v>228</v>
      </c>
      <c r="B253" s="82">
        <v>43441212</v>
      </c>
      <c r="C253" s="41">
        <v>117.6</v>
      </c>
      <c r="D253" s="36">
        <v>3.3780000000000001</v>
      </c>
      <c r="E253" s="36">
        <v>5.8330000000000002</v>
      </c>
      <c r="F253" s="67">
        <v>2.1108090000000002</v>
      </c>
      <c r="G253" s="68">
        <v>0.68346388567014293</v>
      </c>
      <c r="H253" s="67">
        <v>2.7942728856701429</v>
      </c>
      <c r="I253" s="30"/>
      <c r="J253" s="31"/>
      <c r="K253" s="32"/>
      <c r="L253" s="32"/>
      <c r="M253" s="32"/>
      <c r="N253" s="30"/>
      <c r="O253" s="30"/>
      <c r="P253" s="30"/>
      <c r="Q253" s="30"/>
      <c r="R253" s="30"/>
    </row>
    <row r="254" spans="1:18" x14ac:dyDescent="0.25">
      <c r="A254" s="87">
        <v>229</v>
      </c>
      <c r="B254" s="82">
        <v>43441218</v>
      </c>
      <c r="C254" s="41">
        <v>57.8</v>
      </c>
      <c r="D254" s="36">
        <v>1.9259999999999999</v>
      </c>
      <c r="E254" s="36">
        <v>3.0779999999999998</v>
      </c>
      <c r="F254" s="67">
        <v>0.99048959999999997</v>
      </c>
      <c r="G254" s="68">
        <v>0.33592017509978112</v>
      </c>
      <c r="H254" s="67">
        <v>1.3264097750997812</v>
      </c>
      <c r="I254" s="30"/>
      <c r="J254" s="31"/>
      <c r="K254" s="32"/>
      <c r="L254" s="32"/>
      <c r="M254" s="32"/>
      <c r="N254" s="30"/>
      <c r="O254" s="30"/>
      <c r="P254" s="30"/>
      <c r="Q254" s="30"/>
      <c r="R254" s="30"/>
    </row>
    <row r="255" spans="1:18" x14ac:dyDescent="0.25">
      <c r="A255" s="87">
        <v>230</v>
      </c>
      <c r="B255" s="82">
        <v>43441227</v>
      </c>
      <c r="C255" s="41">
        <v>58.4</v>
      </c>
      <c r="D255" s="36">
        <v>1.157</v>
      </c>
      <c r="E255" s="36">
        <v>1.609</v>
      </c>
      <c r="F255" s="67">
        <v>0.38862959999999996</v>
      </c>
      <c r="G255" s="68">
        <v>0.33940723574095533</v>
      </c>
      <c r="H255" s="67">
        <v>0.72803683574095523</v>
      </c>
      <c r="I255" s="30"/>
      <c r="J255" s="31"/>
      <c r="K255" s="32"/>
      <c r="L255" s="32"/>
      <c r="M255" s="32"/>
      <c r="N255" s="30"/>
      <c r="O255" s="30"/>
      <c r="P255" s="30"/>
      <c r="Q255" s="30"/>
      <c r="R255" s="30"/>
    </row>
    <row r="256" spans="1:18" x14ac:dyDescent="0.25">
      <c r="A256" s="29">
        <v>231</v>
      </c>
      <c r="B256" s="82">
        <v>43441216</v>
      </c>
      <c r="C256" s="41">
        <v>47</v>
      </c>
      <c r="D256" s="36">
        <v>1.329</v>
      </c>
      <c r="E256" s="36">
        <v>2.4990000000000001</v>
      </c>
      <c r="F256" s="67">
        <v>1.0059660000000001</v>
      </c>
      <c r="G256" s="68">
        <v>0.27315308355864554</v>
      </c>
      <c r="H256" s="67">
        <v>1.2791190835586457</v>
      </c>
      <c r="I256" s="30"/>
      <c r="J256" s="31"/>
      <c r="K256" s="32"/>
      <c r="L256" s="32"/>
      <c r="M256" s="32"/>
      <c r="N256" s="30"/>
      <c r="O256" s="30"/>
      <c r="P256" s="30"/>
      <c r="Q256" s="30"/>
      <c r="R256" s="30"/>
    </row>
    <row r="257" spans="1:18" x14ac:dyDescent="0.25">
      <c r="A257" s="87">
        <v>232</v>
      </c>
      <c r="B257" s="82">
        <v>43441217</v>
      </c>
      <c r="C257" s="41">
        <v>78</v>
      </c>
      <c r="D257" s="36">
        <v>1.6839999999999999</v>
      </c>
      <c r="E257" s="36">
        <v>3.375</v>
      </c>
      <c r="F257" s="67">
        <v>1.4539218</v>
      </c>
      <c r="G257" s="68">
        <v>0.45331788335264578</v>
      </c>
      <c r="H257" s="67">
        <v>1.9072396833526457</v>
      </c>
      <c r="I257" s="30"/>
      <c r="J257" s="31"/>
      <c r="K257" s="32"/>
      <c r="L257" s="32"/>
      <c r="M257" s="32"/>
      <c r="N257" s="30"/>
      <c r="O257" s="30"/>
      <c r="P257" s="30"/>
      <c r="Q257" s="30"/>
      <c r="R257" s="30"/>
    </row>
    <row r="258" spans="1:18" x14ac:dyDescent="0.25">
      <c r="A258" s="87">
        <v>233</v>
      </c>
      <c r="B258" s="82">
        <v>43441226</v>
      </c>
      <c r="C258" s="41">
        <v>117.7</v>
      </c>
      <c r="D258" s="36">
        <v>3.492</v>
      </c>
      <c r="E258" s="36">
        <v>5.7910000000000004</v>
      </c>
      <c r="F258" s="67">
        <v>1.9766802000000003</v>
      </c>
      <c r="G258" s="68">
        <v>0.68404506244367191</v>
      </c>
      <c r="H258" s="67">
        <v>2.6607252624436724</v>
      </c>
      <c r="I258" s="30"/>
      <c r="J258" s="31"/>
      <c r="K258" s="32"/>
      <c r="L258" s="32"/>
      <c r="M258" s="32"/>
      <c r="N258" s="30"/>
      <c r="O258" s="30"/>
      <c r="P258" s="30"/>
      <c r="Q258" s="30"/>
      <c r="R258" s="30"/>
    </row>
    <row r="259" spans="1:18" x14ac:dyDescent="0.25">
      <c r="A259" s="87">
        <v>234</v>
      </c>
      <c r="B259" s="82">
        <v>43441225</v>
      </c>
      <c r="C259" s="41">
        <v>57.8</v>
      </c>
      <c r="D259" s="36">
        <v>0.40100000000000002</v>
      </c>
      <c r="E259" s="36">
        <v>1.3320000000000001</v>
      </c>
      <c r="F259" s="67">
        <v>0.80047380000000001</v>
      </c>
      <c r="G259" s="68">
        <v>0.33592017509978112</v>
      </c>
      <c r="H259" s="67">
        <v>1.1363939750997811</v>
      </c>
      <c r="I259" s="30"/>
      <c r="J259" s="31"/>
      <c r="K259" s="32"/>
      <c r="L259" s="32"/>
      <c r="M259" s="32"/>
      <c r="N259" s="30"/>
      <c r="O259" s="30"/>
      <c r="P259" s="30"/>
      <c r="Q259" s="30"/>
      <c r="R259" s="30"/>
    </row>
    <row r="260" spans="1:18" x14ac:dyDescent="0.25">
      <c r="A260" s="29">
        <v>235</v>
      </c>
      <c r="B260" s="82">
        <v>43441222</v>
      </c>
      <c r="C260" s="41">
        <v>58.3</v>
      </c>
      <c r="D260" s="36">
        <v>0.60399999999999998</v>
      </c>
      <c r="E260" s="36">
        <v>0.85599999999999998</v>
      </c>
      <c r="F260" s="67">
        <v>0.21666959999999999</v>
      </c>
      <c r="G260" s="68">
        <v>0.33882605896742629</v>
      </c>
      <c r="H260" s="67">
        <v>0.55549565896742625</v>
      </c>
      <c r="I260" s="30"/>
      <c r="J260" s="31"/>
      <c r="K260" s="32"/>
      <c r="L260" s="32"/>
      <c r="M260" s="32"/>
      <c r="N260" s="30"/>
      <c r="O260" s="30"/>
      <c r="P260" s="30"/>
      <c r="Q260" s="30"/>
      <c r="R260" s="30"/>
    </row>
    <row r="261" spans="1:18" x14ac:dyDescent="0.25">
      <c r="A261" s="87">
        <v>236</v>
      </c>
      <c r="B261" s="82">
        <v>43441223</v>
      </c>
      <c r="C261" s="41">
        <v>47</v>
      </c>
      <c r="D261" s="36">
        <v>0.82799999999999996</v>
      </c>
      <c r="E261" s="36">
        <v>1.68</v>
      </c>
      <c r="F261" s="67">
        <v>0.73254960000000002</v>
      </c>
      <c r="G261" s="68">
        <v>0.27315308355864554</v>
      </c>
      <c r="H261" s="67">
        <v>1.0057026835586456</v>
      </c>
      <c r="I261" s="30"/>
      <c r="J261" s="31"/>
      <c r="K261" s="32"/>
      <c r="L261" s="32"/>
      <c r="M261" s="32"/>
      <c r="N261" s="30"/>
      <c r="O261" s="30"/>
      <c r="P261" s="30"/>
      <c r="Q261" s="30"/>
      <c r="R261" s="30"/>
    </row>
    <row r="262" spans="1:18" x14ac:dyDescent="0.25">
      <c r="A262" s="87">
        <v>237</v>
      </c>
      <c r="B262" s="82">
        <v>43441224</v>
      </c>
      <c r="C262" s="41">
        <v>77</v>
      </c>
      <c r="D262" s="36">
        <v>1.7569999999999999</v>
      </c>
      <c r="E262" s="36">
        <v>2.766</v>
      </c>
      <c r="F262" s="67">
        <v>0.86753820000000015</v>
      </c>
      <c r="G262" s="68">
        <v>0.44750611561735543</v>
      </c>
      <c r="H262" s="67">
        <v>1.3150443156173557</v>
      </c>
      <c r="I262" s="30"/>
      <c r="J262" s="31"/>
      <c r="K262" s="32"/>
      <c r="L262" s="32"/>
      <c r="M262" s="32"/>
      <c r="N262" s="30"/>
      <c r="O262" s="30"/>
      <c r="P262" s="30"/>
      <c r="Q262" s="30"/>
      <c r="R262" s="30"/>
    </row>
    <row r="263" spans="1:18" x14ac:dyDescent="0.25">
      <c r="A263" s="87">
        <v>238</v>
      </c>
      <c r="B263" s="82">
        <v>43441221</v>
      </c>
      <c r="C263" s="41">
        <v>117.8</v>
      </c>
      <c r="D263" s="36">
        <v>3.383</v>
      </c>
      <c r="E263" s="36">
        <v>5.7640000000000002</v>
      </c>
      <c r="F263" s="67">
        <v>2.0471838</v>
      </c>
      <c r="G263" s="68">
        <v>0.684626239217201</v>
      </c>
      <c r="H263" s="67">
        <v>2.7318100392172009</v>
      </c>
      <c r="I263" s="30"/>
      <c r="J263" s="31"/>
      <c r="K263" s="32"/>
      <c r="L263" s="32"/>
      <c r="M263" s="32"/>
      <c r="N263" s="30"/>
      <c r="O263" s="30"/>
      <c r="P263" s="30"/>
      <c r="Q263" s="30"/>
      <c r="R263" s="30"/>
    </row>
    <row r="264" spans="1:18" x14ac:dyDescent="0.25">
      <c r="A264" s="29">
        <v>239</v>
      </c>
      <c r="B264" s="82">
        <v>43441220</v>
      </c>
      <c r="C264" s="41">
        <v>58.1</v>
      </c>
      <c r="D264" s="36">
        <v>1.2769999999999999</v>
      </c>
      <c r="E264" s="36">
        <v>2.113</v>
      </c>
      <c r="F264" s="67">
        <v>0.71879280000000012</v>
      </c>
      <c r="G264" s="68">
        <v>0.33766370542036822</v>
      </c>
      <c r="H264" s="67">
        <v>1.0564565054203683</v>
      </c>
      <c r="I264" s="30"/>
      <c r="J264" s="31"/>
      <c r="K264" s="32"/>
      <c r="L264" s="32"/>
      <c r="M264" s="32"/>
      <c r="N264" s="30"/>
      <c r="O264" s="30"/>
      <c r="P264" s="30"/>
      <c r="Q264" s="30"/>
      <c r="R264" s="30"/>
    </row>
    <row r="265" spans="1:18" x14ac:dyDescent="0.25">
      <c r="A265" s="87">
        <v>240</v>
      </c>
      <c r="B265" s="82">
        <v>20242417</v>
      </c>
      <c r="C265" s="41">
        <v>58.7</v>
      </c>
      <c r="D265" s="36">
        <v>0.69199999999999995</v>
      </c>
      <c r="E265" s="36">
        <v>1.5489999999999999</v>
      </c>
      <c r="F265" s="67">
        <v>0.73684859999999996</v>
      </c>
      <c r="G265" s="68">
        <v>0.34115076606154243</v>
      </c>
      <c r="H265" s="67">
        <v>1.0779993660615423</v>
      </c>
      <c r="I265" s="30"/>
      <c r="J265" s="31"/>
      <c r="K265" s="32"/>
      <c r="L265" s="32"/>
      <c r="M265" s="32"/>
      <c r="N265" s="30"/>
      <c r="O265" s="30"/>
      <c r="P265" s="30"/>
      <c r="Q265" s="30"/>
      <c r="R265" s="30"/>
    </row>
    <row r="266" spans="1:18" x14ac:dyDescent="0.25">
      <c r="A266" s="87">
        <v>241</v>
      </c>
      <c r="B266" s="82">
        <v>20242445</v>
      </c>
      <c r="C266" s="41">
        <v>46.5</v>
      </c>
      <c r="D266" s="36">
        <v>0.91700000000000004</v>
      </c>
      <c r="E266" s="36">
        <v>0.95099999999999996</v>
      </c>
      <c r="F266" s="67">
        <v>2.9233199999999931E-2</v>
      </c>
      <c r="G266" s="68">
        <v>0.27024719969100036</v>
      </c>
      <c r="H266" s="67">
        <v>0.29948039969100027</v>
      </c>
      <c r="I266" s="30"/>
      <c r="J266" s="31"/>
      <c r="K266" s="32"/>
      <c r="L266" s="32"/>
      <c r="M266" s="32"/>
      <c r="N266" s="30"/>
      <c r="O266" s="30"/>
      <c r="P266" s="30"/>
      <c r="Q266" s="30"/>
      <c r="R266" s="30"/>
    </row>
    <row r="267" spans="1:18" x14ac:dyDescent="0.25">
      <c r="A267" s="87">
        <v>242</v>
      </c>
      <c r="B267" s="82">
        <v>43441219</v>
      </c>
      <c r="C267" s="41">
        <v>78.3</v>
      </c>
      <c r="D267" s="36">
        <v>2.1739999999999999</v>
      </c>
      <c r="E267" s="36">
        <v>4.1929999999999996</v>
      </c>
      <c r="F267" s="67">
        <v>1.7359361999999998</v>
      </c>
      <c r="G267" s="68">
        <v>0.45506141367323294</v>
      </c>
      <c r="H267" s="67">
        <v>2.1909976136732325</v>
      </c>
      <c r="I267" s="30"/>
      <c r="J267" s="30"/>
      <c r="K267" s="32"/>
      <c r="L267" s="32"/>
      <c r="M267" s="32"/>
      <c r="N267" s="30"/>
      <c r="O267" s="30"/>
      <c r="P267" s="30"/>
      <c r="Q267" s="30"/>
      <c r="R267" s="30"/>
    </row>
    <row r="268" spans="1:18" x14ac:dyDescent="0.25">
      <c r="A268" s="29">
        <v>243</v>
      </c>
      <c r="B268" s="82">
        <v>20242421</v>
      </c>
      <c r="C268" s="41">
        <v>117.2</v>
      </c>
      <c r="D268" s="36">
        <v>3.234</v>
      </c>
      <c r="E268" s="36">
        <v>5.36</v>
      </c>
      <c r="F268" s="67">
        <v>1.8279348000000004</v>
      </c>
      <c r="G268" s="68">
        <v>0.68113917857602679</v>
      </c>
      <c r="H268" s="67">
        <v>2.5090739785760272</v>
      </c>
      <c r="I268" s="30"/>
      <c r="J268" s="30"/>
      <c r="K268" s="30"/>
      <c r="L268" s="32"/>
      <c r="M268" s="32"/>
      <c r="N268" s="30"/>
      <c r="O268" s="30"/>
      <c r="P268" s="30"/>
      <c r="Q268" s="30"/>
      <c r="R268" s="30"/>
    </row>
    <row r="269" spans="1:18" x14ac:dyDescent="0.25">
      <c r="A269" s="87">
        <v>244</v>
      </c>
      <c r="B269" s="82">
        <v>20242431</v>
      </c>
      <c r="C269" s="41">
        <v>57.8</v>
      </c>
      <c r="D269" s="36">
        <v>1.603</v>
      </c>
      <c r="E269" s="36">
        <v>2.5249999999999999</v>
      </c>
      <c r="F269" s="67">
        <v>0.79273559999999998</v>
      </c>
      <c r="G269" s="68">
        <v>0.33592017509978112</v>
      </c>
      <c r="H269" s="67">
        <v>1.128655775099781</v>
      </c>
      <c r="I269" s="30"/>
      <c r="J269" s="30"/>
      <c r="K269" s="30"/>
      <c r="L269" s="32"/>
      <c r="M269" s="32"/>
      <c r="N269" s="30"/>
      <c r="O269" s="30"/>
      <c r="P269" s="30"/>
      <c r="Q269" s="30"/>
      <c r="R269" s="30"/>
    </row>
    <row r="270" spans="1:18" x14ac:dyDescent="0.25">
      <c r="A270" s="87">
        <v>245</v>
      </c>
      <c r="B270" s="82">
        <v>20242432</v>
      </c>
      <c r="C270" s="41">
        <v>58.2</v>
      </c>
      <c r="D270" s="36">
        <v>1.2989999999999999</v>
      </c>
      <c r="E270" s="36">
        <v>2.02</v>
      </c>
      <c r="F270" s="67">
        <v>0.61991580000000013</v>
      </c>
      <c r="G270" s="68">
        <v>0.33824488219389726</v>
      </c>
      <c r="H270" s="67">
        <v>0.95816068219389738</v>
      </c>
      <c r="I270" s="30"/>
      <c r="J270" s="30"/>
      <c r="K270" s="30"/>
      <c r="L270" s="32"/>
      <c r="M270" s="32"/>
      <c r="N270" s="30"/>
      <c r="O270" s="30"/>
      <c r="P270" s="30"/>
      <c r="Q270" s="30"/>
      <c r="R270" s="30"/>
    </row>
    <row r="271" spans="1:18" x14ac:dyDescent="0.25">
      <c r="A271" s="87">
        <v>246</v>
      </c>
      <c r="B271" s="82">
        <v>20242451</v>
      </c>
      <c r="C271" s="41">
        <v>45.8</v>
      </c>
      <c r="D271" s="36">
        <v>1.798</v>
      </c>
      <c r="E271" s="36">
        <v>4.1900000000000004</v>
      </c>
      <c r="F271" s="67">
        <v>2.0566416000000003</v>
      </c>
      <c r="G271" s="68">
        <v>0.266178962276297</v>
      </c>
      <c r="H271" s="67">
        <v>2.3228205622762976</v>
      </c>
      <c r="I271" s="30"/>
      <c r="J271" s="30"/>
      <c r="K271" s="30"/>
      <c r="L271" s="32"/>
      <c r="M271" s="32"/>
      <c r="N271" s="30"/>
      <c r="O271" s="30"/>
      <c r="P271" s="30"/>
      <c r="Q271" s="30"/>
      <c r="R271" s="30"/>
    </row>
    <row r="272" spans="1:18" x14ac:dyDescent="0.25">
      <c r="A272" s="29">
        <v>247</v>
      </c>
      <c r="B272" s="82">
        <v>20242442</v>
      </c>
      <c r="C272" s="41">
        <v>77.599999999999994</v>
      </c>
      <c r="D272" s="36">
        <v>2.7970000000000002</v>
      </c>
      <c r="E272" s="36">
        <v>4.5330000000000004</v>
      </c>
      <c r="F272" s="67">
        <v>1.4926128000000003</v>
      </c>
      <c r="G272" s="68">
        <v>0.45099317625853003</v>
      </c>
      <c r="H272" s="67">
        <v>1.94360597625853</v>
      </c>
      <c r="I272" s="30"/>
      <c r="J272" s="106"/>
      <c r="K272" s="70"/>
      <c r="L272" s="32"/>
      <c r="M272" s="32"/>
      <c r="N272" s="30"/>
      <c r="O272" s="30"/>
      <c r="P272" s="30"/>
      <c r="Q272" s="30"/>
      <c r="R272" s="30"/>
    </row>
    <row r="273" spans="1:18" s="4" customFormat="1" x14ac:dyDescent="0.25">
      <c r="A273" s="265" t="s">
        <v>3</v>
      </c>
      <c r="B273" s="265"/>
      <c r="C273" s="159">
        <f t="shared" ref="C273:H273" si="0">SUM(C26:C272)</f>
        <v>17591.5</v>
      </c>
      <c r="D273" s="160">
        <f t="shared" si="0"/>
        <v>601.25000000000034</v>
      </c>
      <c r="E273" s="160">
        <f t="shared" si="0"/>
        <v>950.70199999999988</v>
      </c>
      <c r="F273" s="160">
        <f t="shared" si="0"/>
        <v>300.45882960000023</v>
      </c>
      <c r="G273" s="160">
        <f>SUM(G26:G272)</f>
        <v>81.84499999999997</v>
      </c>
      <c r="H273" s="160">
        <f t="shared" si="0"/>
        <v>382.30382960000009</v>
      </c>
      <c r="I273" s="272"/>
      <c r="J273" s="273"/>
      <c r="K273" s="30"/>
      <c r="L273" s="32"/>
      <c r="M273" s="30"/>
      <c r="N273" s="30"/>
      <c r="O273" s="30"/>
      <c r="P273" s="30"/>
      <c r="Q273" s="30"/>
      <c r="R273" s="30"/>
    </row>
    <row r="274" spans="1:18" x14ac:dyDescent="0.25">
      <c r="F274" s="125"/>
      <c r="I274" s="129"/>
      <c r="J274" s="106"/>
      <c r="K274" s="30"/>
      <c r="L274" s="32"/>
      <c r="M274" s="30"/>
      <c r="N274" s="30"/>
      <c r="O274" s="30"/>
      <c r="P274" s="30"/>
      <c r="Q274" s="30"/>
      <c r="R274" s="30"/>
    </row>
    <row r="275" spans="1:18" x14ac:dyDescent="0.25">
      <c r="A275" s="9"/>
      <c r="B275" s="9"/>
      <c r="C275" s="10"/>
      <c r="D275" s="11"/>
      <c r="E275" s="10"/>
      <c r="F275" s="11"/>
      <c r="G275" s="5"/>
      <c r="H275" s="5"/>
      <c r="I275" s="30"/>
      <c r="J275" s="30"/>
      <c r="K275" s="30"/>
      <c r="L275" s="32"/>
      <c r="M275" s="30"/>
      <c r="N275" s="30"/>
      <c r="O275" s="30"/>
      <c r="P275" s="30"/>
      <c r="Q275" s="30"/>
      <c r="R275" s="30"/>
    </row>
    <row r="276" spans="1:18" x14ac:dyDescent="0.25">
      <c r="A276" s="127" t="s">
        <v>17</v>
      </c>
      <c r="B276" s="127"/>
      <c r="C276" s="127"/>
      <c r="D276" s="127"/>
      <c r="E276" s="127"/>
      <c r="F276" s="128"/>
      <c r="I276" s="30"/>
      <c r="J276" s="30"/>
      <c r="K276" s="30"/>
      <c r="L276" s="32"/>
      <c r="M276" s="30"/>
      <c r="N276" s="30"/>
      <c r="O276" s="30"/>
      <c r="P276" s="30"/>
      <c r="Q276" s="30"/>
      <c r="R276" s="30"/>
    </row>
  </sheetData>
  <mergeCells count="34">
    <mergeCell ref="E22:F22"/>
    <mergeCell ref="E23:F23"/>
    <mergeCell ref="A273:B273"/>
    <mergeCell ref="I273:J273"/>
    <mergeCell ref="A18:D19"/>
    <mergeCell ref="E18:F18"/>
    <mergeCell ref="E19:F19"/>
    <mergeCell ref="E20:F20"/>
    <mergeCell ref="G20:G21"/>
    <mergeCell ref="E21:F21"/>
    <mergeCell ref="A17:D17"/>
    <mergeCell ref="E17:F17"/>
    <mergeCell ref="E9:F9"/>
    <mergeCell ref="E10:F10"/>
    <mergeCell ref="A11:D11"/>
    <mergeCell ref="E11:F11"/>
    <mergeCell ref="A12:D13"/>
    <mergeCell ref="E12:F12"/>
    <mergeCell ref="E13:F13"/>
    <mergeCell ref="A14:D14"/>
    <mergeCell ref="E14:F14"/>
    <mergeCell ref="A15:D16"/>
    <mergeCell ref="E15:F15"/>
    <mergeCell ref="E16:F16"/>
    <mergeCell ref="A1:K1"/>
    <mergeCell ref="A3:K3"/>
    <mergeCell ref="A4:K4"/>
    <mergeCell ref="A6:G6"/>
    <mergeCell ref="J6:K10"/>
    <mergeCell ref="A7:D7"/>
    <mergeCell ref="E7:F7"/>
    <mergeCell ref="A8:D8"/>
    <mergeCell ref="E8:F8"/>
    <mergeCell ref="A9:D10"/>
  </mergeCells>
  <pageMargins left="0" right="0" top="0" bottom="0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78"/>
  <sheetViews>
    <sheetView topLeftCell="A277" zoomScaleNormal="100" workbookViewId="0">
      <selection activeCell="W296" sqref="T296:W298"/>
    </sheetView>
  </sheetViews>
  <sheetFormatPr defaultRowHeight="15" x14ac:dyDescent="0.25"/>
  <cols>
    <col min="1" max="1" width="4.85546875" style="3" customWidth="1"/>
    <col min="2" max="2" width="12.5703125" style="3" customWidth="1"/>
    <col min="3" max="3" width="9.5703125" style="3" customWidth="1"/>
    <col min="4" max="6" width="10.5703125" style="3" customWidth="1"/>
    <col min="7" max="7" width="10.85546875" style="4" customWidth="1"/>
    <col min="8" max="8" width="12" style="6" customWidth="1"/>
    <col min="9" max="9" width="10.7109375" style="6" customWidth="1"/>
    <col min="10" max="10" width="2.140625" style="3" customWidth="1"/>
    <col min="11" max="11" width="30.42578125" style="30" customWidth="1"/>
    <col min="12" max="12" width="11.7109375" style="30" customWidth="1"/>
    <col min="13" max="13" width="10.7109375" style="32" bestFit="1" customWidth="1"/>
    <col min="14" max="18" width="9.140625" style="30"/>
    <col min="19" max="19" width="11.42578125" style="30" bestFit="1" customWidth="1"/>
    <col min="20" max="23" width="9.140625" style="30"/>
    <col min="24" max="16384" width="9.140625" style="3"/>
  </cols>
  <sheetData>
    <row r="1" spans="1:13" ht="20.25" x14ac:dyDescent="0.3">
      <c r="A1" s="266" t="s">
        <v>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110"/>
    </row>
    <row r="2" spans="1:13" ht="14.45" customHeight="1" x14ac:dyDescent="0.3">
      <c r="A2" s="118"/>
      <c r="B2" s="118"/>
      <c r="C2" s="118"/>
      <c r="D2" s="118"/>
      <c r="E2" s="118"/>
      <c r="F2" s="118"/>
      <c r="G2" s="118"/>
      <c r="H2" s="14"/>
      <c r="I2" s="14"/>
      <c r="J2" s="118"/>
      <c r="K2" s="111"/>
      <c r="L2" s="111"/>
      <c r="M2" s="112"/>
    </row>
    <row r="3" spans="1:13" ht="18.75" x14ac:dyDescent="0.25">
      <c r="A3" s="267" t="s">
        <v>21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113"/>
    </row>
    <row r="4" spans="1:13" ht="18.75" x14ac:dyDescent="0.25">
      <c r="A4" s="267" t="s">
        <v>46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113"/>
    </row>
    <row r="5" spans="1:13" ht="17.4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4"/>
      <c r="L5" s="114"/>
      <c r="M5" s="115"/>
    </row>
    <row r="6" spans="1:13" ht="16.149999999999999" customHeight="1" x14ac:dyDescent="0.25">
      <c r="A6" s="268" t="s">
        <v>9</v>
      </c>
      <c r="B6" s="269"/>
      <c r="C6" s="269"/>
      <c r="D6" s="269"/>
      <c r="E6" s="269"/>
      <c r="F6" s="269"/>
      <c r="G6" s="269"/>
      <c r="H6" s="270"/>
      <c r="I6" s="18"/>
      <c r="J6" s="19" t="s">
        <v>11</v>
      </c>
      <c r="K6" s="274" t="s">
        <v>12</v>
      </c>
      <c r="L6" s="275"/>
      <c r="M6" s="115"/>
    </row>
    <row r="7" spans="1:13" ht="37.9" customHeight="1" thickBot="1" x14ac:dyDescent="0.3">
      <c r="A7" s="271" t="s">
        <v>4</v>
      </c>
      <c r="B7" s="271"/>
      <c r="C7" s="271"/>
      <c r="D7" s="271"/>
      <c r="E7" s="271" t="s">
        <v>5</v>
      </c>
      <c r="F7" s="271"/>
      <c r="G7" s="271"/>
      <c r="H7" s="47" t="s">
        <v>47</v>
      </c>
      <c r="I7" s="120"/>
      <c r="J7" s="19"/>
      <c r="K7" s="276"/>
      <c r="L7" s="277"/>
      <c r="M7" s="115"/>
    </row>
    <row r="8" spans="1:13" ht="27" customHeight="1" x14ac:dyDescent="0.25">
      <c r="A8" s="247" t="s">
        <v>37</v>
      </c>
      <c r="B8" s="248"/>
      <c r="C8" s="248"/>
      <c r="D8" s="248"/>
      <c r="E8" s="240" t="s">
        <v>22</v>
      </c>
      <c r="F8" s="240"/>
      <c r="G8" s="240"/>
      <c r="H8" s="55">
        <v>74.486000000000004</v>
      </c>
      <c r="I8" s="21"/>
      <c r="J8" s="19"/>
      <c r="K8" s="276"/>
      <c r="L8" s="277"/>
      <c r="M8" s="115"/>
    </row>
    <row r="9" spans="1:13" ht="13.9" customHeight="1" x14ac:dyDescent="0.25">
      <c r="A9" s="249" t="s">
        <v>6</v>
      </c>
      <c r="B9" s="250"/>
      <c r="C9" s="250"/>
      <c r="D9" s="251"/>
      <c r="E9" s="255" t="s">
        <v>23</v>
      </c>
      <c r="F9" s="255"/>
      <c r="G9" s="255"/>
      <c r="H9" s="48">
        <f>SUM(G26:G99)</f>
        <v>70.533693000000014</v>
      </c>
      <c r="I9" s="21"/>
      <c r="J9" s="19"/>
      <c r="K9" s="276"/>
      <c r="L9" s="277"/>
      <c r="M9" s="115"/>
    </row>
    <row r="10" spans="1:13" ht="13.9" customHeight="1" thickBot="1" x14ac:dyDescent="0.3">
      <c r="A10" s="252"/>
      <c r="B10" s="253"/>
      <c r="C10" s="253"/>
      <c r="D10" s="254"/>
      <c r="E10" s="256" t="s">
        <v>26</v>
      </c>
      <c r="F10" s="256"/>
      <c r="G10" s="256"/>
      <c r="H10" s="49">
        <f>H8-H9</f>
        <v>3.9523069999999905</v>
      </c>
      <c r="I10" s="21"/>
      <c r="J10" s="19"/>
      <c r="K10" s="278"/>
      <c r="L10" s="279"/>
      <c r="M10" s="115"/>
    </row>
    <row r="11" spans="1:13" ht="27.75" customHeight="1" x14ac:dyDescent="0.25">
      <c r="A11" s="247" t="s">
        <v>38</v>
      </c>
      <c r="B11" s="248"/>
      <c r="C11" s="248"/>
      <c r="D11" s="248"/>
      <c r="E11" s="240" t="s">
        <v>24</v>
      </c>
      <c r="F11" s="240"/>
      <c r="G11" s="240"/>
      <c r="H11" s="55">
        <v>64.024000000000001</v>
      </c>
      <c r="I11" s="21"/>
      <c r="J11" s="19"/>
      <c r="K11" s="116"/>
      <c r="L11" s="116"/>
      <c r="M11" s="115"/>
    </row>
    <row r="12" spans="1:13" ht="13.9" customHeight="1" x14ac:dyDescent="0.25">
      <c r="A12" s="249" t="s">
        <v>6</v>
      </c>
      <c r="B12" s="250"/>
      <c r="C12" s="250"/>
      <c r="D12" s="251"/>
      <c r="E12" s="255" t="s">
        <v>25</v>
      </c>
      <c r="F12" s="255"/>
      <c r="G12" s="255"/>
      <c r="H12" s="48">
        <f>SUM(G100:G155)</f>
        <v>45.448168199999998</v>
      </c>
      <c r="I12" s="21"/>
      <c r="J12" s="19"/>
      <c r="K12" s="116" t="s">
        <v>13</v>
      </c>
      <c r="L12" s="116"/>
      <c r="M12" s="115"/>
    </row>
    <row r="13" spans="1:13" ht="13.9" customHeight="1" thickBot="1" x14ac:dyDescent="0.3">
      <c r="A13" s="252"/>
      <c r="B13" s="253"/>
      <c r="C13" s="253"/>
      <c r="D13" s="254"/>
      <c r="E13" s="256" t="s">
        <v>27</v>
      </c>
      <c r="F13" s="256"/>
      <c r="G13" s="256"/>
      <c r="H13" s="49">
        <f>H11-H12</f>
        <v>18.575831800000003</v>
      </c>
      <c r="I13" s="21"/>
      <c r="J13" s="19"/>
      <c r="K13" s="116" t="s">
        <v>45</v>
      </c>
    </row>
    <row r="14" spans="1:13" ht="24.75" customHeight="1" x14ac:dyDescent="0.25">
      <c r="A14" s="247" t="s">
        <v>39</v>
      </c>
      <c r="B14" s="248"/>
      <c r="C14" s="248"/>
      <c r="D14" s="248"/>
      <c r="E14" s="240" t="s">
        <v>28</v>
      </c>
      <c r="F14" s="240"/>
      <c r="G14" s="240"/>
      <c r="H14" s="55">
        <v>52.387999999999998</v>
      </c>
      <c r="I14" s="21"/>
      <c r="J14" s="19"/>
      <c r="K14" s="105"/>
      <c r="L14" s="105"/>
      <c r="M14" s="117"/>
    </row>
    <row r="15" spans="1:13" ht="13.9" customHeight="1" x14ac:dyDescent="0.25">
      <c r="A15" s="249" t="s">
        <v>6</v>
      </c>
      <c r="B15" s="250"/>
      <c r="C15" s="250"/>
      <c r="D15" s="251"/>
      <c r="E15" s="255" t="s">
        <v>29</v>
      </c>
      <c r="F15" s="255"/>
      <c r="G15" s="255"/>
      <c r="H15" s="48">
        <f>SUM(G156:G207)</f>
        <v>38.428761000000002</v>
      </c>
      <c r="I15" s="21"/>
      <c r="J15" s="19"/>
      <c r="K15" s="31"/>
      <c r="L15" s="32"/>
    </row>
    <row r="16" spans="1:13" ht="13.9" customHeight="1" thickBot="1" x14ac:dyDescent="0.3">
      <c r="A16" s="252"/>
      <c r="B16" s="253"/>
      <c r="C16" s="253"/>
      <c r="D16" s="254"/>
      <c r="E16" s="256" t="s">
        <v>30</v>
      </c>
      <c r="F16" s="256"/>
      <c r="G16" s="256"/>
      <c r="H16" s="49">
        <f>H14-H15</f>
        <v>13.959238999999997</v>
      </c>
      <c r="I16" s="21"/>
      <c r="J16" s="19"/>
      <c r="K16" s="31"/>
      <c r="L16" s="32"/>
    </row>
    <row r="17" spans="1:25" ht="25.5" customHeight="1" x14ac:dyDescent="0.25">
      <c r="A17" s="247" t="s">
        <v>40</v>
      </c>
      <c r="B17" s="248"/>
      <c r="C17" s="248"/>
      <c r="D17" s="248"/>
      <c r="E17" s="240" t="s">
        <v>31</v>
      </c>
      <c r="F17" s="240"/>
      <c r="G17" s="240"/>
      <c r="H17" s="55">
        <v>67.903999999999996</v>
      </c>
      <c r="I17" s="21"/>
      <c r="J17" s="19"/>
      <c r="K17" s="31"/>
      <c r="L17" s="32"/>
    </row>
    <row r="18" spans="1:25" ht="13.9" customHeight="1" x14ac:dyDescent="0.25">
      <c r="A18" s="249" t="s">
        <v>6</v>
      </c>
      <c r="B18" s="250"/>
      <c r="C18" s="250"/>
      <c r="D18" s="251"/>
      <c r="E18" s="255" t="s">
        <v>32</v>
      </c>
      <c r="F18" s="255"/>
      <c r="G18" s="255"/>
      <c r="H18" s="50">
        <f>SUM(G208:G272)</f>
        <v>51.533832600000004</v>
      </c>
      <c r="I18" s="21"/>
      <c r="J18" s="19"/>
      <c r="K18" s="31"/>
      <c r="L18" s="32"/>
    </row>
    <row r="19" spans="1:25" ht="13.9" customHeight="1" thickBot="1" x14ac:dyDescent="0.3">
      <c r="A19" s="252"/>
      <c r="B19" s="253"/>
      <c r="C19" s="253"/>
      <c r="D19" s="254"/>
      <c r="E19" s="256" t="s">
        <v>33</v>
      </c>
      <c r="F19" s="256"/>
      <c r="G19" s="256"/>
      <c r="H19" s="51">
        <f>H17-H18</f>
        <v>16.370167399999993</v>
      </c>
      <c r="I19" s="21"/>
      <c r="J19" s="19"/>
      <c r="K19" s="31"/>
      <c r="L19" s="32"/>
    </row>
    <row r="20" spans="1:25" ht="13.9" customHeight="1" x14ac:dyDescent="0.25">
      <c r="A20" s="20"/>
      <c r="B20" s="20"/>
      <c r="C20" s="20"/>
      <c r="D20" s="20"/>
      <c r="E20" s="239" t="s">
        <v>34</v>
      </c>
      <c r="F20" s="283"/>
      <c r="G20" s="240"/>
      <c r="H20" s="237">
        <f>H8+H11+H14+H17</f>
        <v>258.80200000000002</v>
      </c>
      <c r="I20" s="21"/>
      <c r="J20" s="19"/>
      <c r="K20" s="31"/>
      <c r="L20" s="32"/>
    </row>
    <row r="21" spans="1:25" ht="13.9" customHeight="1" x14ac:dyDescent="0.25">
      <c r="A21" s="20"/>
      <c r="B21" s="20"/>
      <c r="C21" s="20"/>
      <c r="D21" s="20"/>
      <c r="E21" s="245" t="s">
        <v>35</v>
      </c>
      <c r="F21" s="284"/>
      <c r="G21" s="246"/>
      <c r="H21" s="238"/>
      <c r="I21" s="21"/>
      <c r="J21" s="19"/>
      <c r="K21" s="31"/>
      <c r="L21" s="32"/>
    </row>
    <row r="22" spans="1:25" ht="13.9" customHeight="1" x14ac:dyDescent="0.25">
      <c r="A22" s="20"/>
      <c r="B22" s="20"/>
      <c r="C22" s="20"/>
      <c r="D22" s="20"/>
      <c r="E22" s="241" t="s">
        <v>36</v>
      </c>
      <c r="F22" s="246"/>
      <c r="G22" s="242"/>
      <c r="H22" s="52">
        <f>H9+H12+H15+H18</f>
        <v>205.94445480000002</v>
      </c>
      <c r="I22" s="21"/>
      <c r="J22" s="19"/>
      <c r="K22" s="31"/>
      <c r="L22" s="32"/>
    </row>
    <row r="23" spans="1:25" ht="13.9" customHeight="1" thickBot="1" x14ac:dyDescent="0.3">
      <c r="A23" s="20"/>
      <c r="B23" s="20"/>
      <c r="C23" s="20"/>
      <c r="D23" s="20"/>
      <c r="E23" s="243" t="s">
        <v>10</v>
      </c>
      <c r="F23" s="280"/>
      <c r="G23" s="244"/>
      <c r="H23" s="53">
        <f>H10+H13+H16+H19</f>
        <v>52.857545199999983</v>
      </c>
      <c r="I23" s="21"/>
      <c r="J23" s="19"/>
      <c r="K23" s="31"/>
      <c r="L23" s="32"/>
      <c r="X23" s="99"/>
      <c r="Y23" s="99"/>
    </row>
    <row r="24" spans="1:25" ht="14.45" customHeight="1" x14ac:dyDescent="0.25">
      <c r="K24" s="31"/>
      <c r="L24" s="32"/>
      <c r="X24" s="99"/>
      <c r="Y24" s="99"/>
    </row>
    <row r="25" spans="1:25" s="27" customFormat="1" ht="45" customHeight="1" x14ac:dyDescent="0.25">
      <c r="A25" s="8" t="s">
        <v>0</v>
      </c>
      <c r="B25" s="65" t="s">
        <v>1</v>
      </c>
      <c r="C25" s="8" t="s">
        <v>2</v>
      </c>
      <c r="D25" s="1" t="s">
        <v>43</v>
      </c>
      <c r="E25" s="1" t="s">
        <v>48</v>
      </c>
      <c r="F25" s="7" t="s">
        <v>49</v>
      </c>
      <c r="G25" s="7" t="s">
        <v>14</v>
      </c>
      <c r="H25" s="24" t="s">
        <v>7</v>
      </c>
      <c r="I25" s="25" t="s">
        <v>15</v>
      </c>
      <c r="J25" s="26"/>
      <c r="K25" s="108"/>
      <c r="L25" s="32"/>
      <c r="M25" s="3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1"/>
      <c r="Y25" s="101"/>
    </row>
    <row r="26" spans="1:25" x14ac:dyDescent="0.25">
      <c r="A26" s="2">
        <v>1</v>
      </c>
      <c r="B26" s="82">
        <v>43441363</v>
      </c>
      <c r="C26" s="41">
        <v>112.5</v>
      </c>
      <c r="D26" s="36">
        <v>5.2279999999999998</v>
      </c>
      <c r="E26" s="36">
        <v>6.8529999999999998</v>
      </c>
      <c r="F26" s="36">
        <v>1.625</v>
      </c>
      <c r="G26" s="67">
        <v>1.3971750000000001</v>
      </c>
      <c r="H26" s="67">
        <v>8.3263104668801602E-2</v>
      </c>
      <c r="I26" s="67">
        <v>1.4804381046688018</v>
      </c>
      <c r="K26" s="108"/>
      <c r="L26" s="32"/>
      <c r="X26" s="99"/>
      <c r="Y26" s="99"/>
    </row>
    <row r="27" spans="1:25" s="30" customFormat="1" x14ac:dyDescent="0.25">
      <c r="A27" s="29">
        <v>2</v>
      </c>
      <c r="B27" s="82">
        <v>43242252</v>
      </c>
      <c r="C27" s="41">
        <v>58.7</v>
      </c>
      <c r="D27" s="36">
        <v>4.8259999999999996</v>
      </c>
      <c r="E27" s="36">
        <v>6.0650000000000004</v>
      </c>
      <c r="F27" s="36">
        <v>1.2390000000000008</v>
      </c>
      <c r="G27" s="67">
        <v>1.0652922000000007</v>
      </c>
      <c r="H27" s="67">
        <v>4.3444837724965824E-2</v>
      </c>
      <c r="I27" s="67">
        <v>1.1087370377249666</v>
      </c>
      <c r="K27" s="108"/>
      <c r="L27" s="32"/>
      <c r="M27" s="70"/>
      <c r="N27" s="70"/>
      <c r="O27" s="70"/>
      <c r="X27" s="99"/>
      <c r="Y27" s="99"/>
    </row>
    <row r="28" spans="1:25" x14ac:dyDescent="0.25">
      <c r="A28" s="2">
        <v>3</v>
      </c>
      <c r="B28" s="82">
        <v>43242247</v>
      </c>
      <c r="C28" s="41">
        <v>50.5</v>
      </c>
      <c r="D28" s="36">
        <v>3.0920000000000001</v>
      </c>
      <c r="E28" s="36">
        <v>4.1040000000000001</v>
      </c>
      <c r="F28" s="36">
        <v>1.012</v>
      </c>
      <c r="G28" s="67">
        <v>0.87011760000000005</v>
      </c>
      <c r="H28" s="67">
        <v>3.737588254021762E-2</v>
      </c>
      <c r="I28" s="67">
        <v>0.90749348254021767</v>
      </c>
      <c r="K28" s="108"/>
      <c r="L28" s="32"/>
      <c r="M28" s="70"/>
      <c r="N28" s="32"/>
      <c r="X28" s="99"/>
      <c r="Y28" s="99"/>
    </row>
    <row r="29" spans="1:25" x14ac:dyDescent="0.25">
      <c r="A29" s="2">
        <v>4</v>
      </c>
      <c r="B29" s="82">
        <v>43441362</v>
      </c>
      <c r="C29" s="41">
        <v>51.8</v>
      </c>
      <c r="D29" s="36">
        <v>3.35</v>
      </c>
      <c r="E29" s="36">
        <v>4.4039999999999999</v>
      </c>
      <c r="F29" s="36">
        <v>1.0539999999999998</v>
      </c>
      <c r="G29" s="67">
        <v>0.90622919999999985</v>
      </c>
      <c r="H29" s="67">
        <v>3.8338033971945989E-2</v>
      </c>
      <c r="I29" s="67">
        <v>0.94456723397194586</v>
      </c>
      <c r="K29" s="108"/>
      <c r="L29" s="32"/>
      <c r="M29" s="106"/>
      <c r="N29" s="32"/>
      <c r="X29" s="99"/>
      <c r="Y29" s="99"/>
    </row>
    <row r="30" spans="1:25" s="30" customFormat="1" x14ac:dyDescent="0.25">
      <c r="A30" s="29">
        <v>5</v>
      </c>
      <c r="B30" s="82">
        <v>43242251</v>
      </c>
      <c r="C30" s="41">
        <v>52.9</v>
      </c>
      <c r="D30" s="36">
        <v>3.2250000000000001</v>
      </c>
      <c r="E30" s="36">
        <v>3.8450000000000002</v>
      </c>
      <c r="F30" s="36">
        <v>0.62000000000000011</v>
      </c>
      <c r="G30" s="67">
        <v>0.53307600000000011</v>
      </c>
      <c r="H30" s="67">
        <v>3.9152162106485387E-2</v>
      </c>
      <c r="I30" s="67">
        <v>0.57222816210648553</v>
      </c>
      <c r="K30" s="108"/>
      <c r="L30" s="32"/>
      <c r="M30" s="32"/>
      <c r="N30" s="32"/>
      <c r="X30" s="99"/>
      <c r="Y30" s="99"/>
    </row>
    <row r="31" spans="1:25" x14ac:dyDescent="0.25">
      <c r="A31" s="2">
        <v>6</v>
      </c>
      <c r="B31" s="82">
        <v>43242242</v>
      </c>
      <c r="C31" s="41">
        <v>99.6</v>
      </c>
      <c r="D31" s="36">
        <v>6.2169999999999996</v>
      </c>
      <c r="E31" s="36">
        <v>8.1760000000000002</v>
      </c>
      <c r="F31" s="36">
        <v>1.9590000000000005</v>
      </c>
      <c r="G31" s="67">
        <v>1.6843482000000005</v>
      </c>
      <c r="H31" s="67">
        <v>7.371560200011236E-2</v>
      </c>
      <c r="I31" s="67">
        <v>1.7580638020001129</v>
      </c>
      <c r="K31" s="108"/>
      <c r="L31" s="32"/>
      <c r="M31" s="70"/>
      <c r="N31" s="32"/>
      <c r="X31" s="99"/>
      <c r="Y31" s="99"/>
    </row>
    <row r="32" spans="1:25" x14ac:dyDescent="0.25">
      <c r="A32" s="2">
        <v>7</v>
      </c>
      <c r="B32" s="82">
        <v>43441364</v>
      </c>
      <c r="C32" s="41">
        <v>112.6</v>
      </c>
      <c r="D32" s="36">
        <v>5.6840000000000002</v>
      </c>
      <c r="E32" s="36">
        <v>7.7030000000000003</v>
      </c>
      <c r="F32" s="36">
        <v>2.0190000000000001</v>
      </c>
      <c r="G32" s="67">
        <v>1.7359362</v>
      </c>
      <c r="H32" s="67">
        <v>8.3337116317396112E-2</v>
      </c>
      <c r="I32" s="67">
        <v>1.8192733163173962</v>
      </c>
      <c r="K32" s="108"/>
      <c r="L32" s="32"/>
      <c r="N32" s="32"/>
      <c r="X32" s="99"/>
      <c r="Y32" s="99"/>
    </row>
    <row r="33" spans="1:25" s="30" customFormat="1" x14ac:dyDescent="0.25">
      <c r="A33" s="29">
        <v>8</v>
      </c>
      <c r="B33" s="82">
        <v>43441368</v>
      </c>
      <c r="C33" s="41">
        <v>62.5</v>
      </c>
      <c r="D33" s="36">
        <v>4.3550000000000004</v>
      </c>
      <c r="E33" s="36">
        <v>5.9820000000000002</v>
      </c>
      <c r="F33" s="36">
        <v>1.6269999999999998</v>
      </c>
      <c r="G33" s="67">
        <v>1.3988945999999998</v>
      </c>
      <c r="H33" s="67">
        <v>4.6257280371556457E-2</v>
      </c>
      <c r="I33" s="67">
        <v>1.4451518803715562</v>
      </c>
      <c r="K33" s="108"/>
      <c r="L33" s="32"/>
      <c r="M33" s="70"/>
      <c r="N33" s="78"/>
      <c r="X33" s="99"/>
      <c r="Y33" s="99"/>
    </row>
    <row r="34" spans="1:25" x14ac:dyDescent="0.25">
      <c r="A34" s="2">
        <v>9</v>
      </c>
      <c r="B34" s="82">
        <v>43441366</v>
      </c>
      <c r="C34" s="41">
        <v>50.5</v>
      </c>
      <c r="D34" s="36">
        <v>2.9860000000000002</v>
      </c>
      <c r="E34" s="36">
        <v>3.8740000000000001</v>
      </c>
      <c r="F34" s="36">
        <v>0.8879999999999999</v>
      </c>
      <c r="G34" s="67">
        <v>0.76350239999999991</v>
      </c>
      <c r="H34" s="67">
        <v>3.737588254021762E-2</v>
      </c>
      <c r="I34" s="67">
        <v>0.80087828254021753</v>
      </c>
      <c r="K34" s="108"/>
      <c r="L34" s="32"/>
      <c r="N34" s="32"/>
      <c r="X34" s="99"/>
      <c r="Y34" s="99"/>
    </row>
    <row r="35" spans="1:25" x14ac:dyDescent="0.25">
      <c r="A35" s="2">
        <v>10</v>
      </c>
      <c r="B35" s="82">
        <v>43441367</v>
      </c>
      <c r="C35" s="41">
        <v>52.3</v>
      </c>
      <c r="D35" s="36">
        <v>1.0389999999999999</v>
      </c>
      <c r="E35" s="36">
        <v>1.532</v>
      </c>
      <c r="F35" s="36">
        <v>0.4930000000000001</v>
      </c>
      <c r="G35" s="67">
        <v>0.42388140000000007</v>
      </c>
      <c r="H35" s="67">
        <v>3.8708092214918444E-2</v>
      </c>
      <c r="I35" s="67">
        <v>0.46258949221491852</v>
      </c>
      <c r="K35" s="108"/>
      <c r="L35" s="32"/>
      <c r="M35" s="70"/>
      <c r="N35" s="32"/>
      <c r="X35" s="99"/>
      <c r="Y35" s="99"/>
    </row>
    <row r="36" spans="1:25" x14ac:dyDescent="0.25">
      <c r="A36" s="2">
        <v>11</v>
      </c>
      <c r="B36" s="82">
        <v>43441360</v>
      </c>
      <c r="C36" s="41">
        <v>53</v>
      </c>
      <c r="D36" s="36">
        <v>3.464</v>
      </c>
      <c r="E36" s="36">
        <v>4.4640000000000004</v>
      </c>
      <c r="F36" s="36">
        <v>1.0000000000000004</v>
      </c>
      <c r="G36" s="67">
        <v>0.85980000000000034</v>
      </c>
      <c r="H36" s="67">
        <v>3.922617375507987E-2</v>
      </c>
      <c r="I36" s="67">
        <v>0.8990261737550802</v>
      </c>
      <c r="K36" s="108"/>
      <c r="L36" s="32"/>
      <c r="N36" s="32"/>
      <c r="X36" s="99"/>
      <c r="Y36" s="99"/>
    </row>
    <row r="37" spans="1:25" x14ac:dyDescent="0.25">
      <c r="A37" s="2">
        <v>12</v>
      </c>
      <c r="B37" s="82">
        <v>43441365</v>
      </c>
      <c r="C37" s="41">
        <v>100.2</v>
      </c>
      <c r="D37" s="36">
        <v>5.7779999999999996</v>
      </c>
      <c r="E37" s="36">
        <v>7.6289999999999996</v>
      </c>
      <c r="F37" s="36">
        <v>1.851</v>
      </c>
      <c r="G37" s="67">
        <v>1.5914898</v>
      </c>
      <c r="H37" s="67">
        <v>7.415967189167931E-2</v>
      </c>
      <c r="I37" s="67">
        <v>1.6656494718916792</v>
      </c>
      <c r="K37" s="108"/>
      <c r="L37" s="32"/>
      <c r="N37" s="32"/>
      <c r="X37" s="99"/>
      <c r="Y37" s="99"/>
    </row>
    <row r="38" spans="1:25" s="30" customFormat="1" x14ac:dyDescent="0.25">
      <c r="A38" s="29">
        <v>13</v>
      </c>
      <c r="B38" s="83">
        <v>43441377</v>
      </c>
      <c r="C38" s="41">
        <v>112.4</v>
      </c>
      <c r="D38" s="36">
        <v>5.7229999999999999</v>
      </c>
      <c r="E38" s="36">
        <v>7.0720000000000001</v>
      </c>
      <c r="F38" s="36">
        <v>1.3490000000000002</v>
      </c>
      <c r="G38" s="67">
        <v>1.1598702000000001</v>
      </c>
      <c r="H38" s="67">
        <v>8.3189093020207133E-2</v>
      </c>
      <c r="I38" s="67">
        <v>1.2430592930202071</v>
      </c>
      <c r="K38" s="108"/>
      <c r="L38" s="32"/>
      <c r="M38" s="70"/>
      <c r="N38" s="32"/>
      <c r="X38" s="99"/>
      <c r="Y38" s="99"/>
    </row>
    <row r="39" spans="1:25" x14ac:dyDescent="0.25">
      <c r="A39" s="2">
        <v>14</v>
      </c>
      <c r="B39" s="83">
        <v>43441370</v>
      </c>
      <c r="C39" s="41">
        <v>63.8</v>
      </c>
      <c r="D39" s="36">
        <v>4.2409999999999997</v>
      </c>
      <c r="E39" s="36">
        <v>5.6159999999999997</v>
      </c>
      <c r="F39" s="36">
        <v>1.375</v>
      </c>
      <c r="G39" s="67">
        <v>1.1822250000000001</v>
      </c>
      <c r="H39" s="67">
        <v>4.7219431803284827E-2</v>
      </c>
      <c r="I39" s="67">
        <v>1.2294444318032849</v>
      </c>
      <c r="K39" s="108"/>
      <c r="M39" s="30"/>
      <c r="X39" s="99"/>
      <c r="Y39" s="99"/>
    </row>
    <row r="40" spans="1:25" x14ac:dyDescent="0.25">
      <c r="A40" s="2">
        <v>15</v>
      </c>
      <c r="B40" s="82">
        <v>43441369</v>
      </c>
      <c r="C40" s="41">
        <v>50.9</v>
      </c>
      <c r="D40" s="36">
        <v>3.0209999999999999</v>
      </c>
      <c r="E40" s="36">
        <v>3.8980000000000001</v>
      </c>
      <c r="F40" s="36">
        <v>0.87700000000000022</v>
      </c>
      <c r="G40" s="67">
        <v>0.75404460000000018</v>
      </c>
      <c r="H40" s="67">
        <v>3.7671929134595578E-2</v>
      </c>
      <c r="I40" s="67">
        <v>0.79171652913459578</v>
      </c>
      <c r="K40" s="108"/>
      <c r="M40" s="30"/>
      <c r="X40" s="99"/>
      <c r="Y40" s="99"/>
    </row>
    <row r="41" spans="1:25" s="30" customFormat="1" x14ac:dyDescent="0.25">
      <c r="A41" s="29">
        <v>16</v>
      </c>
      <c r="B41" s="82">
        <v>43441375</v>
      </c>
      <c r="C41" s="41">
        <v>52.4</v>
      </c>
      <c r="D41" s="36">
        <v>3.2469999999999999</v>
      </c>
      <c r="E41" s="36">
        <v>4.2460000000000004</v>
      </c>
      <c r="F41" s="36">
        <v>0.99900000000000055</v>
      </c>
      <c r="G41" s="67">
        <v>0.85894020000000049</v>
      </c>
      <c r="H41" s="67">
        <v>3.8782103863512926E-2</v>
      </c>
      <c r="I41" s="67">
        <v>0.89772230386351337</v>
      </c>
      <c r="K41" s="108"/>
      <c r="M41" s="70"/>
      <c r="X41" s="99"/>
      <c r="Y41" s="99"/>
    </row>
    <row r="42" spans="1:25" x14ac:dyDescent="0.25">
      <c r="A42" s="2">
        <v>17</v>
      </c>
      <c r="B42" s="82">
        <v>43441376</v>
      </c>
      <c r="C42" s="41">
        <v>53.3</v>
      </c>
      <c r="D42" s="36">
        <v>3.2210000000000001</v>
      </c>
      <c r="E42" s="36">
        <v>3.5070000000000001</v>
      </c>
      <c r="F42" s="36">
        <v>0.28600000000000003</v>
      </c>
      <c r="G42" s="67">
        <v>0.24590280000000003</v>
      </c>
      <c r="H42" s="67">
        <v>3.9448208700863345E-2</v>
      </c>
      <c r="I42" s="67">
        <v>0.28535100870086338</v>
      </c>
      <c r="K42" s="108"/>
      <c r="M42" s="30"/>
      <c r="X42" s="99"/>
      <c r="Y42" s="99"/>
    </row>
    <row r="43" spans="1:25" s="30" customFormat="1" x14ac:dyDescent="0.25">
      <c r="A43" s="29">
        <v>18</v>
      </c>
      <c r="B43" s="82">
        <v>43441361</v>
      </c>
      <c r="C43" s="41">
        <v>100.6</v>
      </c>
      <c r="D43" s="36">
        <v>3.1179999999999999</v>
      </c>
      <c r="E43" s="36">
        <v>3.645</v>
      </c>
      <c r="F43" s="36">
        <v>0.52700000000000014</v>
      </c>
      <c r="G43" s="67">
        <v>0.45311460000000015</v>
      </c>
      <c r="H43" s="67">
        <v>7.4455718486057268E-2</v>
      </c>
      <c r="I43" s="67">
        <v>0.5275703184860574</v>
      </c>
      <c r="K43" s="108"/>
      <c r="X43" s="99"/>
      <c r="Y43" s="99"/>
    </row>
    <row r="44" spans="1:25" s="30" customFormat="1" x14ac:dyDescent="0.25">
      <c r="A44" s="29">
        <v>19</v>
      </c>
      <c r="B44" s="82">
        <v>43441266</v>
      </c>
      <c r="C44" s="41">
        <v>112.4</v>
      </c>
      <c r="D44" s="36">
        <v>4.125</v>
      </c>
      <c r="E44" s="36">
        <v>5.3179999999999996</v>
      </c>
      <c r="F44" s="36">
        <v>1.1929999999999996</v>
      </c>
      <c r="G44" s="67">
        <v>1.0257413999999996</v>
      </c>
      <c r="H44" s="67">
        <v>8.3189093020207133E-2</v>
      </c>
      <c r="I44" s="67">
        <v>1.1089304930202066</v>
      </c>
      <c r="K44" s="108"/>
      <c r="M44" s="70"/>
      <c r="S44" s="70"/>
      <c r="X44" s="99"/>
      <c r="Y44" s="99"/>
    </row>
    <row r="45" spans="1:25" x14ac:dyDescent="0.25">
      <c r="A45" s="2">
        <v>20</v>
      </c>
      <c r="B45" s="82">
        <v>43441271</v>
      </c>
      <c r="C45" s="41">
        <v>63</v>
      </c>
      <c r="D45" s="36">
        <v>4.0759999999999996</v>
      </c>
      <c r="E45" s="36">
        <v>5.0860000000000003</v>
      </c>
      <c r="F45" s="36">
        <v>1.0100000000000007</v>
      </c>
      <c r="G45" s="67">
        <v>0.86839800000000056</v>
      </c>
      <c r="H45" s="67">
        <v>4.6627338614528911E-2</v>
      </c>
      <c r="I45" s="67">
        <v>0.9150253386145295</v>
      </c>
      <c r="J45" s="30"/>
      <c r="K45" s="108"/>
      <c r="M45" s="30"/>
      <c r="X45" s="99"/>
      <c r="Y45" s="99"/>
    </row>
    <row r="46" spans="1:25" x14ac:dyDescent="0.25">
      <c r="A46" s="2">
        <v>21</v>
      </c>
      <c r="B46" s="82">
        <v>43441274</v>
      </c>
      <c r="C46" s="41">
        <v>50.5</v>
      </c>
      <c r="D46" s="36">
        <v>1.216</v>
      </c>
      <c r="E46" s="36">
        <v>1.274</v>
      </c>
      <c r="F46" s="36">
        <v>5.8000000000000052E-2</v>
      </c>
      <c r="G46" s="67">
        <v>4.9868400000000042E-2</v>
      </c>
      <c r="H46" s="67">
        <v>3.737588254021762E-2</v>
      </c>
      <c r="I46" s="67">
        <v>8.7244282540217655E-2</v>
      </c>
      <c r="J46" s="30"/>
      <c r="K46" s="108"/>
      <c r="M46" s="30"/>
      <c r="X46" s="99"/>
      <c r="Y46" s="99"/>
    </row>
    <row r="47" spans="1:25" x14ac:dyDescent="0.25">
      <c r="A47" s="2">
        <v>22</v>
      </c>
      <c r="B47" s="82">
        <v>43441273</v>
      </c>
      <c r="C47" s="41">
        <v>52.4</v>
      </c>
      <c r="D47" s="36">
        <v>3.1030000000000002</v>
      </c>
      <c r="E47" s="36">
        <v>3.508</v>
      </c>
      <c r="F47" s="36">
        <v>0.4049999999999998</v>
      </c>
      <c r="G47" s="67">
        <v>0.34821899999999983</v>
      </c>
      <c r="H47" s="67">
        <v>3.8782103863512926E-2</v>
      </c>
      <c r="I47" s="67">
        <v>0.38700110386351277</v>
      </c>
      <c r="J47" s="30"/>
      <c r="K47" s="108"/>
      <c r="M47" s="30"/>
      <c r="X47" s="99"/>
      <c r="Y47" s="99"/>
    </row>
    <row r="48" spans="1:25" x14ac:dyDescent="0.25">
      <c r="A48" s="2">
        <v>23</v>
      </c>
      <c r="B48" s="82">
        <v>43441371</v>
      </c>
      <c r="C48" s="41">
        <v>53.1</v>
      </c>
      <c r="D48" s="36">
        <v>2.79</v>
      </c>
      <c r="E48" s="36">
        <v>3.3610000000000002</v>
      </c>
      <c r="F48" s="36">
        <v>0.57100000000000017</v>
      </c>
      <c r="G48" s="67">
        <v>0.49094580000000015</v>
      </c>
      <c r="H48" s="67">
        <v>3.9300185403674366E-2</v>
      </c>
      <c r="I48" s="67">
        <v>0.53024598540367451</v>
      </c>
      <c r="K48" s="108"/>
      <c r="L48" s="32"/>
      <c r="N48" s="32"/>
      <c r="X48" s="99"/>
      <c r="Y48" s="99"/>
    </row>
    <row r="49" spans="1:25" x14ac:dyDescent="0.25">
      <c r="A49" s="2">
        <v>24</v>
      </c>
      <c r="B49" s="82">
        <v>43441374</v>
      </c>
      <c r="C49" s="41">
        <v>100.7</v>
      </c>
      <c r="D49" s="36">
        <v>5.0250000000000004</v>
      </c>
      <c r="E49" s="36">
        <v>6.6929999999999996</v>
      </c>
      <c r="F49" s="36">
        <v>1.6679999999999993</v>
      </c>
      <c r="G49" s="67">
        <v>1.4341463999999995</v>
      </c>
      <c r="H49" s="67">
        <v>7.4529730134651764E-2</v>
      </c>
      <c r="I49" s="67">
        <v>1.5086761301346512</v>
      </c>
      <c r="K49" s="108"/>
      <c r="L49" s="32"/>
      <c r="N49" s="32"/>
      <c r="X49" s="99"/>
      <c r="Y49" s="99"/>
    </row>
    <row r="50" spans="1:25" x14ac:dyDescent="0.25">
      <c r="A50" s="2">
        <v>25</v>
      </c>
      <c r="B50" s="82">
        <v>43441275</v>
      </c>
      <c r="C50" s="41">
        <v>112.5</v>
      </c>
      <c r="D50" s="36">
        <v>6.008</v>
      </c>
      <c r="E50" s="36">
        <v>7.8860000000000001</v>
      </c>
      <c r="F50" s="36">
        <v>1.8780000000000001</v>
      </c>
      <c r="G50" s="67">
        <v>1.6147044000000002</v>
      </c>
      <c r="H50" s="67">
        <v>8.326310466880163E-2</v>
      </c>
      <c r="I50" s="67">
        <v>1.6979675046688019</v>
      </c>
      <c r="K50" s="108"/>
      <c r="L50" s="32"/>
      <c r="M50" s="70"/>
      <c r="N50" s="32"/>
      <c r="X50" s="99"/>
      <c r="Y50" s="99"/>
    </row>
    <row r="51" spans="1:25" x14ac:dyDescent="0.25">
      <c r="A51" s="2">
        <v>26</v>
      </c>
      <c r="B51" s="82">
        <v>43441269</v>
      </c>
      <c r="C51" s="41">
        <v>62.5</v>
      </c>
      <c r="D51" s="36">
        <v>4.6020000000000003</v>
      </c>
      <c r="E51" s="36">
        <v>5.6589999999999998</v>
      </c>
      <c r="F51" s="36">
        <v>1.0569999999999995</v>
      </c>
      <c r="G51" s="67">
        <v>0.90880859999999952</v>
      </c>
      <c r="H51" s="67">
        <v>4.6257280371556457E-2</v>
      </c>
      <c r="I51" s="67">
        <v>0.95506588037155593</v>
      </c>
      <c r="K51" s="108"/>
      <c r="L51" s="32"/>
      <c r="N51" s="32"/>
      <c r="X51" s="99"/>
      <c r="Y51" s="99"/>
    </row>
    <row r="52" spans="1:25" s="30" customFormat="1" x14ac:dyDescent="0.25">
      <c r="A52" s="29">
        <v>27</v>
      </c>
      <c r="B52" s="82">
        <v>43441270</v>
      </c>
      <c r="C52" s="41">
        <v>51.2</v>
      </c>
      <c r="D52" s="36">
        <v>0.54100000000000004</v>
      </c>
      <c r="E52" s="36">
        <v>0.54100000000000004</v>
      </c>
      <c r="F52" s="36">
        <v>0</v>
      </c>
      <c r="G52" s="67">
        <v>0</v>
      </c>
      <c r="H52" s="67">
        <v>3.7893964080379046E-2</v>
      </c>
      <c r="I52" s="67">
        <v>3.7893964080379046E-2</v>
      </c>
      <c r="K52" s="108"/>
      <c r="L52" s="32"/>
      <c r="M52" s="32"/>
      <c r="N52" s="32"/>
      <c r="X52" s="99"/>
      <c r="Y52" s="99"/>
    </row>
    <row r="53" spans="1:25" x14ac:dyDescent="0.25">
      <c r="A53" s="2">
        <v>28</v>
      </c>
      <c r="B53" s="82">
        <v>43441264</v>
      </c>
      <c r="C53" s="41">
        <v>52.5</v>
      </c>
      <c r="D53" s="36">
        <v>2.6179999999999999</v>
      </c>
      <c r="E53" s="36">
        <v>2.9980000000000002</v>
      </c>
      <c r="F53" s="36">
        <v>0.38000000000000034</v>
      </c>
      <c r="G53" s="67">
        <v>0.32672400000000029</v>
      </c>
      <c r="H53" s="67">
        <v>3.8856115512107423E-2</v>
      </c>
      <c r="I53" s="67">
        <v>0.36558011551210773</v>
      </c>
      <c r="K53" s="108"/>
      <c r="L53" s="32"/>
      <c r="N53" s="32"/>
      <c r="X53" s="99"/>
      <c r="Y53" s="99"/>
    </row>
    <row r="54" spans="1:25" s="30" customFormat="1" x14ac:dyDescent="0.25">
      <c r="A54" s="29">
        <v>29</v>
      </c>
      <c r="B54" s="82">
        <v>43441272</v>
      </c>
      <c r="C54" s="41">
        <v>52.8</v>
      </c>
      <c r="D54" s="36">
        <v>2.6080000000000001</v>
      </c>
      <c r="E54" s="36">
        <v>3.49</v>
      </c>
      <c r="F54" s="36">
        <v>0.88200000000000012</v>
      </c>
      <c r="G54" s="67">
        <v>0.75834360000000012</v>
      </c>
      <c r="H54" s="67">
        <v>3.9078150457890891E-2</v>
      </c>
      <c r="I54" s="67">
        <v>0.79742175045789099</v>
      </c>
      <c r="K54" s="108"/>
      <c r="L54" s="32"/>
      <c r="M54" s="32"/>
      <c r="N54" s="32"/>
      <c r="X54" s="99"/>
      <c r="Y54" s="99"/>
    </row>
    <row r="55" spans="1:25" x14ac:dyDescent="0.25">
      <c r="A55" s="2">
        <v>30</v>
      </c>
      <c r="B55" s="82">
        <v>43441265</v>
      </c>
      <c r="C55" s="41">
        <v>101.4</v>
      </c>
      <c r="D55" s="36">
        <v>5.569</v>
      </c>
      <c r="E55" s="36">
        <v>7.6609999999999996</v>
      </c>
      <c r="F55" s="36">
        <v>2.0919999999999996</v>
      </c>
      <c r="G55" s="67">
        <v>1.7987015999999998</v>
      </c>
      <c r="H55" s="67">
        <v>7.5047811674813197E-2</v>
      </c>
      <c r="I55" s="67">
        <v>1.873749411674813</v>
      </c>
      <c r="K55" s="108"/>
      <c r="L55" s="32"/>
      <c r="N55" s="32"/>
      <c r="X55" s="99"/>
      <c r="Y55" s="99"/>
    </row>
    <row r="56" spans="1:25" x14ac:dyDescent="0.25">
      <c r="A56" s="2">
        <v>31</v>
      </c>
      <c r="B56" s="82">
        <v>43441277</v>
      </c>
      <c r="C56" s="41">
        <v>112.5</v>
      </c>
      <c r="D56" s="36">
        <v>5.7110000000000003</v>
      </c>
      <c r="E56" s="36">
        <v>6.1180000000000003</v>
      </c>
      <c r="F56" s="36">
        <v>0.40700000000000003</v>
      </c>
      <c r="G56" s="67">
        <v>0.34993860000000004</v>
      </c>
      <c r="H56" s="67">
        <v>8.326310466880163E-2</v>
      </c>
      <c r="I56" s="67">
        <v>0.4332017046688017</v>
      </c>
      <c r="K56" s="108"/>
      <c r="L56" s="32"/>
      <c r="N56" s="32"/>
      <c r="X56" s="99"/>
      <c r="Y56" s="99"/>
    </row>
    <row r="57" spans="1:25" x14ac:dyDescent="0.25">
      <c r="A57" s="2">
        <v>32</v>
      </c>
      <c r="B57" s="82">
        <v>43441276</v>
      </c>
      <c r="C57" s="41">
        <v>63.1</v>
      </c>
      <c r="D57" s="36">
        <v>4.4390000000000001</v>
      </c>
      <c r="E57" s="36">
        <v>5.8070000000000004</v>
      </c>
      <c r="F57" s="36">
        <v>1.3680000000000003</v>
      </c>
      <c r="G57" s="67">
        <v>1.1762064000000003</v>
      </c>
      <c r="H57" s="67">
        <v>4.6701350263123394E-2</v>
      </c>
      <c r="I57" s="67">
        <v>1.2229077502631238</v>
      </c>
      <c r="K57" s="108"/>
      <c r="L57" s="32"/>
      <c r="N57" s="32"/>
      <c r="X57" s="99"/>
      <c r="Y57" s="99"/>
    </row>
    <row r="58" spans="1:25" x14ac:dyDescent="0.25">
      <c r="A58" s="2">
        <v>33</v>
      </c>
      <c r="B58" s="82">
        <v>43441279</v>
      </c>
      <c r="C58" s="41">
        <v>50.9</v>
      </c>
      <c r="D58" s="36">
        <v>3.3860000000000001</v>
      </c>
      <c r="E58" s="36">
        <v>4.4080000000000004</v>
      </c>
      <c r="F58" s="36">
        <v>1.0220000000000002</v>
      </c>
      <c r="G58" s="67">
        <v>0.87871560000000026</v>
      </c>
      <c r="H58" s="67">
        <v>3.7671929134595578E-2</v>
      </c>
      <c r="I58" s="67">
        <v>0.91638752913459587</v>
      </c>
      <c r="K58" s="108"/>
      <c r="L58" s="32"/>
      <c r="N58" s="32"/>
      <c r="X58" s="99"/>
      <c r="Y58" s="99"/>
    </row>
    <row r="59" spans="1:25" x14ac:dyDescent="0.25">
      <c r="A59" s="2">
        <v>34</v>
      </c>
      <c r="B59" s="82">
        <v>43441281</v>
      </c>
      <c r="C59" s="41">
        <v>52.2</v>
      </c>
      <c r="D59" s="36">
        <v>3.5409999999999999</v>
      </c>
      <c r="E59" s="36">
        <v>4.5110000000000001</v>
      </c>
      <c r="F59" s="36">
        <v>0.9700000000000002</v>
      </c>
      <c r="G59" s="67">
        <v>0.83400600000000014</v>
      </c>
      <c r="H59" s="67">
        <v>3.8634080566323954E-2</v>
      </c>
      <c r="I59" s="67">
        <v>0.87264008056632414</v>
      </c>
      <c r="K59" s="108"/>
      <c r="L59" s="32"/>
      <c r="N59" s="32"/>
      <c r="X59" s="99"/>
      <c r="Y59" s="99"/>
    </row>
    <row r="60" spans="1:25" x14ac:dyDescent="0.25">
      <c r="A60" s="2">
        <v>35</v>
      </c>
      <c r="B60" s="82">
        <v>43441282</v>
      </c>
      <c r="C60" s="41">
        <v>53</v>
      </c>
      <c r="D60" s="36">
        <v>1.649</v>
      </c>
      <c r="E60" s="36">
        <v>2.2530000000000001</v>
      </c>
      <c r="F60" s="36">
        <v>0.60400000000000009</v>
      </c>
      <c r="G60" s="67">
        <v>0.51931920000000009</v>
      </c>
      <c r="H60" s="67">
        <v>3.922617375507987E-2</v>
      </c>
      <c r="I60" s="67">
        <v>0.55854537375507995</v>
      </c>
      <c r="K60" s="108"/>
      <c r="L60" s="32"/>
      <c r="N60" s="32"/>
      <c r="X60" s="99"/>
      <c r="Y60" s="99"/>
    </row>
    <row r="61" spans="1:25" x14ac:dyDescent="0.25">
      <c r="A61" s="2">
        <v>36</v>
      </c>
      <c r="B61" s="82">
        <v>43441280</v>
      </c>
      <c r="C61" s="41">
        <v>103.1</v>
      </c>
      <c r="D61" s="36">
        <v>5.6870000000000003</v>
      </c>
      <c r="E61" s="36">
        <v>7.6130000000000004</v>
      </c>
      <c r="F61" s="36">
        <v>1.9260000000000002</v>
      </c>
      <c r="G61" s="67">
        <v>1.6559748000000001</v>
      </c>
      <c r="H61" s="67">
        <v>7.6306009700919525E-2</v>
      </c>
      <c r="I61" s="67">
        <v>1.7322808097009197</v>
      </c>
      <c r="K61" s="108"/>
      <c r="L61" s="32"/>
      <c r="N61" s="32"/>
      <c r="X61" s="99"/>
      <c r="Y61" s="99"/>
    </row>
    <row r="62" spans="1:25" s="30" customFormat="1" x14ac:dyDescent="0.25">
      <c r="A62" s="29">
        <v>37</v>
      </c>
      <c r="B62" s="82">
        <v>43441346</v>
      </c>
      <c r="C62" s="41">
        <v>112.4</v>
      </c>
      <c r="D62" s="36">
        <v>6.04</v>
      </c>
      <c r="E62" s="36">
        <v>7.5810000000000004</v>
      </c>
      <c r="F62" s="36">
        <v>1.5410000000000004</v>
      </c>
      <c r="G62" s="67">
        <v>1.3249518000000002</v>
      </c>
      <c r="H62" s="67">
        <v>8.3189093020207133E-2</v>
      </c>
      <c r="I62" s="67">
        <v>1.4081408930202073</v>
      </c>
      <c r="K62" s="108"/>
      <c r="L62" s="32"/>
      <c r="M62" s="32"/>
      <c r="N62" s="32"/>
      <c r="X62" s="99"/>
      <c r="Y62" s="99"/>
    </row>
    <row r="63" spans="1:25" x14ac:dyDescent="0.25">
      <c r="A63" s="2">
        <v>38</v>
      </c>
      <c r="B63" s="82">
        <v>43441344</v>
      </c>
      <c r="C63" s="41">
        <v>62.8</v>
      </c>
      <c r="D63" s="36">
        <v>1.7769999999999999</v>
      </c>
      <c r="E63" s="36">
        <v>2.258</v>
      </c>
      <c r="F63" s="36">
        <v>0.48100000000000009</v>
      </c>
      <c r="G63" s="67">
        <v>0.41356380000000009</v>
      </c>
      <c r="H63" s="67">
        <v>4.6479315317339925E-2</v>
      </c>
      <c r="I63" s="67">
        <v>0.46004311531733999</v>
      </c>
      <c r="K63" s="108"/>
      <c r="L63" s="32"/>
      <c r="N63" s="32"/>
      <c r="X63" s="99"/>
      <c r="Y63" s="99"/>
    </row>
    <row r="64" spans="1:25" x14ac:dyDescent="0.25">
      <c r="A64" s="2">
        <v>39</v>
      </c>
      <c r="B64" s="82">
        <v>43441341</v>
      </c>
      <c r="C64" s="41">
        <v>50.5</v>
      </c>
      <c r="D64" s="36">
        <v>1.6379999999999999</v>
      </c>
      <c r="E64" s="36">
        <v>1.667</v>
      </c>
      <c r="F64" s="36">
        <v>2.9000000000000137E-2</v>
      </c>
      <c r="G64" s="67">
        <v>2.4934200000000118E-2</v>
      </c>
      <c r="H64" s="67">
        <v>3.737588254021762E-2</v>
      </c>
      <c r="I64" s="67">
        <v>6.2310082540217734E-2</v>
      </c>
      <c r="K64" s="108"/>
      <c r="L64" s="32"/>
      <c r="N64" s="32"/>
      <c r="X64" s="99"/>
      <c r="Y64" s="99"/>
    </row>
    <row r="65" spans="1:25" x14ac:dyDescent="0.25">
      <c r="A65" s="2">
        <v>40</v>
      </c>
      <c r="B65" s="82">
        <v>43441347</v>
      </c>
      <c r="C65" s="41">
        <v>52.3</v>
      </c>
      <c r="D65" s="36">
        <v>2.5030000000000001</v>
      </c>
      <c r="E65" s="36">
        <v>2.8130000000000002</v>
      </c>
      <c r="F65" s="36">
        <v>0.31000000000000005</v>
      </c>
      <c r="G65" s="67">
        <v>0.26653800000000005</v>
      </c>
      <c r="H65" s="67">
        <v>3.8708092214918444E-2</v>
      </c>
      <c r="I65" s="67">
        <v>0.3052460922149185</v>
      </c>
      <c r="K65" s="108"/>
      <c r="L65" s="32"/>
      <c r="N65" s="32"/>
      <c r="X65" s="99"/>
      <c r="Y65" s="99"/>
    </row>
    <row r="66" spans="1:25" x14ac:dyDescent="0.25">
      <c r="A66" s="2">
        <v>41</v>
      </c>
      <c r="B66" s="82">
        <v>43441283</v>
      </c>
      <c r="C66" s="41">
        <v>53</v>
      </c>
      <c r="D66" s="36">
        <v>2.698</v>
      </c>
      <c r="E66" s="36">
        <v>3.3170000000000002</v>
      </c>
      <c r="F66" s="36">
        <v>0.61900000000000022</v>
      </c>
      <c r="G66" s="67">
        <v>0.53221620000000014</v>
      </c>
      <c r="H66" s="67">
        <v>3.922617375507987E-2</v>
      </c>
      <c r="I66" s="67">
        <v>0.57144237375508</v>
      </c>
      <c r="K66" s="108"/>
      <c r="L66" s="32"/>
      <c r="N66" s="32"/>
      <c r="X66" s="99"/>
      <c r="Y66" s="99"/>
    </row>
    <row r="67" spans="1:25" x14ac:dyDescent="0.25">
      <c r="A67" s="2">
        <v>42</v>
      </c>
      <c r="B67" s="82">
        <v>43441284</v>
      </c>
      <c r="C67" s="41">
        <v>100.1</v>
      </c>
      <c r="D67" s="36">
        <v>4.7859999999999996</v>
      </c>
      <c r="E67" s="36">
        <v>5.5179999999999998</v>
      </c>
      <c r="F67" s="36">
        <v>0.73200000000000021</v>
      </c>
      <c r="G67" s="67">
        <v>0.6293736000000002</v>
      </c>
      <c r="H67" s="67">
        <v>7.4085660243084814E-2</v>
      </c>
      <c r="I67" s="67">
        <v>0.70345926024308503</v>
      </c>
      <c r="K67" s="108"/>
      <c r="L67" s="32"/>
      <c r="N67" s="32"/>
      <c r="X67" s="99"/>
      <c r="Y67" s="99"/>
    </row>
    <row r="68" spans="1:25" s="30" customFormat="1" x14ac:dyDescent="0.25">
      <c r="A68" s="29">
        <v>43</v>
      </c>
      <c r="B68" s="82">
        <v>43441342</v>
      </c>
      <c r="C68" s="41">
        <v>69.3</v>
      </c>
      <c r="D68" s="36">
        <v>3.222</v>
      </c>
      <c r="E68" s="36">
        <v>4.2430000000000003</v>
      </c>
      <c r="F68" s="36">
        <v>1.0210000000000004</v>
      </c>
      <c r="G68" s="67">
        <v>0.8778558000000003</v>
      </c>
      <c r="H68" s="67">
        <v>5.1290072475981802E-2</v>
      </c>
      <c r="I68" s="67">
        <v>0.92914587247598213</v>
      </c>
      <c r="K68" s="108"/>
      <c r="L68" s="32"/>
      <c r="M68" s="32"/>
      <c r="N68" s="32"/>
      <c r="X68" s="99"/>
      <c r="Y68" s="99"/>
    </row>
    <row r="69" spans="1:25" x14ac:dyDescent="0.25">
      <c r="A69" s="2">
        <v>44</v>
      </c>
      <c r="B69" s="82">
        <v>43441345</v>
      </c>
      <c r="C69" s="41">
        <v>53.3</v>
      </c>
      <c r="D69" s="36">
        <v>2.613</v>
      </c>
      <c r="E69" s="36">
        <v>3.5070000000000001</v>
      </c>
      <c r="F69" s="36">
        <v>0.89400000000000013</v>
      </c>
      <c r="G69" s="67">
        <v>0.76866120000000016</v>
      </c>
      <c r="H69" s="67">
        <v>3.9448208700863345E-2</v>
      </c>
      <c r="I69" s="67">
        <v>0.80810940870086345</v>
      </c>
      <c r="K69" s="108"/>
      <c r="L69" s="32"/>
      <c r="N69" s="32"/>
      <c r="X69" s="99"/>
      <c r="Y69" s="99"/>
    </row>
    <row r="70" spans="1:25" x14ac:dyDescent="0.25">
      <c r="A70" s="2">
        <v>45</v>
      </c>
      <c r="B70" s="82">
        <v>43441348</v>
      </c>
      <c r="C70" s="41">
        <v>52.9</v>
      </c>
      <c r="D70" s="36">
        <v>3.133</v>
      </c>
      <c r="E70" s="36">
        <v>4.194</v>
      </c>
      <c r="F70" s="36">
        <v>1.0609999999999999</v>
      </c>
      <c r="G70" s="67">
        <v>0.91224779999999994</v>
      </c>
      <c r="H70" s="67">
        <v>3.9152162106485387E-2</v>
      </c>
      <c r="I70" s="67">
        <v>0.95139996210648536</v>
      </c>
      <c r="K70" s="108"/>
      <c r="L70" s="32"/>
      <c r="N70" s="32"/>
      <c r="X70" s="99"/>
      <c r="Y70" s="99"/>
    </row>
    <row r="71" spans="1:25" x14ac:dyDescent="0.25">
      <c r="A71" s="2">
        <v>46</v>
      </c>
      <c r="B71" s="82">
        <v>43441349</v>
      </c>
      <c r="C71" s="41">
        <v>100.9</v>
      </c>
      <c r="D71" s="36">
        <v>4.4980000000000002</v>
      </c>
      <c r="E71" s="36">
        <v>6.0540000000000003</v>
      </c>
      <c r="F71" s="36">
        <v>1.556</v>
      </c>
      <c r="G71" s="67">
        <v>1.3378487999999999</v>
      </c>
      <c r="H71" s="67">
        <v>7.4677753431840743E-2</v>
      </c>
      <c r="I71" s="67">
        <v>1.4125265534318407</v>
      </c>
      <c r="K71" s="108"/>
      <c r="L71" s="32"/>
      <c r="N71" s="32"/>
      <c r="X71" s="99"/>
      <c r="Y71" s="99"/>
    </row>
    <row r="72" spans="1:25" x14ac:dyDescent="0.25">
      <c r="A72" s="2">
        <v>47</v>
      </c>
      <c r="B72" s="82">
        <v>43441351</v>
      </c>
      <c r="C72" s="41">
        <v>85.4</v>
      </c>
      <c r="D72" s="36">
        <v>5.1749999999999998</v>
      </c>
      <c r="E72" s="36">
        <v>6.6349999999999998</v>
      </c>
      <c r="F72" s="36">
        <v>1.46</v>
      </c>
      <c r="G72" s="67">
        <v>1.2553080000000001</v>
      </c>
      <c r="H72" s="67">
        <v>6.3205947899694734E-2</v>
      </c>
      <c r="I72" s="67">
        <v>1.3185139478996948</v>
      </c>
      <c r="K72" s="108"/>
      <c r="L72" s="32"/>
      <c r="N72" s="32"/>
      <c r="X72" s="99"/>
      <c r="Y72" s="99"/>
    </row>
    <row r="73" spans="1:25" x14ac:dyDescent="0.25">
      <c r="A73" s="87">
        <v>48</v>
      </c>
      <c r="B73" s="82">
        <v>43441356</v>
      </c>
      <c r="C73" s="41">
        <v>53.2</v>
      </c>
      <c r="D73" s="36">
        <v>3.7519999999999998</v>
      </c>
      <c r="E73" s="36">
        <v>4.7750000000000004</v>
      </c>
      <c r="F73" s="36">
        <v>1.0230000000000006</v>
      </c>
      <c r="G73" s="67">
        <v>0.87957540000000045</v>
      </c>
      <c r="H73" s="67">
        <v>3.9374197052268856E-2</v>
      </c>
      <c r="I73" s="67">
        <v>0.91894959705226931</v>
      </c>
      <c r="K73" s="108"/>
      <c r="L73" s="32"/>
      <c r="N73" s="32"/>
      <c r="X73" s="99"/>
      <c r="Y73" s="99"/>
    </row>
    <row r="74" spans="1:25" x14ac:dyDescent="0.25">
      <c r="A74" s="87">
        <v>49</v>
      </c>
      <c r="B74" s="82">
        <v>43441343</v>
      </c>
      <c r="C74" s="41">
        <v>53.3</v>
      </c>
      <c r="D74" s="36">
        <v>3.5459999999999998</v>
      </c>
      <c r="E74" s="36">
        <v>4.4989999999999997</v>
      </c>
      <c r="F74" s="36">
        <v>0.95299999999999985</v>
      </c>
      <c r="G74" s="67">
        <v>0.81938939999999982</v>
      </c>
      <c r="H74" s="67">
        <v>3.9448208700863345E-2</v>
      </c>
      <c r="I74" s="67">
        <v>0.85883760870086312</v>
      </c>
      <c r="J74" s="77"/>
      <c r="K74" s="108"/>
      <c r="L74" s="32"/>
      <c r="N74" s="32"/>
      <c r="X74" s="99"/>
      <c r="Y74" s="99"/>
    </row>
    <row r="75" spans="1:25" x14ac:dyDescent="0.25">
      <c r="A75" s="87">
        <v>50</v>
      </c>
      <c r="B75" s="82">
        <v>43441352</v>
      </c>
      <c r="C75" s="41">
        <v>100.5</v>
      </c>
      <c r="D75" s="36">
        <v>5.36</v>
      </c>
      <c r="E75" s="36">
        <v>7.0209999999999999</v>
      </c>
      <c r="F75" s="36">
        <v>1.6609999999999996</v>
      </c>
      <c r="G75" s="67">
        <v>1.4281277999999997</v>
      </c>
      <c r="H75" s="67">
        <v>7.4381706837462772E-2</v>
      </c>
      <c r="I75" s="67">
        <v>1.5025095068374625</v>
      </c>
      <c r="J75" s="77"/>
      <c r="K75" s="108"/>
      <c r="L75" s="32"/>
      <c r="N75" s="32"/>
      <c r="O75" s="32"/>
      <c r="X75" s="99"/>
      <c r="Y75" s="99"/>
    </row>
    <row r="76" spans="1:25" x14ac:dyDescent="0.25">
      <c r="A76" s="87">
        <v>51</v>
      </c>
      <c r="B76" s="82">
        <v>43441357</v>
      </c>
      <c r="C76" s="41">
        <v>84.8</v>
      </c>
      <c r="D76" s="36">
        <v>7.8090000000000002</v>
      </c>
      <c r="E76" s="36">
        <v>9.0809999999999995</v>
      </c>
      <c r="F76" s="36">
        <v>1.2719999999999994</v>
      </c>
      <c r="G76" s="67">
        <v>1.0936655999999993</v>
      </c>
      <c r="H76" s="67">
        <v>6.2761878008127797E-2</v>
      </c>
      <c r="I76" s="67">
        <v>1.1564274780081272</v>
      </c>
      <c r="J76" s="77"/>
      <c r="K76" s="108"/>
      <c r="L76" s="32"/>
      <c r="N76" s="32"/>
      <c r="O76" s="32"/>
      <c r="X76" s="99"/>
      <c r="Y76" s="99"/>
    </row>
    <row r="77" spans="1:25" x14ac:dyDescent="0.25">
      <c r="A77" s="87">
        <v>52</v>
      </c>
      <c r="B77" s="82">
        <v>43441355</v>
      </c>
      <c r="C77" s="41">
        <v>52.9</v>
      </c>
      <c r="D77" s="36">
        <v>4.0620000000000003</v>
      </c>
      <c r="E77" s="36">
        <v>5.1589999999999998</v>
      </c>
      <c r="F77" s="36">
        <v>1.0969999999999995</v>
      </c>
      <c r="G77" s="67">
        <v>0.94320059999999961</v>
      </c>
      <c r="H77" s="67">
        <v>3.9152162106485387E-2</v>
      </c>
      <c r="I77" s="67">
        <v>0.98235276210648503</v>
      </c>
      <c r="J77" s="77"/>
      <c r="K77" s="108"/>
      <c r="L77" s="32"/>
      <c r="M77" s="70"/>
      <c r="N77" s="32"/>
      <c r="O77" s="32"/>
      <c r="X77" s="99"/>
      <c r="Y77" s="99"/>
    </row>
    <row r="78" spans="1:25" x14ac:dyDescent="0.25">
      <c r="A78" s="87">
        <v>53</v>
      </c>
      <c r="B78" s="82">
        <v>43441054</v>
      </c>
      <c r="C78" s="41">
        <v>52.8</v>
      </c>
      <c r="D78" s="36">
        <v>3.214</v>
      </c>
      <c r="E78" s="36">
        <v>4.2169999999999996</v>
      </c>
      <c r="F78" s="36">
        <v>1.0029999999999997</v>
      </c>
      <c r="G78" s="67">
        <v>0.86237939999999969</v>
      </c>
      <c r="H78" s="67">
        <v>3.9078150457890891E-2</v>
      </c>
      <c r="I78" s="67">
        <v>0.90145755045789056</v>
      </c>
      <c r="J78" s="77"/>
      <c r="K78" s="108"/>
      <c r="L78" s="32"/>
      <c r="M78" s="70"/>
      <c r="N78" s="32"/>
      <c r="O78" s="32"/>
      <c r="X78" s="99"/>
      <c r="Y78" s="99"/>
    </row>
    <row r="79" spans="1:25" x14ac:dyDescent="0.25">
      <c r="A79" s="2">
        <v>54</v>
      </c>
      <c r="B79" s="82">
        <v>43441359</v>
      </c>
      <c r="C79" s="121">
        <v>101</v>
      </c>
      <c r="D79" s="36">
        <v>4.8529999999999998</v>
      </c>
      <c r="E79" s="36">
        <v>6.3289999999999997</v>
      </c>
      <c r="F79" s="36">
        <v>1.476</v>
      </c>
      <c r="G79" s="67">
        <v>1.2690648</v>
      </c>
      <c r="H79" s="67">
        <v>7.475176508043524E-2</v>
      </c>
      <c r="I79" s="68">
        <v>1.3438165650804352</v>
      </c>
      <c r="J79" s="77"/>
      <c r="K79" s="108"/>
      <c r="L79" s="32"/>
      <c r="M79" s="70"/>
      <c r="N79" s="32"/>
      <c r="O79" s="32"/>
      <c r="X79" s="99"/>
      <c r="Y79" s="99"/>
    </row>
    <row r="80" spans="1:25" x14ac:dyDescent="0.25">
      <c r="A80" s="2">
        <v>55</v>
      </c>
      <c r="B80" s="82">
        <v>43441053</v>
      </c>
      <c r="C80" s="41">
        <v>85.2</v>
      </c>
      <c r="D80" s="36">
        <v>5.3259999999999996</v>
      </c>
      <c r="E80" s="36">
        <v>6.6040000000000001</v>
      </c>
      <c r="F80" s="36">
        <v>1.2780000000000005</v>
      </c>
      <c r="G80" s="67">
        <v>1.0988244000000005</v>
      </c>
      <c r="H80" s="67">
        <v>6.3057924602505769E-2</v>
      </c>
      <c r="I80" s="67">
        <v>1.1618823246025063</v>
      </c>
      <c r="J80" s="77"/>
      <c r="K80" s="285"/>
      <c r="L80" s="285"/>
      <c r="M80" s="70"/>
      <c r="N80" s="32"/>
      <c r="O80" s="32"/>
      <c r="X80" s="99"/>
      <c r="Y80" s="99"/>
    </row>
    <row r="81" spans="1:25" x14ac:dyDescent="0.25">
      <c r="A81" s="87">
        <v>56</v>
      </c>
      <c r="B81" s="82">
        <v>43441050</v>
      </c>
      <c r="C81" s="41">
        <v>52.5</v>
      </c>
      <c r="D81" s="36">
        <v>1.4690000000000001</v>
      </c>
      <c r="E81" s="36">
        <v>1.4690000000000001</v>
      </c>
      <c r="F81" s="36">
        <v>0</v>
      </c>
      <c r="G81" s="67">
        <v>0</v>
      </c>
      <c r="H81" s="67">
        <v>3.8856115512107423E-2</v>
      </c>
      <c r="I81" s="67">
        <v>3.8856115512107423E-2</v>
      </c>
      <c r="J81" s="77"/>
      <c r="K81" s="108"/>
      <c r="L81" s="32"/>
      <c r="N81" s="32"/>
      <c r="O81" s="32"/>
      <c r="X81" s="99"/>
      <c r="Y81" s="99"/>
    </row>
    <row r="82" spans="1:25" x14ac:dyDescent="0.25">
      <c r="A82" s="2">
        <v>57</v>
      </c>
      <c r="B82" s="82">
        <v>43441051</v>
      </c>
      <c r="C82" s="41">
        <v>52.4</v>
      </c>
      <c r="D82" s="36">
        <v>3.2370000000000001</v>
      </c>
      <c r="E82" s="36">
        <v>4.2229999999999999</v>
      </c>
      <c r="F82" s="36">
        <v>0.98599999999999977</v>
      </c>
      <c r="G82" s="67">
        <v>0.84776279999999982</v>
      </c>
      <c r="H82" s="67">
        <v>3.8782103863512926E-2</v>
      </c>
      <c r="I82" s="67">
        <v>0.8865449038635127</v>
      </c>
      <c r="J82" s="77"/>
      <c r="K82" s="108"/>
      <c r="L82" s="32"/>
      <c r="N82" s="32"/>
      <c r="O82" s="32"/>
      <c r="X82" s="99"/>
      <c r="Y82" s="99"/>
    </row>
    <row r="83" spans="1:25" x14ac:dyDescent="0.25">
      <c r="A83" s="2">
        <v>58</v>
      </c>
      <c r="B83" s="82">
        <v>43441052</v>
      </c>
      <c r="C83" s="41">
        <v>101.3</v>
      </c>
      <c r="D83" s="36">
        <v>4.9930000000000003</v>
      </c>
      <c r="E83" s="36">
        <v>6.649</v>
      </c>
      <c r="F83" s="36">
        <v>1.6559999999999997</v>
      </c>
      <c r="G83" s="67">
        <v>1.4238287999999997</v>
      </c>
      <c r="H83" s="67">
        <v>7.4973800026218701E-2</v>
      </c>
      <c r="I83" s="67">
        <v>1.4988026000262185</v>
      </c>
      <c r="J83" s="77"/>
      <c r="K83" s="108"/>
      <c r="L83" s="32"/>
      <c r="N83" s="32"/>
      <c r="O83" s="32"/>
      <c r="X83" s="99"/>
      <c r="Y83" s="99"/>
    </row>
    <row r="84" spans="1:25" x14ac:dyDescent="0.25">
      <c r="A84" s="2">
        <v>59</v>
      </c>
      <c r="B84" s="82">
        <v>43441057</v>
      </c>
      <c r="C84" s="41">
        <v>85.3</v>
      </c>
      <c r="D84" s="36">
        <v>5.7279999999999998</v>
      </c>
      <c r="E84" s="36">
        <v>7.008</v>
      </c>
      <c r="F84" s="36">
        <v>1.2800000000000002</v>
      </c>
      <c r="G84" s="67">
        <v>1.1005440000000002</v>
      </c>
      <c r="H84" s="67">
        <v>6.3131936251100251E-2</v>
      </c>
      <c r="I84" s="67">
        <v>1.1636759362511004</v>
      </c>
      <c r="J84" s="77"/>
      <c r="K84" s="108"/>
      <c r="L84" s="32"/>
      <c r="N84" s="32"/>
      <c r="X84" s="99"/>
      <c r="Y84" s="99"/>
    </row>
    <row r="85" spans="1:25" x14ac:dyDescent="0.25">
      <c r="A85" s="2">
        <v>60</v>
      </c>
      <c r="B85" s="82">
        <v>43441058</v>
      </c>
      <c r="C85" s="41">
        <v>52.5</v>
      </c>
      <c r="D85" s="36">
        <v>2.5299999999999998</v>
      </c>
      <c r="E85" s="36">
        <v>3.0270000000000001</v>
      </c>
      <c r="F85" s="36">
        <v>0.49700000000000033</v>
      </c>
      <c r="G85" s="67">
        <v>0.42732060000000027</v>
      </c>
      <c r="H85" s="67">
        <v>3.8856115512107423E-2</v>
      </c>
      <c r="I85" s="67">
        <v>0.46617671551210771</v>
      </c>
      <c r="K85" s="108"/>
      <c r="L85" s="32"/>
      <c r="N85" s="32"/>
      <c r="X85" s="99"/>
      <c r="Y85" s="99"/>
    </row>
    <row r="86" spans="1:25" x14ac:dyDescent="0.25">
      <c r="A86" s="2">
        <v>61</v>
      </c>
      <c r="B86" s="82">
        <v>43441358</v>
      </c>
      <c r="C86" s="41">
        <v>52.3</v>
      </c>
      <c r="D86" s="36">
        <v>2.4729999999999999</v>
      </c>
      <c r="E86" s="36">
        <v>3.3119999999999998</v>
      </c>
      <c r="F86" s="36">
        <v>0.83899999999999997</v>
      </c>
      <c r="G86" s="67">
        <v>0.72137220000000002</v>
      </c>
      <c r="H86" s="67">
        <v>3.8708092214918444E-2</v>
      </c>
      <c r="I86" s="67">
        <v>0.76008029221491846</v>
      </c>
      <c r="K86" s="108"/>
      <c r="L86" s="32"/>
      <c r="N86" s="32"/>
      <c r="X86" s="99"/>
      <c r="Y86" s="99"/>
    </row>
    <row r="87" spans="1:25" x14ac:dyDescent="0.25">
      <c r="A87" s="2">
        <v>62</v>
      </c>
      <c r="B87" s="82">
        <v>43441056</v>
      </c>
      <c r="C87" s="41">
        <v>100.5</v>
      </c>
      <c r="D87" s="36">
        <v>4.8860000000000001</v>
      </c>
      <c r="E87" s="36">
        <v>6.5090000000000003</v>
      </c>
      <c r="F87" s="36">
        <v>1.6230000000000002</v>
      </c>
      <c r="G87" s="67">
        <v>1.3954554000000001</v>
      </c>
      <c r="H87" s="67">
        <v>7.4381706837462772E-2</v>
      </c>
      <c r="I87" s="67">
        <v>1.4698371068374629</v>
      </c>
      <c r="K87" s="108"/>
      <c r="L87" s="32"/>
      <c r="N87" s="32"/>
      <c r="X87" s="99"/>
      <c r="Y87" s="99"/>
    </row>
    <row r="88" spans="1:25" x14ac:dyDescent="0.25">
      <c r="A88" s="2">
        <v>63</v>
      </c>
      <c r="B88" s="82">
        <v>43441064</v>
      </c>
      <c r="C88" s="41">
        <v>85.2</v>
      </c>
      <c r="D88" s="36">
        <v>4.556</v>
      </c>
      <c r="E88" s="36">
        <v>4.556</v>
      </c>
      <c r="F88" s="36">
        <v>0</v>
      </c>
      <c r="G88" s="67">
        <v>0</v>
      </c>
      <c r="H88" s="67">
        <v>6.3057924602505769E-2</v>
      </c>
      <c r="I88" s="67">
        <v>6.3057924602505769E-2</v>
      </c>
      <c r="K88" s="108"/>
      <c r="L88" s="32"/>
      <c r="N88" s="32"/>
      <c r="X88" s="99"/>
      <c r="Y88" s="99"/>
    </row>
    <row r="89" spans="1:25" s="30" customFormat="1" x14ac:dyDescent="0.25">
      <c r="A89" s="29">
        <v>64</v>
      </c>
      <c r="B89" s="82">
        <v>43441061</v>
      </c>
      <c r="C89" s="41">
        <v>52.7</v>
      </c>
      <c r="D89" s="36">
        <v>3.1419999999999999</v>
      </c>
      <c r="E89" s="36">
        <v>4.0380000000000003</v>
      </c>
      <c r="F89" s="36">
        <v>0.89600000000000035</v>
      </c>
      <c r="G89" s="67">
        <v>0.77038080000000031</v>
      </c>
      <c r="H89" s="67">
        <v>3.9004138809296408E-2</v>
      </c>
      <c r="I89" s="67">
        <v>0.80938493880929674</v>
      </c>
      <c r="K89" s="108"/>
      <c r="L89" s="32"/>
      <c r="M89" s="32"/>
      <c r="N89" s="32"/>
      <c r="X89" s="99"/>
      <c r="Y89" s="99"/>
    </row>
    <row r="90" spans="1:25" x14ac:dyDescent="0.25">
      <c r="A90" s="2">
        <v>65</v>
      </c>
      <c r="B90" s="82">
        <v>43441055</v>
      </c>
      <c r="C90" s="41">
        <v>53.1</v>
      </c>
      <c r="D90" s="36">
        <v>2.9209999999999998</v>
      </c>
      <c r="E90" s="36">
        <v>3.8610000000000002</v>
      </c>
      <c r="F90" s="36">
        <v>0.94000000000000039</v>
      </c>
      <c r="G90" s="67">
        <v>0.80821200000000037</v>
      </c>
      <c r="H90" s="67">
        <v>3.9300185403674366E-2</v>
      </c>
      <c r="I90" s="67">
        <v>0.84751218540367479</v>
      </c>
      <c r="K90" s="108"/>
      <c r="L90" s="32"/>
      <c r="N90" s="32"/>
      <c r="X90" s="99"/>
      <c r="Y90" s="99"/>
    </row>
    <row r="91" spans="1:25" s="30" customFormat="1" x14ac:dyDescent="0.25">
      <c r="A91" s="29">
        <v>66</v>
      </c>
      <c r="B91" s="82">
        <v>43441063</v>
      </c>
      <c r="C91" s="41">
        <v>101.1</v>
      </c>
      <c r="D91" s="36">
        <v>4.5369999999999999</v>
      </c>
      <c r="E91" s="36">
        <v>5.6319999999999997</v>
      </c>
      <c r="F91" s="36">
        <v>1.0949999999999998</v>
      </c>
      <c r="G91" s="67">
        <v>0.94148099999999979</v>
      </c>
      <c r="H91" s="67">
        <v>7.4825776729029722E-2</v>
      </c>
      <c r="I91" s="67">
        <v>1.0163067767290295</v>
      </c>
      <c r="K91" s="108"/>
      <c r="L91" s="32"/>
      <c r="M91" s="32"/>
      <c r="N91" s="32"/>
      <c r="X91" s="99"/>
      <c r="Y91" s="99"/>
    </row>
    <row r="92" spans="1:25" x14ac:dyDescent="0.25">
      <c r="A92" s="2">
        <v>67</v>
      </c>
      <c r="B92" s="82">
        <v>43441067</v>
      </c>
      <c r="C92" s="41">
        <v>84.7</v>
      </c>
      <c r="D92" s="36">
        <v>5.226</v>
      </c>
      <c r="E92" s="36">
        <v>6.4969999999999999</v>
      </c>
      <c r="F92" s="36">
        <v>1.2709999999999999</v>
      </c>
      <c r="G92" s="67">
        <v>1.0928057999999998</v>
      </c>
      <c r="H92" s="67">
        <v>6.2687866359533315E-2</v>
      </c>
      <c r="I92" s="67">
        <v>1.1554936663595332</v>
      </c>
      <c r="K92" s="108"/>
      <c r="L92" s="32"/>
      <c r="N92" s="32"/>
      <c r="X92" s="99"/>
      <c r="Y92" s="99"/>
    </row>
    <row r="93" spans="1:25" x14ac:dyDescent="0.25">
      <c r="A93" s="2">
        <v>68</v>
      </c>
      <c r="B93" s="82">
        <v>43441065</v>
      </c>
      <c r="C93" s="41">
        <v>52.7</v>
      </c>
      <c r="D93" s="36">
        <v>3.093</v>
      </c>
      <c r="E93" s="36">
        <v>3.452</v>
      </c>
      <c r="F93" s="36">
        <v>0.35899999999999999</v>
      </c>
      <c r="G93" s="67">
        <v>0.3086682</v>
      </c>
      <c r="H93" s="67">
        <v>3.9004138809296408E-2</v>
      </c>
      <c r="I93" s="67">
        <v>0.34767233880929643</v>
      </c>
      <c r="J93" s="30"/>
      <c r="K93" s="108"/>
      <c r="L93" s="32"/>
      <c r="N93" s="32"/>
      <c r="X93" s="99"/>
      <c r="Y93" s="99"/>
    </row>
    <row r="94" spans="1:25" x14ac:dyDescent="0.25">
      <c r="A94" s="2">
        <v>69</v>
      </c>
      <c r="B94" s="82">
        <v>43441060</v>
      </c>
      <c r="C94" s="41">
        <v>53.3</v>
      </c>
      <c r="D94" s="36">
        <v>2.3130000000000002</v>
      </c>
      <c r="E94" s="36">
        <v>2.8410000000000002</v>
      </c>
      <c r="F94" s="36">
        <v>0.52800000000000002</v>
      </c>
      <c r="G94" s="67">
        <v>0.4539744</v>
      </c>
      <c r="H94" s="67">
        <v>3.9448208700863345E-2</v>
      </c>
      <c r="I94" s="67">
        <v>0.49342260870086335</v>
      </c>
      <c r="K94" s="108"/>
      <c r="L94" s="32"/>
      <c r="N94" s="32"/>
      <c r="X94" s="99"/>
      <c r="Y94" s="99"/>
    </row>
    <row r="95" spans="1:25" x14ac:dyDescent="0.25">
      <c r="A95" s="2">
        <v>70</v>
      </c>
      <c r="B95" s="82">
        <v>43441066</v>
      </c>
      <c r="C95" s="41">
        <v>101.3</v>
      </c>
      <c r="D95" s="36">
        <v>5.6879999999999997</v>
      </c>
      <c r="E95" s="36">
        <v>7.5919999999999996</v>
      </c>
      <c r="F95" s="36">
        <v>1.9039999999999999</v>
      </c>
      <c r="G95" s="67">
        <v>1.6370591999999999</v>
      </c>
      <c r="H95" s="67">
        <v>7.4973800026218701E-2</v>
      </c>
      <c r="I95" s="67">
        <v>1.7120330000262187</v>
      </c>
      <c r="K95" s="108"/>
      <c r="L95" s="32"/>
      <c r="N95" s="32"/>
      <c r="X95" s="99"/>
      <c r="Y95" s="99"/>
    </row>
    <row r="96" spans="1:25" x14ac:dyDescent="0.25">
      <c r="A96" s="2">
        <v>71</v>
      </c>
      <c r="B96" s="82">
        <v>43441350</v>
      </c>
      <c r="C96" s="41">
        <v>85.7</v>
      </c>
      <c r="D96" s="37">
        <v>0</v>
      </c>
      <c r="E96" s="36">
        <v>7.72</v>
      </c>
      <c r="F96" s="36">
        <v>7.72</v>
      </c>
      <c r="G96" s="67">
        <v>6.6376559999999998</v>
      </c>
      <c r="H96" s="67">
        <v>6.3427982845478209E-2</v>
      </c>
      <c r="I96" s="67">
        <v>6.7010839828454776</v>
      </c>
      <c r="K96" s="108"/>
      <c r="L96" s="32"/>
      <c r="N96" s="32"/>
      <c r="X96" s="99"/>
      <c r="Y96" s="99"/>
    </row>
    <row r="97" spans="1:25" x14ac:dyDescent="0.25">
      <c r="A97" s="2">
        <v>72</v>
      </c>
      <c r="B97" s="82">
        <v>43441353</v>
      </c>
      <c r="C97" s="41">
        <v>52.8</v>
      </c>
      <c r="D97" s="36">
        <v>2.0019999999999998</v>
      </c>
      <c r="E97" s="36">
        <v>2.6389999999999998</v>
      </c>
      <c r="F97" s="36">
        <v>0.63700000000000001</v>
      </c>
      <c r="G97" s="67">
        <v>0.54769259999999997</v>
      </c>
      <c r="H97" s="67">
        <v>3.9078150457890891E-2</v>
      </c>
      <c r="I97" s="67">
        <v>0.58677075045789084</v>
      </c>
      <c r="K97" s="108"/>
      <c r="L97" s="32"/>
      <c r="N97" s="32"/>
      <c r="X97" s="99"/>
      <c r="Y97" s="99"/>
    </row>
    <row r="98" spans="1:25" x14ac:dyDescent="0.25">
      <c r="A98" s="2">
        <v>73</v>
      </c>
      <c r="B98" s="82">
        <v>43441062</v>
      </c>
      <c r="C98" s="41">
        <v>52.8</v>
      </c>
      <c r="D98" s="36">
        <v>2.1819999999999999</v>
      </c>
      <c r="E98" s="36">
        <v>2.6190000000000002</v>
      </c>
      <c r="F98" s="36">
        <v>0.43700000000000028</v>
      </c>
      <c r="G98" s="67">
        <v>0.37573260000000025</v>
      </c>
      <c r="H98" s="67">
        <v>3.9078150457890891E-2</v>
      </c>
      <c r="I98" s="67">
        <v>0.41481075045789112</v>
      </c>
      <c r="K98" s="108"/>
      <c r="L98" s="32"/>
      <c r="N98" s="32"/>
      <c r="X98" s="99"/>
      <c r="Y98" s="99"/>
    </row>
    <row r="99" spans="1:25" s="30" customFormat="1" ht="15.75" thickBot="1" x14ac:dyDescent="0.3">
      <c r="A99" s="122">
        <v>74</v>
      </c>
      <c r="B99" s="86">
        <v>43441059</v>
      </c>
      <c r="C99" s="57">
        <v>100.6</v>
      </c>
      <c r="D99" s="59">
        <v>4.633</v>
      </c>
      <c r="E99" s="59">
        <v>6.242</v>
      </c>
      <c r="F99" s="59">
        <v>1.609</v>
      </c>
      <c r="G99" s="69">
        <v>1.3834181999999999</v>
      </c>
      <c r="H99" s="69">
        <v>7.4455718486057268E-2</v>
      </c>
      <c r="I99" s="69">
        <v>1.4578739184860572</v>
      </c>
      <c r="K99" s="108"/>
      <c r="L99" s="70"/>
      <c r="M99" s="32"/>
      <c r="N99" s="32"/>
      <c r="X99" s="99"/>
      <c r="Y99" s="99"/>
    </row>
    <row r="100" spans="1:25" x14ac:dyDescent="0.25">
      <c r="A100" s="44">
        <v>75</v>
      </c>
      <c r="B100" s="85">
        <v>43441332</v>
      </c>
      <c r="C100" s="43">
        <v>85</v>
      </c>
      <c r="D100" s="46">
        <v>6.6740000000000004</v>
      </c>
      <c r="E100" s="46">
        <v>8.016</v>
      </c>
      <c r="F100" s="46">
        <v>1.3419999999999996</v>
      </c>
      <c r="G100" s="68">
        <v>1.1538515999999996</v>
      </c>
      <c r="H100" s="68">
        <v>0.40289869864761418</v>
      </c>
      <c r="I100" s="68">
        <v>1.5567502986476138</v>
      </c>
      <c r="K100" s="108"/>
      <c r="L100" s="32"/>
      <c r="N100" s="32"/>
      <c r="X100" s="99"/>
      <c r="Y100" s="99"/>
    </row>
    <row r="101" spans="1:25" x14ac:dyDescent="0.25">
      <c r="A101" s="2">
        <v>76</v>
      </c>
      <c r="B101" s="82">
        <v>43441335</v>
      </c>
      <c r="C101" s="41">
        <v>58.3</v>
      </c>
      <c r="D101" s="36">
        <v>5.7460000000000004</v>
      </c>
      <c r="E101" s="36">
        <v>7.08</v>
      </c>
      <c r="F101" s="36">
        <v>1.3339999999999996</v>
      </c>
      <c r="G101" s="67">
        <v>1.1469731999999997</v>
      </c>
      <c r="H101" s="68">
        <v>0.27634110742536361</v>
      </c>
      <c r="I101" s="67">
        <v>1.4233143074253634</v>
      </c>
      <c r="K101" s="108"/>
      <c r="L101" s="32"/>
      <c r="N101" s="32"/>
      <c r="X101" s="99"/>
      <c r="Y101" s="99"/>
    </row>
    <row r="102" spans="1:25" s="30" customFormat="1" x14ac:dyDescent="0.25">
      <c r="A102" s="29">
        <v>77</v>
      </c>
      <c r="B102" s="82">
        <v>43441338</v>
      </c>
      <c r="C102" s="41">
        <v>58.5</v>
      </c>
      <c r="D102" s="36">
        <v>4.7990000000000004</v>
      </c>
      <c r="E102" s="36">
        <v>5.86</v>
      </c>
      <c r="F102" s="36">
        <v>1.0609999999999999</v>
      </c>
      <c r="G102" s="67">
        <v>0.91224779999999994</v>
      </c>
      <c r="H102" s="68">
        <v>0.27728910436335802</v>
      </c>
      <c r="I102" s="67">
        <v>1.1895369043633579</v>
      </c>
      <c r="K102" s="108"/>
      <c r="L102" s="32"/>
      <c r="M102" s="32"/>
      <c r="N102" s="32"/>
      <c r="X102" s="99"/>
      <c r="Y102" s="99"/>
    </row>
    <row r="103" spans="1:25" s="30" customFormat="1" x14ac:dyDescent="0.25">
      <c r="A103" s="29">
        <v>78</v>
      </c>
      <c r="B103" s="82">
        <v>43441333</v>
      </c>
      <c r="C103" s="41">
        <v>76.599999999999994</v>
      </c>
      <c r="D103" s="36">
        <v>5.9509999999999996</v>
      </c>
      <c r="E103" s="36">
        <v>7.069</v>
      </c>
      <c r="F103" s="36">
        <v>1.1180000000000003</v>
      </c>
      <c r="G103" s="67">
        <v>0.96125640000000034</v>
      </c>
      <c r="H103" s="68">
        <v>0.36308282725184998</v>
      </c>
      <c r="I103" s="67">
        <v>1.3243392272518504</v>
      </c>
      <c r="K103" s="108"/>
      <c r="L103" s="32"/>
      <c r="M103" s="32"/>
      <c r="N103" s="32"/>
      <c r="X103" s="99"/>
      <c r="Y103" s="99"/>
    </row>
    <row r="104" spans="1:25" x14ac:dyDescent="0.25">
      <c r="A104" s="2">
        <v>79</v>
      </c>
      <c r="B104" s="82">
        <v>43441336</v>
      </c>
      <c r="C104" s="41">
        <v>85.7</v>
      </c>
      <c r="D104" s="36">
        <v>3.5329999999999999</v>
      </c>
      <c r="E104" s="36">
        <v>4.1379999999999999</v>
      </c>
      <c r="F104" s="36">
        <v>0.60499999999999998</v>
      </c>
      <c r="G104" s="67">
        <v>0.52017899999999995</v>
      </c>
      <c r="H104" s="68">
        <v>0.40621668793059457</v>
      </c>
      <c r="I104" s="67">
        <v>0.92639568793059457</v>
      </c>
      <c r="J104" s="30"/>
      <c r="K104" s="108"/>
      <c r="L104" s="32"/>
      <c r="N104" s="32"/>
      <c r="X104" s="99"/>
      <c r="Y104" s="99"/>
    </row>
    <row r="105" spans="1:25" x14ac:dyDescent="0.25">
      <c r="A105" s="2">
        <v>80</v>
      </c>
      <c r="B105" s="82">
        <v>43441339</v>
      </c>
      <c r="C105" s="41">
        <v>58.3</v>
      </c>
      <c r="D105" s="36">
        <v>5.2069999999999999</v>
      </c>
      <c r="E105" s="36">
        <v>6.5279999999999996</v>
      </c>
      <c r="F105" s="36">
        <v>1.3209999999999997</v>
      </c>
      <c r="G105" s="67">
        <v>1.1357957999999997</v>
      </c>
      <c r="H105" s="68">
        <v>0.27634110742536361</v>
      </c>
      <c r="I105" s="67">
        <v>1.4121369074253634</v>
      </c>
      <c r="J105" s="30"/>
      <c r="K105" s="108"/>
      <c r="L105" s="32"/>
      <c r="N105" s="32"/>
      <c r="X105" s="99"/>
      <c r="Y105" s="99"/>
    </row>
    <row r="106" spans="1:25" x14ac:dyDescent="0.25">
      <c r="A106" s="2">
        <v>81</v>
      </c>
      <c r="B106" s="82">
        <v>43441337</v>
      </c>
      <c r="C106" s="41">
        <v>58.4</v>
      </c>
      <c r="D106" s="36">
        <v>4.1130000000000004</v>
      </c>
      <c r="E106" s="36">
        <v>4.93</v>
      </c>
      <c r="F106" s="36">
        <v>0.81699999999999928</v>
      </c>
      <c r="G106" s="67">
        <v>0.70245659999999943</v>
      </c>
      <c r="H106" s="68">
        <v>0.27681510589436081</v>
      </c>
      <c r="I106" s="67">
        <v>0.9792717058943603</v>
      </c>
      <c r="J106" s="30"/>
      <c r="K106" s="108"/>
      <c r="L106" s="32"/>
      <c r="N106" s="32"/>
      <c r="X106" s="99"/>
      <c r="Y106" s="99"/>
    </row>
    <row r="107" spans="1:25" x14ac:dyDescent="0.25">
      <c r="A107" s="2">
        <v>82</v>
      </c>
      <c r="B107" s="82">
        <v>43441334</v>
      </c>
      <c r="C107" s="41">
        <v>76.400000000000006</v>
      </c>
      <c r="D107" s="36">
        <v>5.2329999999999997</v>
      </c>
      <c r="E107" s="36">
        <v>6.5119999999999996</v>
      </c>
      <c r="F107" s="36">
        <v>1.2789999999999999</v>
      </c>
      <c r="G107" s="67">
        <v>1.0996842</v>
      </c>
      <c r="H107" s="68">
        <v>0.36213483031385557</v>
      </c>
      <c r="I107" s="67">
        <v>1.4618190303138556</v>
      </c>
      <c r="K107" s="108"/>
      <c r="L107" s="32"/>
      <c r="N107" s="32"/>
      <c r="X107" s="99"/>
      <c r="Y107" s="99"/>
    </row>
    <row r="108" spans="1:25" x14ac:dyDescent="0.25">
      <c r="A108" s="2">
        <v>83</v>
      </c>
      <c r="B108" s="82">
        <v>43441340</v>
      </c>
      <c r="C108" s="41">
        <v>85.5</v>
      </c>
      <c r="D108" s="36">
        <v>6.3410000000000002</v>
      </c>
      <c r="E108" s="36">
        <v>7.5030000000000001</v>
      </c>
      <c r="F108" s="36">
        <v>1.1619999999999999</v>
      </c>
      <c r="G108" s="67">
        <v>0.99908759999999996</v>
      </c>
      <c r="H108" s="68">
        <v>0.40526869099260016</v>
      </c>
      <c r="I108" s="67">
        <v>1.4043562909926002</v>
      </c>
      <c r="J108" s="30"/>
      <c r="K108" s="108"/>
      <c r="L108" s="32"/>
      <c r="N108" s="32"/>
      <c r="X108" s="99"/>
      <c r="Y108" s="99"/>
    </row>
    <row r="109" spans="1:25" x14ac:dyDescent="0.25">
      <c r="A109" s="2">
        <v>84</v>
      </c>
      <c r="B109" s="82">
        <v>43441326</v>
      </c>
      <c r="C109" s="41">
        <v>58.6</v>
      </c>
      <c r="D109" s="36">
        <v>5.3369999999999997</v>
      </c>
      <c r="E109" s="36">
        <v>5.4589999999999996</v>
      </c>
      <c r="F109" s="36">
        <v>0.12199999999999989</v>
      </c>
      <c r="G109" s="67">
        <v>0.10489559999999991</v>
      </c>
      <c r="H109" s="68">
        <v>0.27776310283235517</v>
      </c>
      <c r="I109" s="67">
        <v>0.38265870283235509</v>
      </c>
      <c r="K109" s="108"/>
      <c r="L109" s="32"/>
      <c r="N109" s="32"/>
      <c r="X109" s="99"/>
      <c r="Y109" s="99"/>
    </row>
    <row r="110" spans="1:25" s="30" customFormat="1" x14ac:dyDescent="0.25">
      <c r="A110" s="29">
        <v>85</v>
      </c>
      <c r="B110" s="82">
        <v>43441323</v>
      </c>
      <c r="C110" s="41">
        <v>59.6</v>
      </c>
      <c r="D110" s="36">
        <v>0.64200000000000002</v>
      </c>
      <c r="E110" s="36">
        <v>1.1000000000000001</v>
      </c>
      <c r="F110" s="36">
        <v>0.45800000000000007</v>
      </c>
      <c r="G110" s="67">
        <v>0.39378840000000009</v>
      </c>
      <c r="H110" s="68">
        <v>0.28250308752232717</v>
      </c>
      <c r="I110" s="67">
        <v>0.67629148752232726</v>
      </c>
      <c r="K110" s="108"/>
      <c r="L110" s="32"/>
      <c r="M110" s="32"/>
      <c r="N110" s="32"/>
      <c r="X110" s="99"/>
      <c r="Y110" s="99"/>
    </row>
    <row r="111" spans="1:25" x14ac:dyDescent="0.25">
      <c r="A111" s="2">
        <v>86</v>
      </c>
      <c r="B111" s="82">
        <v>43441329</v>
      </c>
      <c r="C111" s="41">
        <v>76.5</v>
      </c>
      <c r="D111" s="36">
        <v>5.6870000000000003</v>
      </c>
      <c r="E111" s="36">
        <v>7.1529999999999996</v>
      </c>
      <c r="F111" s="36">
        <v>1.4659999999999993</v>
      </c>
      <c r="G111" s="67">
        <v>1.2604667999999994</v>
      </c>
      <c r="H111" s="68">
        <v>0.36260882878285278</v>
      </c>
      <c r="I111" s="67">
        <v>1.6230756287828523</v>
      </c>
      <c r="K111" s="108"/>
      <c r="L111" s="32"/>
      <c r="N111" s="32"/>
      <c r="X111" s="99"/>
      <c r="Y111" s="99"/>
    </row>
    <row r="112" spans="1:25" x14ac:dyDescent="0.25">
      <c r="A112" s="2">
        <v>87</v>
      </c>
      <c r="B112" s="82">
        <v>43441330</v>
      </c>
      <c r="C112" s="41">
        <v>85.1</v>
      </c>
      <c r="D112" s="36">
        <v>5.2750000000000004</v>
      </c>
      <c r="E112" s="36">
        <v>6.5839999999999996</v>
      </c>
      <c r="F112" s="36">
        <v>1.3089999999999993</v>
      </c>
      <c r="G112" s="67">
        <v>1.1254781999999994</v>
      </c>
      <c r="H112" s="68">
        <v>0.40337269711661139</v>
      </c>
      <c r="I112" s="67">
        <v>1.5288508971166108</v>
      </c>
      <c r="K112" s="108"/>
      <c r="L112" s="32"/>
      <c r="N112" s="32"/>
      <c r="X112" s="99"/>
      <c r="Y112" s="99"/>
    </row>
    <row r="113" spans="1:25" x14ac:dyDescent="0.25">
      <c r="A113" s="2">
        <v>88</v>
      </c>
      <c r="B113" s="82">
        <v>43441327</v>
      </c>
      <c r="C113" s="41">
        <v>58.4</v>
      </c>
      <c r="D113" s="36">
        <v>3.669</v>
      </c>
      <c r="E113" s="36">
        <v>4.7910000000000004</v>
      </c>
      <c r="F113" s="36">
        <v>1.1220000000000003</v>
      </c>
      <c r="G113" s="67">
        <v>0.96469560000000032</v>
      </c>
      <c r="H113" s="68">
        <v>0.27681510589436081</v>
      </c>
      <c r="I113" s="67">
        <v>1.2415107058943611</v>
      </c>
      <c r="K113" s="108"/>
      <c r="L113" s="32"/>
      <c r="N113" s="32"/>
      <c r="X113" s="99"/>
      <c r="Y113" s="99"/>
    </row>
    <row r="114" spans="1:25" x14ac:dyDescent="0.25">
      <c r="A114" s="2">
        <v>89</v>
      </c>
      <c r="B114" s="82">
        <v>43441324</v>
      </c>
      <c r="C114" s="41">
        <v>58.7</v>
      </c>
      <c r="D114" s="36">
        <v>4.0720000000000001</v>
      </c>
      <c r="E114" s="36">
        <v>4.2910000000000004</v>
      </c>
      <c r="F114" s="36">
        <v>0.21900000000000031</v>
      </c>
      <c r="G114" s="67">
        <v>0.18829620000000027</v>
      </c>
      <c r="H114" s="68">
        <v>0.27823710130135243</v>
      </c>
      <c r="I114" s="67">
        <v>0.46653330130135273</v>
      </c>
      <c r="K114" s="108"/>
      <c r="L114" s="32"/>
      <c r="N114" s="32"/>
      <c r="X114" s="99"/>
      <c r="Y114" s="99"/>
    </row>
    <row r="115" spans="1:25" x14ac:dyDescent="0.25">
      <c r="A115" s="2">
        <v>90</v>
      </c>
      <c r="B115" s="82">
        <v>43441325</v>
      </c>
      <c r="C115" s="41">
        <v>77.7</v>
      </c>
      <c r="D115" s="36">
        <v>2.625</v>
      </c>
      <c r="E115" s="36">
        <v>3.077</v>
      </c>
      <c r="F115" s="36">
        <v>0.45199999999999996</v>
      </c>
      <c r="G115" s="67">
        <v>0.38862959999999996</v>
      </c>
      <c r="H115" s="68">
        <v>0.36829681041081913</v>
      </c>
      <c r="I115" s="67">
        <v>0.75692641041081909</v>
      </c>
      <c r="K115" s="108"/>
      <c r="L115" s="32"/>
      <c r="N115" s="32"/>
      <c r="X115" s="99"/>
      <c r="Y115" s="99"/>
    </row>
    <row r="116" spans="1:25" s="30" customFormat="1" x14ac:dyDescent="0.25">
      <c r="A116" s="29">
        <v>91</v>
      </c>
      <c r="B116" s="82">
        <v>43441328</v>
      </c>
      <c r="C116" s="41">
        <v>85.3</v>
      </c>
      <c r="D116" s="36">
        <v>6.8390000000000004</v>
      </c>
      <c r="E116" s="36">
        <v>8.4559999999999995</v>
      </c>
      <c r="F116" s="36">
        <v>1.6169999999999991</v>
      </c>
      <c r="G116" s="67">
        <v>1.3902965999999992</v>
      </c>
      <c r="H116" s="68">
        <v>0.4043206940546058</v>
      </c>
      <c r="I116" s="67">
        <v>1.794617294054605</v>
      </c>
      <c r="K116" s="108"/>
      <c r="L116" s="32"/>
      <c r="M116" s="32"/>
      <c r="N116" s="32"/>
      <c r="X116" s="99"/>
      <c r="Y116" s="99"/>
    </row>
    <row r="117" spans="1:25" x14ac:dyDescent="0.25">
      <c r="A117" s="2">
        <v>92</v>
      </c>
      <c r="B117" s="82">
        <v>43441331</v>
      </c>
      <c r="C117" s="41">
        <v>58.5</v>
      </c>
      <c r="D117" s="36">
        <v>3.742</v>
      </c>
      <c r="E117" s="36">
        <v>4.7279999999999998</v>
      </c>
      <c r="F117" s="36">
        <v>0.98599999999999977</v>
      </c>
      <c r="G117" s="67">
        <v>0.84776279999999982</v>
      </c>
      <c r="H117" s="68">
        <v>0.27728910436335802</v>
      </c>
      <c r="I117" s="67">
        <v>1.1250519043633578</v>
      </c>
      <c r="K117" s="108"/>
      <c r="L117" s="32"/>
      <c r="N117" s="32"/>
      <c r="X117" s="99"/>
      <c r="Y117" s="99"/>
    </row>
    <row r="118" spans="1:25" s="30" customFormat="1" x14ac:dyDescent="0.25">
      <c r="A118" s="29">
        <v>93</v>
      </c>
      <c r="B118" s="82">
        <v>34242164</v>
      </c>
      <c r="C118" s="41">
        <v>59.3</v>
      </c>
      <c r="D118" s="36">
        <v>0.28999999999999998</v>
      </c>
      <c r="E118" s="36">
        <v>0.28999999999999998</v>
      </c>
      <c r="F118" s="36">
        <v>0</v>
      </c>
      <c r="G118" s="67">
        <v>0</v>
      </c>
      <c r="H118" s="68">
        <v>0.28108109211533555</v>
      </c>
      <c r="I118" s="67">
        <v>0.28108109211533555</v>
      </c>
      <c r="K118" s="108"/>
      <c r="L118" s="32"/>
      <c r="M118" s="32"/>
      <c r="N118" s="32"/>
      <c r="X118" s="99"/>
      <c r="Y118" s="99"/>
    </row>
    <row r="119" spans="1:25" x14ac:dyDescent="0.25">
      <c r="A119" s="2">
        <v>94</v>
      </c>
      <c r="B119" s="82">
        <v>34242158</v>
      </c>
      <c r="C119" s="41">
        <v>76.8</v>
      </c>
      <c r="D119" s="36">
        <v>4.2380000000000004</v>
      </c>
      <c r="E119" s="36">
        <v>5.2009999999999996</v>
      </c>
      <c r="F119" s="36">
        <v>0.96299999999999919</v>
      </c>
      <c r="G119" s="67">
        <v>0.82798739999999926</v>
      </c>
      <c r="H119" s="68">
        <v>0.36403082418984434</v>
      </c>
      <c r="I119" s="67">
        <v>1.1920182241898436</v>
      </c>
      <c r="K119" s="108"/>
      <c r="L119" s="32"/>
      <c r="N119" s="32"/>
      <c r="X119" s="99"/>
      <c r="Y119" s="99"/>
    </row>
    <row r="120" spans="1:25" x14ac:dyDescent="0.25">
      <c r="A120" s="2">
        <v>95</v>
      </c>
      <c r="B120" s="82">
        <v>34242124</v>
      </c>
      <c r="C120" s="41">
        <v>85.2</v>
      </c>
      <c r="D120" s="36">
        <v>5.4489999999999998</v>
      </c>
      <c r="E120" s="36">
        <v>5.8419999999999996</v>
      </c>
      <c r="F120" s="36">
        <v>0.39299999999999979</v>
      </c>
      <c r="G120" s="67">
        <v>0.33790139999999985</v>
      </c>
      <c r="H120" s="68">
        <v>0.40384669558560859</v>
      </c>
      <c r="I120" s="67">
        <v>0.74174809558560839</v>
      </c>
      <c r="J120" s="30"/>
      <c r="K120" s="108"/>
      <c r="L120" s="32"/>
      <c r="N120" s="32"/>
      <c r="X120" s="99"/>
      <c r="Y120" s="99"/>
    </row>
    <row r="121" spans="1:25" x14ac:dyDescent="0.25">
      <c r="A121" s="2">
        <v>96</v>
      </c>
      <c r="B121" s="82">
        <v>34242122</v>
      </c>
      <c r="C121" s="41">
        <v>58.1</v>
      </c>
      <c r="D121" s="36">
        <v>6.5810000000000004</v>
      </c>
      <c r="E121" s="36">
        <v>8.1050000000000004</v>
      </c>
      <c r="F121" s="36">
        <v>1.524</v>
      </c>
      <c r="G121" s="67">
        <v>1.3103351999999999</v>
      </c>
      <c r="H121" s="68">
        <v>0.27539311048736925</v>
      </c>
      <c r="I121" s="67">
        <v>1.5857283104873692</v>
      </c>
      <c r="K121" s="108"/>
      <c r="L121" s="32"/>
      <c r="N121" s="32"/>
      <c r="X121" s="99"/>
      <c r="Y121" s="99"/>
    </row>
    <row r="122" spans="1:25" s="30" customFormat="1" x14ac:dyDescent="0.25">
      <c r="A122" s="29">
        <v>97</v>
      </c>
      <c r="B122" s="82">
        <v>34242128</v>
      </c>
      <c r="C122" s="41">
        <v>57.5</v>
      </c>
      <c r="D122" s="36">
        <v>4.9630000000000001</v>
      </c>
      <c r="E122" s="36">
        <v>6.0819999999999999</v>
      </c>
      <c r="F122" s="36">
        <v>1.1189999999999998</v>
      </c>
      <c r="G122" s="67">
        <v>0.96211619999999987</v>
      </c>
      <c r="H122" s="68">
        <v>0.27254911967338608</v>
      </c>
      <c r="I122" s="67">
        <v>1.2346653196733859</v>
      </c>
      <c r="K122" s="108"/>
      <c r="L122" s="32"/>
      <c r="M122" s="32"/>
      <c r="N122" s="32"/>
      <c r="X122" s="99"/>
      <c r="Y122" s="99"/>
    </row>
    <row r="123" spans="1:25" x14ac:dyDescent="0.25">
      <c r="A123" s="2">
        <v>98</v>
      </c>
      <c r="B123" s="82">
        <v>34242159</v>
      </c>
      <c r="C123" s="41">
        <v>77</v>
      </c>
      <c r="D123" s="36">
        <v>4.5970000000000004</v>
      </c>
      <c r="E123" s="36">
        <v>5.0270000000000001</v>
      </c>
      <c r="F123" s="36">
        <v>0.42999999999999972</v>
      </c>
      <c r="G123" s="67">
        <v>0.36971399999999977</v>
      </c>
      <c r="H123" s="68">
        <v>0.36497882112783875</v>
      </c>
      <c r="I123" s="67">
        <v>0.73469282112783851</v>
      </c>
      <c r="K123" s="108"/>
      <c r="L123" s="32"/>
      <c r="N123" s="32"/>
      <c r="X123" s="99"/>
      <c r="Y123" s="99"/>
    </row>
    <row r="124" spans="1:25" s="30" customFormat="1" x14ac:dyDescent="0.25">
      <c r="A124" s="29">
        <v>99</v>
      </c>
      <c r="B124" s="82">
        <v>34242441</v>
      </c>
      <c r="C124" s="41">
        <v>85.4</v>
      </c>
      <c r="D124" s="36">
        <v>5.8789999999999996</v>
      </c>
      <c r="E124" s="36">
        <v>7.3609999999999998</v>
      </c>
      <c r="F124" s="36">
        <v>1.4820000000000002</v>
      </c>
      <c r="G124" s="67">
        <v>1.2742236000000002</v>
      </c>
      <c r="H124" s="68">
        <v>0.40479469252360295</v>
      </c>
      <c r="I124" s="67">
        <v>1.6790182925236032</v>
      </c>
      <c r="K124" s="108"/>
      <c r="L124" s="32"/>
      <c r="M124" s="32"/>
      <c r="N124" s="32"/>
      <c r="X124" s="99"/>
      <c r="Y124" s="99"/>
    </row>
    <row r="125" spans="1:25" x14ac:dyDescent="0.25">
      <c r="A125" s="2">
        <v>100</v>
      </c>
      <c r="B125" s="82">
        <v>34242395</v>
      </c>
      <c r="C125" s="41">
        <v>58.2</v>
      </c>
      <c r="D125" s="36">
        <v>0</v>
      </c>
      <c r="E125" s="36">
        <v>2.6190000000000002</v>
      </c>
      <c r="F125" s="36">
        <v>2.6190000000000002</v>
      </c>
      <c r="G125" s="67">
        <v>2.2518162000000004</v>
      </c>
      <c r="H125" s="68">
        <v>0.2758671089563664</v>
      </c>
      <c r="I125" s="67">
        <v>2.5276833089563668</v>
      </c>
      <c r="K125" s="108"/>
      <c r="L125" s="32"/>
      <c r="N125" s="32"/>
      <c r="X125" s="99"/>
      <c r="Y125" s="99"/>
    </row>
    <row r="126" spans="1:25" s="30" customFormat="1" x14ac:dyDescent="0.25">
      <c r="A126" s="29">
        <v>101</v>
      </c>
      <c r="B126" s="82">
        <v>34242120</v>
      </c>
      <c r="C126" s="41">
        <v>59</v>
      </c>
      <c r="D126" s="36">
        <v>4.6180000000000003</v>
      </c>
      <c r="E126" s="36">
        <v>5.7069999999999999</v>
      </c>
      <c r="F126" s="36">
        <v>1.0889999999999995</v>
      </c>
      <c r="G126" s="67">
        <v>0.93632219999999955</v>
      </c>
      <c r="H126" s="68">
        <v>0.27965909670834399</v>
      </c>
      <c r="I126" s="67">
        <v>1.2159812967083434</v>
      </c>
      <c r="K126" s="108"/>
      <c r="L126" s="32"/>
      <c r="M126" s="32"/>
      <c r="N126" s="32"/>
      <c r="X126" s="99"/>
      <c r="Y126" s="99"/>
    </row>
    <row r="127" spans="1:25" x14ac:dyDescent="0.25">
      <c r="A127" s="2">
        <v>102</v>
      </c>
      <c r="B127" s="82">
        <v>34242123</v>
      </c>
      <c r="C127" s="41">
        <v>77.599999999999994</v>
      </c>
      <c r="D127" s="36">
        <v>2.8809999999999998</v>
      </c>
      <c r="E127" s="36">
        <v>3.7589999999999999</v>
      </c>
      <c r="F127" s="36">
        <v>0.87800000000000011</v>
      </c>
      <c r="G127" s="67">
        <v>0.75490440000000014</v>
      </c>
      <c r="H127" s="68">
        <v>0.36782281194182187</v>
      </c>
      <c r="I127" s="67">
        <v>1.1227272119418221</v>
      </c>
      <c r="K127" s="108"/>
      <c r="L127" s="32"/>
      <c r="N127" s="32"/>
      <c r="X127" s="99"/>
      <c r="Y127" s="99"/>
    </row>
    <row r="128" spans="1:25" x14ac:dyDescent="0.25">
      <c r="A128" s="2">
        <v>103</v>
      </c>
      <c r="B128" s="82">
        <v>34242126</v>
      </c>
      <c r="C128" s="41">
        <v>85.4</v>
      </c>
      <c r="D128" s="36">
        <v>6.8390000000000004</v>
      </c>
      <c r="E128" s="36">
        <v>8.2629999999999999</v>
      </c>
      <c r="F128" s="36">
        <v>1.4239999999999995</v>
      </c>
      <c r="G128" s="67">
        <v>1.2243551999999995</v>
      </c>
      <c r="H128" s="68">
        <v>0.40479469252360295</v>
      </c>
      <c r="I128" s="67">
        <v>1.6291498925236025</v>
      </c>
      <c r="J128" s="30"/>
      <c r="K128" s="108"/>
      <c r="L128" s="32"/>
      <c r="N128" s="32"/>
      <c r="X128" s="99"/>
      <c r="Y128" s="99"/>
    </row>
    <row r="129" spans="1:25" x14ac:dyDescent="0.25">
      <c r="A129" s="2">
        <v>104</v>
      </c>
      <c r="B129" s="84">
        <v>34242116</v>
      </c>
      <c r="C129" s="42">
        <v>58.8</v>
      </c>
      <c r="D129" s="36">
        <v>5.1829999999999998</v>
      </c>
      <c r="E129" s="36">
        <v>6.391</v>
      </c>
      <c r="F129" s="36">
        <v>1.2080000000000002</v>
      </c>
      <c r="G129" s="67">
        <v>1.0386384000000002</v>
      </c>
      <c r="H129" s="68">
        <v>0.27871109977034958</v>
      </c>
      <c r="I129" s="74">
        <v>1.3173494997703497</v>
      </c>
      <c r="K129" s="108"/>
      <c r="L129" s="32"/>
      <c r="N129" s="32"/>
      <c r="X129" s="99"/>
      <c r="Y129" s="99"/>
    </row>
    <row r="130" spans="1:25" x14ac:dyDescent="0.25">
      <c r="A130" s="87">
        <v>105</v>
      </c>
      <c r="B130" s="82">
        <v>34242113</v>
      </c>
      <c r="C130" s="123">
        <v>59.2</v>
      </c>
      <c r="D130" s="36">
        <v>3.7989999999999999</v>
      </c>
      <c r="E130" s="36">
        <v>4.3849999999999998</v>
      </c>
      <c r="F130" s="36">
        <v>0.58599999999999985</v>
      </c>
      <c r="G130" s="67">
        <v>0.50384279999999992</v>
      </c>
      <c r="H130" s="68">
        <v>0.2806070936463384</v>
      </c>
      <c r="I130" s="124">
        <v>0.78444989364633833</v>
      </c>
      <c r="J130" s="30"/>
      <c r="K130" s="108"/>
      <c r="L130" s="32"/>
      <c r="N130" s="32"/>
      <c r="X130" s="99"/>
      <c r="Y130" s="99"/>
    </row>
    <row r="131" spans="1:25" x14ac:dyDescent="0.25">
      <c r="A131" s="2">
        <v>106</v>
      </c>
      <c r="B131" s="83">
        <v>34242119</v>
      </c>
      <c r="C131" s="123">
        <v>76.8</v>
      </c>
      <c r="D131" s="36">
        <v>0.63900000000000001</v>
      </c>
      <c r="E131" s="36">
        <v>1.5249999999999999</v>
      </c>
      <c r="F131" s="36">
        <v>0.8859999999999999</v>
      </c>
      <c r="G131" s="67">
        <v>0.76178279999999987</v>
      </c>
      <c r="H131" s="68">
        <v>0.36403082418984434</v>
      </c>
      <c r="I131" s="124">
        <v>1.1258136241898442</v>
      </c>
      <c r="J131" s="77"/>
      <c r="K131" s="108"/>
      <c r="L131" s="32"/>
      <c r="N131" s="32"/>
      <c r="X131" s="99"/>
      <c r="Y131" s="99"/>
    </row>
    <row r="132" spans="1:25" s="30" customFormat="1" x14ac:dyDescent="0.25">
      <c r="A132" s="29">
        <v>107</v>
      </c>
      <c r="B132" s="82">
        <v>34242112</v>
      </c>
      <c r="C132" s="123">
        <v>85.1</v>
      </c>
      <c r="D132" s="36">
        <v>6.2729999999999997</v>
      </c>
      <c r="E132" s="36">
        <v>7.6479999999999997</v>
      </c>
      <c r="F132" s="36">
        <v>1.375</v>
      </c>
      <c r="G132" s="67">
        <v>1.1822250000000001</v>
      </c>
      <c r="H132" s="68">
        <v>0.40337269711661139</v>
      </c>
      <c r="I132" s="124">
        <v>1.5855976971166115</v>
      </c>
      <c r="K132" s="108"/>
      <c r="L132" s="32"/>
      <c r="M132" s="32"/>
      <c r="N132" s="32"/>
      <c r="X132" s="99"/>
      <c r="Y132" s="99"/>
    </row>
    <row r="133" spans="1:25" x14ac:dyDescent="0.25">
      <c r="A133" s="2">
        <v>108</v>
      </c>
      <c r="B133" s="82">
        <v>34242115</v>
      </c>
      <c r="C133" s="123">
        <v>58.5</v>
      </c>
      <c r="D133" s="36">
        <v>8.9239999999999995</v>
      </c>
      <c r="E133" s="36">
        <v>8.9239999999999995</v>
      </c>
      <c r="F133" s="36">
        <v>0</v>
      </c>
      <c r="G133" s="67">
        <v>0</v>
      </c>
      <c r="H133" s="68">
        <v>0.27728910436335802</v>
      </c>
      <c r="I133" s="124">
        <v>0.27728910436335802</v>
      </c>
      <c r="J133" s="77"/>
      <c r="K133" s="108"/>
      <c r="L133" s="32"/>
      <c r="N133" s="32"/>
      <c r="X133" s="99"/>
      <c r="Y133" s="99"/>
    </row>
    <row r="134" spans="1:25" s="30" customFormat="1" x14ac:dyDescent="0.25">
      <c r="A134" s="29">
        <v>109</v>
      </c>
      <c r="B134" s="82">
        <v>34242118</v>
      </c>
      <c r="C134" s="41">
        <v>59.1</v>
      </c>
      <c r="D134" s="36">
        <v>3.93</v>
      </c>
      <c r="E134" s="36">
        <v>4.0549999999999997</v>
      </c>
      <c r="F134" s="36">
        <v>0.12499999999999956</v>
      </c>
      <c r="G134" s="67">
        <v>0.10747499999999961</v>
      </c>
      <c r="H134" s="68">
        <v>0.2801330951773412</v>
      </c>
      <c r="I134" s="67">
        <v>0.38760809517734079</v>
      </c>
      <c r="K134" s="108"/>
      <c r="L134" s="32"/>
      <c r="M134" s="32"/>
      <c r="N134" s="32"/>
      <c r="X134" s="99"/>
      <c r="Y134" s="99"/>
    </row>
    <row r="135" spans="1:25" s="30" customFormat="1" x14ac:dyDescent="0.25">
      <c r="A135" s="29">
        <v>110</v>
      </c>
      <c r="B135" s="82">
        <v>34242111</v>
      </c>
      <c r="C135" s="123">
        <v>77.099999999999994</v>
      </c>
      <c r="D135" s="36">
        <v>4.3109999999999999</v>
      </c>
      <c r="E135" s="36">
        <v>4.3760000000000003</v>
      </c>
      <c r="F135" s="36">
        <v>6.5000000000000391E-2</v>
      </c>
      <c r="G135" s="67">
        <v>5.5887000000000339E-2</v>
      </c>
      <c r="H135" s="68">
        <v>0.3654528195968359</v>
      </c>
      <c r="I135" s="67">
        <v>0.42133981959683625</v>
      </c>
      <c r="K135" s="108"/>
      <c r="L135" s="32"/>
      <c r="M135" s="32"/>
      <c r="N135" s="32"/>
      <c r="X135" s="99"/>
      <c r="Y135" s="99"/>
    </row>
    <row r="136" spans="1:25" x14ac:dyDescent="0.25">
      <c r="A136" s="2">
        <v>111</v>
      </c>
      <c r="B136" s="82">
        <v>34242114</v>
      </c>
      <c r="C136" s="41">
        <v>85.1</v>
      </c>
      <c r="D136" s="36">
        <v>7.3630000000000004</v>
      </c>
      <c r="E136" s="36">
        <v>8.7550000000000008</v>
      </c>
      <c r="F136" s="36">
        <v>1.3920000000000003</v>
      </c>
      <c r="G136" s="67">
        <v>1.1968416000000004</v>
      </c>
      <c r="H136" s="68">
        <v>0.40337269711661139</v>
      </c>
      <c r="I136" s="67">
        <v>1.6002142971166118</v>
      </c>
      <c r="J136" s="30"/>
      <c r="K136" s="108"/>
      <c r="L136" s="32"/>
      <c r="N136" s="32"/>
      <c r="X136" s="99"/>
      <c r="Y136" s="99"/>
    </row>
    <row r="137" spans="1:25" x14ac:dyDescent="0.25">
      <c r="A137" s="2">
        <v>112</v>
      </c>
      <c r="B137" s="82">
        <v>34242117</v>
      </c>
      <c r="C137" s="41">
        <v>57.5</v>
      </c>
      <c r="D137" s="36">
        <v>0.81799999999999995</v>
      </c>
      <c r="E137" s="36">
        <v>1.3160000000000001</v>
      </c>
      <c r="F137" s="36">
        <v>0.49800000000000011</v>
      </c>
      <c r="G137" s="67">
        <v>0.42818040000000007</v>
      </c>
      <c r="H137" s="68">
        <v>0.27254911967338608</v>
      </c>
      <c r="I137" s="67">
        <v>0.70072951967338615</v>
      </c>
      <c r="J137" s="30"/>
      <c r="K137" s="108"/>
      <c r="L137" s="32"/>
      <c r="N137" s="32"/>
      <c r="X137" s="99"/>
      <c r="Y137" s="99"/>
    </row>
    <row r="138" spans="1:25" x14ac:dyDescent="0.25">
      <c r="A138" s="2">
        <v>113</v>
      </c>
      <c r="B138" s="82">
        <v>34242125</v>
      </c>
      <c r="C138" s="41">
        <v>58.9</v>
      </c>
      <c r="D138" s="36">
        <v>4.1520000000000001</v>
      </c>
      <c r="E138" s="36">
        <v>5.1580000000000004</v>
      </c>
      <c r="F138" s="36">
        <v>1.0060000000000002</v>
      </c>
      <c r="G138" s="67">
        <v>0.86495880000000025</v>
      </c>
      <c r="H138" s="68">
        <v>0.27918509823934679</v>
      </c>
      <c r="I138" s="67">
        <v>1.144143898239347</v>
      </c>
      <c r="J138" s="30"/>
      <c r="K138" s="108"/>
      <c r="L138" s="32"/>
      <c r="N138" s="32"/>
      <c r="X138" s="99"/>
      <c r="Y138" s="99"/>
    </row>
    <row r="139" spans="1:25" s="30" customFormat="1" x14ac:dyDescent="0.25">
      <c r="A139" s="29">
        <v>114</v>
      </c>
      <c r="B139" s="82">
        <v>34242154</v>
      </c>
      <c r="C139" s="41">
        <v>77.099999999999994</v>
      </c>
      <c r="D139" s="36">
        <v>5</v>
      </c>
      <c r="E139" s="36">
        <v>6.173</v>
      </c>
      <c r="F139" s="36">
        <v>1.173</v>
      </c>
      <c r="G139" s="67">
        <v>1.0085454</v>
      </c>
      <c r="H139" s="68">
        <v>0.3654528195968359</v>
      </c>
      <c r="I139" s="67">
        <v>1.3739982195968359</v>
      </c>
      <c r="K139" s="108"/>
      <c r="L139" s="32"/>
      <c r="M139" s="32"/>
      <c r="N139" s="32"/>
      <c r="X139" s="99"/>
      <c r="Y139" s="99"/>
    </row>
    <row r="140" spans="1:25" s="30" customFormat="1" x14ac:dyDescent="0.25">
      <c r="A140" s="29">
        <v>115</v>
      </c>
      <c r="B140" s="82">
        <v>34242149</v>
      </c>
      <c r="C140" s="41">
        <v>85.3</v>
      </c>
      <c r="D140" s="36">
        <v>2.8090000000000002</v>
      </c>
      <c r="E140" s="36">
        <v>4.2359999999999998</v>
      </c>
      <c r="F140" s="36">
        <v>1.4269999999999996</v>
      </c>
      <c r="G140" s="67">
        <v>1.2269345999999997</v>
      </c>
      <c r="H140" s="68">
        <v>0.4043206940546058</v>
      </c>
      <c r="I140" s="67">
        <v>1.6312552940546055</v>
      </c>
      <c r="K140" s="108"/>
      <c r="L140" s="32"/>
      <c r="M140" s="32"/>
      <c r="N140" s="32"/>
      <c r="X140" s="99"/>
      <c r="Y140" s="99"/>
    </row>
    <row r="141" spans="1:25" x14ac:dyDescent="0.25">
      <c r="A141" s="2">
        <v>116</v>
      </c>
      <c r="B141" s="82">
        <v>34242157</v>
      </c>
      <c r="C141" s="41">
        <v>59.6</v>
      </c>
      <c r="D141" s="36">
        <v>4.6079999999999997</v>
      </c>
      <c r="E141" s="36">
        <v>5.694</v>
      </c>
      <c r="F141" s="36">
        <v>1.0860000000000003</v>
      </c>
      <c r="G141" s="67">
        <v>0.93374280000000032</v>
      </c>
      <c r="H141" s="68">
        <v>0.28250308752232717</v>
      </c>
      <c r="I141" s="67">
        <v>1.2162458875223274</v>
      </c>
      <c r="J141" s="30"/>
      <c r="K141" s="108"/>
      <c r="L141" s="32"/>
      <c r="N141" s="32"/>
      <c r="X141" s="99"/>
      <c r="Y141" s="99"/>
    </row>
    <row r="142" spans="1:25" x14ac:dyDescent="0.25">
      <c r="A142" s="2">
        <v>117</v>
      </c>
      <c r="B142" s="82">
        <v>41341239</v>
      </c>
      <c r="C142" s="41">
        <v>59</v>
      </c>
      <c r="D142" s="36">
        <v>1.6659999999999999</v>
      </c>
      <c r="E142" s="36">
        <v>2.1640000000000001</v>
      </c>
      <c r="F142" s="36">
        <v>0.49800000000000022</v>
      </c>
      <c r="G142" s="67">
        <v>0.42818040000000018</v>
      </c>
      <c r="H142" s="68">
        <v>0.27965909670834399</v>
      </c>
      <c r="I142" s="67">
        <v>0.70783949670834412</v>
      </c>
      <c r="K142" s="108"/>
      <c r="L142" s="32"/>
      <c r="N142" s="32"/>
      <c r="X142" s="99"/>
      <c r="Y142" s="99"/>
    </row>
    <row r="143" spans="1:25" x14ac:dyDescent="0.25">
      <c r="A143" s="2">
        <v>118</v>
      </c>
      <c r="B143" s="82">
        <v>34242156</v>
      </c>
      <c r="C143" s="41">
        <v>78</v>
      </c>
      <c r="D143" s="36">
        <v>5.4779999999999998</v>
      </c>
      <c r="E143" s="36">
        <v>6.593</v>
      </c>
      <c r="F143" s="36">
        <v>1.1150000000000002</v>
      </c>
      <c r="G143" s="67">
        <v>0.95867700000000022</v>
      </c>
      <c r="H143" s="68">
        <v>0.36971880581781064</v>
      </c>
      <c r="I143" s="67">
        <v>1.3283958058178109</v>
      </c>
      <c r="K143" s="108"/>
      <c r="L143" s="32"/>
      <c r="N143" s="32"/>
      <c r="X143" s="99"/>
      <c r="Y143" s="99"/>
    </row>
    <row r="144" spans="1:25" x14ac:dyDescent="0.25">
      <c r="A144" s="2">
        <v>119</v>
      </c>
      <c r="B144" s="82">
        <v>34242162</v>
      </c>
      <c r="C144" s="41">
        <v>85.5</v>
      </c>
      <c r="D144" s="36">
        <v>5.923</v>
      </c>
      <c r="E144" s="36">
        <v>6.8449999999999998</v>
      </c>
      <c r="F144" s="36">
        <v>0.92199999999999971</v>
      </c>
      <c r="G144" s="67">
        <v>0.79273559999999976</v>
      </c>
      <c r="H144" s="68">
        <v>0.40526869099260016</v>
      </c>
      <c r="I144" s="67">
        <v>1.1980042909925999</v>
      </c>
      <c r="K144" s="108"/>
      <c r="L144" s="32"/>
      <c r="N144" s="32"/>
      <c r="X144" s="99"/>
      <c r="Y144" s="99"/>
    </row>
    <row r="145" spans="1:25" s="30" customFormat="1" x14ac:dyDescent="0.25">
      <c r="A145" s="29">
        <v>120</v>
      </c>
      <c r="B145" s="82">
        <v>20140179</v>
      </c>
      <c r="C145" s="41">
        <v>58.9</v>
      </c>
      <c r="D145" s="36">
        <v>1.8320000000000001</v>
      </c>
      <c r="E145" s="36">
        <v>1.8320000000000001</v>
      </c>
      <c r="F145" s="36">
        <v>0</v>
      </c>
      <c r="G145" s="67">
        <v>0</v>
      </c>
      <c r="H145" s="68">
        <v>0.27918509823934679</v>
      </c>
      <c r="I145" s="67">
        <v>0.27918509823934679</v>
      </c>
      <c r="K145" s="108"/>
      <c r="L145" s="32"/>
      <c r="M145" s="32"/>
      <c r="N145" s="32"/>
      <c r="X145" s="99"/>
      <c r="Y145" s="99"/>
    </row>
    <row r="146" spans="1:25" x14ac:dyDescent="0.25">
      <c r="A146" s="2">
        <v>121</v>
      </c>
      <c r="B146" s="82">
        <v>34242161</v>
      </c>
      <c r="C146" s="41">
        <v>59.2</v>
      </c>
      <c r="D146" s="36">
        <v>3.0779999999999998</v>
      </c>
      <c r="E146" s="36">
        <v>3.7669999999999999</v>
      </c>
      <c r="F146" s="36">
        <v>0.68900000000000006</v>
      </c>
      <c r="G146" s="67">
        <v>0.5924022000000001</v>
      </c>
      <c r="H146" s="68">
        <v>0.2806070936463384</v>
      </c>
      <c r="I146" s="67">
        <v>0.8730092936463385</v>
      </c>
      <c r="K146" s="108"/>
      <c r="L146" s="32"/>
      <c r="N146" s="32"/>
      <c r="X146" s="99"/>
      <c r="Y146" s="99"/>
    </row>
    <row r="147" spans="1:25" x14ac:dyDescent="0.25">
      <c r="A147" s="2">
        <v>122</v>
      </c>
      <c r="B147" s="82">
        <v>34242151</v>
      </c>
      <c r="C147" s="41">
        <v>78.099999999999994</v>
      </c>
      <c r="D147" s="36">
        <v>3.65</v>
      </c>
      <c r="E147" s="36">
        <v>4.5599999999999996</v>
      </c>
      <c r="F147" s="36">
        <v>0.9099999999999997</v>
      </c>
      <c r="G147" s="67">
        <v>0.78241799999999972</v>
      </c>
      <c r="H147" s="68">
        <v>0.37019280428680784</v>
      </c>
      <c r="I147" s="67">
        <v>1.1526108042868075</v>
      </c>
      <c r="K147" s="108"/>
      <c r="L147" s="32"/>
      <c r="N147" s="32"/>
      <c r="X147" s="99"/>
      <c r="Y147" s="99"/>
    </row>
    <row r="148" spans="1:25" s="30" customFormat="1" x14ac:dyDescent="0.25">
      <c r="A148" s="29">
        <v>123</v>
      </c>
      <c r="B148" s="82">
        <v>34242148</v>
      </c>
      <c r="C148" s="41">
        <v>85.2</v>
      </c>
      <c r="D148" s="36">
        <v>0.68300000000000005</v>
      </c>
      <c r="E148" s="36">
        <v>1.0649999999999999</v>
      </c>
      <c r="F148" s="36">
        <v>0.3819999999999999</v>
      </c>
      <c r="G148" s="67">
        <v>0.32844359999999989</v>
      </c>
      <c r="H148" s="68">
        <v>0.40384669558560859</v>
      </c>
      <c r="I148" s="67">
        <v>0.73229029558560854</v>
      </c>
      <c r="K148" s="108"/>
      <c r="L148" s="32"/>
      <c r="M148" s="32"/>
      <c r="N148" s="32"/>
      <c r="X148" s="99"/>
      <c r="Y148" s="99"/>
    </row>
    <row r="149" spans="1:25" x14ac:dyDescent="0.25">
      <c r="A149" s="2">
        <v>124</v>
      </c>
      <c r="B149" s="82">
        <v>34242163</v>
      </c>
      <c r="C149" s="41">
        <v>59.3</v>
      </c>
      <c r="D149" s="36">
        <v>3.3690000000000002</v>
      </c>
      <c r="E149" s="36">
        <v>4.0549999999999997</v>
      </c>
      <c r="F149" s="36">
        <v>0.6859999999999995</v>
      </c>
      <c r="G149" s="67">
        <v>0.58982279999999954</v>
      </c>
      <c r="H149" s="68">
        <v>0.28108109211533555</v>
      </c>
      <c r="I149" s="67">
        <v>0.87090389211533514</v>
      </c>
      <c r="K149" s="108"/>
      <c r="L149" s="32"/>
      <c r="N149" s="32"/>
      <c r="X149" s="99"/>
      <c r="Y149" s="99"/>
    </row>
    <row r="150" spans="1:25" x14ac:dyDescent="0.25">
      <c r="A150" s="2">
        <v>125</v>
      </c>
      <c r="B150" s="82">
        <v>34242153</v>
      </c>
      <c r="C150" s="41">
        <v>59.2</v>
      </c>
      <c r="D150" s="36">
        <v>3.0569999999999999</v>
      </c>
      <c r="E150" s="36">
        <v>3.7829999999999999</v>
      </c>
      <c r="F150" s="36">
        <v>0.72599999999999998</v>
      </c>
      <c r="G150" s="67">
        <v>0.62421479999999996</v>
      </c>
      <c r="H150" s="68">
        <v>0.2806070936463384</v>
      </c>
      <c r="I150" s="67">
        <v>0.90482189364633836</v>
      </c>
      <c r="K150" s="108"/>
      <c r="L150" s="32"/>
      <c r="N150" s="32"/>
      <c r="X150" s="99"/>
      <c r="Y150" s="99"/>
    </row>
    <row r="151" spans="1:25" x14ac:dyDescent="0.25">
      <c r="A151" s="2">
        <v>126</v>
      </c>
      <c r="B151" s="82">
        <v>20140213</v>
      </c>
      <c r="C151" s="41">
        <v>77.599999999999994</v>
      </c>
      <c r="D151" s="36">
        <v>3.4390000000000001</v>
      </c>
      <c r="E151" s="36">
        <v>4.3010000000000002</v>
      </c>
      <c r="F151" s="36">
        <v>0.8620000000000001</v>
      </c>
      <c r="G151" s="67">
        <v>0.74114760000000013</v>
      </c>
      <c r="H151" s="68">
        <v>0.36782281194182187</v>
      </c>
      <c r="I151" s="67">
        <v>1.108970411941822</v>
      </c>
      <c r="K151" s="108"/>
      <c r="L151" s="32"/>
      <c r="N151" s="32"/>
      <c r="X151" s="99"/>
      <c r="Y151" s="99"/>
    </row>
    <row r="152" spans="1:25" s="30" customFormat="1" x14ac:dyDescent="0.25">
      <c r="A152" s="29">
        <v>127</v>
      </c>
      <c r="B152" s="82">
        <v>34242152</v>
      </c>
      <c r="C152" s="41">
        <v>85.2</v>
      </c>
      <c r="D152" s="36">
        <v>6.9530000000000003</v>
      </c>
      <c r="E152" s="36">
        <v>8.5090000000000003</v>
      </c>
      <c r="F152" s="36">
        <v>1.556</v>
      </c>
      <c r="G152" s="67">
        <v>1.3378487999999999</v>
      </c>
      <c r="H152" s="68">
        <v>0.40384669558560859</v>
      </c>
      <c r="I152" s="67">
        <v>1.7416954955856085</v>
      </c>
      <c r="K152" s="108"/>
      <c r="L152" s="32"/>
      <c r="M152" s="32"/>
      <c r="N152" s="32"/>
      <c r="X152" s="99"/>
      <c r="Y152" s="99"/>
    </row>
    <row r="153" spans="1:25" s="30" customFormat="1" x14ac:dyDescent="0.25">
      <c r="A153" s="29">
        <v>128</v>
      </c>
      <c r="B153" s="82">
        <v>34242147</v>
      </c>
      <c r="C153" s="41">
        <v>58.9</v>
      </c>
      <c r="D153" s="36">
        <v>2.552</v>
      </c>
      <c r="E153" s="36">
        <v>3.4430000000000001</v>
      </c>
      <c r="F153" s="36">
        <v>0.89100000000000001</v>
      </c>
      <c r="G153" s="67">
        <v>0.76608180000000003</v>
      </c>
      <c r="H153" s="68">
        <v>0.27918509823934679</v>
      </c>
      <c r="I153" s="67">
        <v>1.0452668982393467</v>
      </c>
      <c r="K153" s="108"/>
      <c r="L153" s="32"/>
      <c r="M153" s="32"/>
      <c r="N153" s="32"/>
      <c r="X153" s="99"/>
      <c r="Y153" s="99"/>
    </row>
    <row r="154" spans="1:25" x14ac:dyDescent="0.25">
      <c r="A154" s="2">
        <v>129</v>
      </c>
      <c r="B154" s="82">
        <v>34242155</v>
      </c>
      <c r="C154" s="41">
        <v>58.6</v>
      </c>
      <c r="D154" s="36">
        <v>4.1239999999999997</v>
      </c>
      <c r="E154" s="36">
        <v>5.7480000000000002</v>
      </c>
      <c r="F154" s="36">
        <v>1.6240000000000006</v>
      </c>
      <c r="G154" s="67">
        <v>1.3963152000000005</v>
      </c>
      <c r="H154" s="68">
        <v>0.27776310283235517</v>
      </c>
      <c r="I154" s="67">
        <v>1.6740783028323558</v>
      </c>
      <c r="K154" s="108"/>
      <c r="L154" s="32"/>
      <c r="N154" s="32"/>
      <c r="X154" s="99"/>
      <c r="Y154" s="99"/>
    </row>
    <row r="155" spans="1:25" ht="15.75" thickBot="1" x14ac:dyDescent="0.3">
      <c r="A155" s="62">
        <v>130</v>
      </c>
      <c r="B155" s="86">
        <v>34242150</v>
      </c>
      <c r="C155" s="57">
        <v>77.599999999999994</v>
      </c>
      <c r="D155" s="59">
        <v>3.3620000000000001</v>
      </c>
      <c r="E155" s="59">
        <v>4.8220000000000001</v>
      </c>
      <c r="F155" s="59">
        <v>1.46</v>
      </c>
      <c r="G155" s="69">
        <v>1.2553080000000001</v>
      </c>
      <c r="H155" s="69">
        <v>0.36782281194182187</v>
      </c>
      <c r="I155" s="69">
        <v>1.623130811941822</v>
      </c>
      <c r="K155" s="108"/>
      <c r="L155" s="70"/>
      <c r="N155" s="32"/>
      <c r="X155" s="99"/>
      <c r="Y155" s="99"/>
    </row>
    <row r="156" spans="1:25" x14ac:dyDescent="0.25">
      <c r="A156" s="44">
        <v>131</v>
      </c>
      <c r="B156" s="85">
        <v>20442446</v>
      </c>
      <c r="C156" s="43">
        <v>84.1</v>
      </c>
      <c r="D156" s="46">
        <v>10.667999999999999</v>
      </c>
      <c r="E156" s="46">
        <v>12.257999999999999</v>
      </c>
      <c r="F156" s="46">
        <v>1.5899999999999999</v>
      </c>
      <c r="G156" s="68">
        <v>1.3670819999999999</v>
      </c>
      <c r="H156" s="68">
        <v>0.31965144584218264</v>
      </c>
      <c r="I156" s="68">
        <v>1.6867334458421825</v>
      </c>
      <c r="K156" s="108"/>
      <c r="L156" s="32"/>
      <c r="N156" s="32"/>
      <c r="X156" s="99"/>
      <c r="Y156" s="99"/>
    </row>
    <row r="157" spans="1:25" x14ac:dyDescent="0.25">
      <c r="A157" s="2">
        <v>132</v>
      </c>
      <c r="B157" s="82">
        <v>43242256</v>
      </c>
      <c r="C157" s="41">
        <v>56.3</v>
      </c>
      <c r="D157" s="36">
        <v>3.1720000000000002</v>
      </c>
      <c r="E157" s="36">
        <v>3.8809999999999998</v>
      </c>
      <c r="F157" s="36">
        <v>0.70899999999999963</v>
      </c>
      <c r="G157" s="67">
        <v>0.60959819999999965</v>
      </c>
      <c r="H157" s="68">
        <v>0.21398782878614603</v>
      </c>
      <c r="I157" s="67">
        <v>0.82358602878614562</v>
      </c>
      <c r="K157" s="108"/>
      <c r="L157" s="32"/>
      <c r="N157" s="32"/>
      <c r="X157" s="99"/>
      <c r="Y157" s="99"/>
    </row>
    <row r="158" spans="1:25" x14ac:dyDescent="0.25">
      <c r="A158" s="2">
        <v>133</v>
      </c>
      <c r="B158" s="82">
        <v>43242235</v>
      </c>
      <c r="C158" s="41">
        <v>56.1</v>
      </c>
      <c r="D158" s="36">
        <v>2.911</v>
      </c>
      <c r="E158" s="36">
        <v>3.4020000000000001</v>
      </c>
      <c r="F158" s="36">
        <v>0.4910000000000001</v>
      </c>
      <c r="G158" s="67">
        <v>0.42216180000000009</v>
      </c>
      <c r="H158" s="68">
        <v>0.21322765887926809</v>
      </c>
      <c r="I158" s="67">
        <v>0.63538945887926812</v>
      </c>
      <c r="K158" s="108"/>
      <c r="L158" s="32"/>
      <c r="N158" s="32"/>
      <c r="X158" s="99"/>
      <c r="Y158" s="99"/>
    </row>
    <row r="159" spans="1:25" x14ac:dyDescent="0.25">
      <c r="A159" s="2">
        <v>134</v>
      </c>
      <c r="B159" s="82">
        <v>43242250</v>
      </c>
      <c r="C159" s="41">
        <v>85.2</v>
      </c>
      <c r="D159" s="36">
        <v>4.8719999999999999</v>
      </c>
      <c r="E159" s="36">
        <v>6.3559999999999999</v>
      </c>
      <c r="F159" s="36">
        <v>1.484</v>
      </c>
      <c r="G159" s="67">
        <v>1.2759431999999999</v>
      </c>
      <c r="H159" s="68">
        <v>0.32383238033001144</v>
      </c>
      <c r="I159" s="67">
        <v>1.5997755803300113</v>
      </c>
      <c r="K159" s="108"/>
      <c r="L159" s="32"/>
      <c r="N159" s="32"/>
      <c r="X159" s="99"/>
      <c r="Y159" s="99"/>
    </row>
    <row r="160" spans="1:25" s="30" customFormat="1" x14ac:dyDescent="0.25">
      <c r="A160" s="29">
        <v>135</v>
      </c>
      <c r="B160" s="82">
        <v>34242382</v>
      </c>
      <c r="C160" s="41">
        <v>84.4</v>
      </c>
      <c r="D160" s="36">
        <v>5.8079999999999998</v>
      </c>
      <c r="E160" s="36">
        <v>7.0369999999999999</v>
      </c>
      <c r="F160" s="36">
        <v>1.2290000000000001</v>
      </c>
      <c r="G160" s="67">
        <v>1.0566942000000001</v>
      </c>
      <c r="H160" s="68">
        <v>0.32079170070249957</v>
      </c>
      <c r="I160" s="67">
        <v>1.3774859007024998</v>
      </c>
      <c r="K160" s="108"/>
      <c r="L160" s="32"/>
      <c r="M160" s="32"/>
      <c r="N160" s="32"/>
      <c r="X160" s="99"/>
      <c r="Y160" s="99"/>
    </row>
    <row r="161" spans="1:25" x14ac:dyDescent="0.25">
      <c r="A161" s="2">
        <v>136</v>
      </c>
      <c r="B161" s="82">
        <v>43242379</v>
      </c>
      <c r="C161" s="41">
        <v>56.2</v>
      </c>
      <c r="D161" s="36">
        <v>4.8159999999999998</v>
      </c>
      <c r="E161" s="36">
        <v>5.899</v>
      </c>
      <c r="F161" s="36">
        <v>1.0830000000000002</v>
      </c>
      <c r="G161" s="67">
        <v>0.9311634000000002</v>
      </c>
      <c r="H161" s="68">
        <v>0.21360774383270709</v>
      </c>
      <c r="I161" s="67">
        <v>1.1447711438327073</v>
      </c>
      <c r="K161" s="108"/>
      <c r="L161" s="32"/>
      <c r="N161" s="32"/>
      <c r="X161" s="99"/>
      <c r="Y161" s="99"/>
    </row>
    <row r="162" spans="1:25" x14ac:dyDescent="0.25">
      <c r="A162" s="2">
        <v>137</v>
      </c>
      <c r="B162" s="82">
        <v>43242240</v>
      </c>
      <c r="C162" s="41">
        <v>55.7</v>
      </c>
      <c r="D162" s="36">
        <v>4.1609999999999996</v>
      </c>
      <c r="E162" s="36">
        <v>4.7830000000000004</v>
      </c>
      <c r="F162" s="36">
        <v>0.62200000000000077</v>
      </c>
      <c r="G162" s="67">
        <v>0.5347956000000007</v>
      </c>
      <c r="H162" s="68">
        <v>0.21170731906551218</v>
      </c>
      <c r="I162" s="67">
        <v>0.74650291906551292</v>
      </c>
      <c r="K162" s="108"/>
      <c r="L162" s="32"/>
      <c r="N162" s="32"/>
      <c r="X162" s="99"/>
      <c r="Y162" s="99"/>
    </row>
    <row r="163" spans="1:25" x14ac:dyDescent="0.25">
      <c r="A163" s="2">
        <v>138</v>
      </c>
      <c r="B163" s="82">
        <v>43242241</v>
      </c>
      <c r="C163" s="41">
        <v>84.3</v>
      </c>
      <c r="D163" s="36">
        <v>5.1550000000000002</v>
      </c>
      <c r="E163" s="36">
        <v>6.4930000000000003</v>
      </c>
      <c r="F163" s="36">
        <v>1.3380000000000001</v>
      </c>
      <c r="G163" s="67">
        <v>1.1504124</v>
      </c>
      <c r="H163" s="68">
        <v>0.32041161574906057</v>
      </c>
      <c r="I163" s="67">
        <v>1.4708240157490606</v>
      </c>
      <c r="K163" s="108"/>
      <c r="L163" s="32"/>
      <c r="N163" s="32"/>
      <c r="X163" s="99"/>
      <c r="Y163" s="99"/>
    </row>
    <row r="164" spans="1:25" x14ac:dyDescent="0.25">
      <c r="A164" s="29">
        <v>139</v>
      </c>
      <c r="B164" s="82">
        <v>34242385</v>
      </c>
      <c r="C164" s="41">
        <v>84</v>
      </c>
      <c r="D164" s="36">
        <v>6.67</v>
      </c>
      <c r="E164" s="36">
        <v>8.2710000000000008</v>
      </c>
      <c r="F164" s="36">
        <v>1.6010000000000009</v>
      </c>
      <c r="G164" s="67">
        <v>1.3765398000000009</v>
      </c>
      <c r="H164" s="68">
        <v>0.31927136088874369</v>
      </c>
      <c r="I164" s="67">
        <v>1.6958111608887445</v>
      </c>
      <c r="K164" s="108"/>
      <c r="L164" s="32"/>
      <c r="N164" s="32"/>
      <c r="X164" s="99"/>
      <c r="Y164" s="99"/>
    </row>
    <row r="165" spans="1:25" x14ac:dyDescent="0.25">
      <c r="A165" s="2">
        <v>140</v>
      </c>
      <c r="B165" s="82">
        <v>34242381</v>
      </c>
      <c r="C165" s="41">
        <v>55.6</v>
      </c>
      <c r="D165" s="36">
        <v>3.9830000000000001</v>
      </c>
      <c r="E165" s="36">
        <v>4.22</v>
      </c>
      <c r="F165" s="36">
        <v>0.23699999999999966</v>
      </c>
      <c r="G165" s="67">
        <v>0.20377259999999969</v>
      </c>
      <c r="H165" s="68">
        <v>0.21132723411207321</v>
      </c>
      <c r="I165" s="67">
        <v>0.41509983411207291</v>
      </c>
      <c r="K165" s="108"/>
      <c r="L165" s="32"/>
      <c r="N165" s="32"/>
      <c r="X165" s="99"/>
      <c r="Y165" s="99"/>
    </row>
    <row r="166" spans="1:25" x14ac:dyDescent="0.25">
      <c r="A166" s="2">
        <v>141</v>
      </c>
      <c r="B166" s="82">
        <v>34242390</v>
      </c>
      <c r="C166" s="41">
        <v>56.4</v>
      </c>
      <c r="D166" s="36">
        <v>4.226</v>
      </c>
      <c r="E166" s="36">
        <v>4.6660000000000004</v>
      </c>
      <c r="F166" s="36">
        <v>0.44000000000000039</v>
      </c>
      <c r="G166" s="67">
        <v>0.37831200000000031</v>
      </c>
      <c r="H166" s="68">
        <v>0.21436791373958503</v>
      </c>
      <c r="I166" s="67">
        <v>0.59267991373958528</v>
      </c>
      <c r="K166" s="108"/>
      <c r="L166" s="32"/>
      <c r="N166" s="32"/>
      <c r="X166" s="99"/>
      <c r="Y166" s="99"/>
    </row>
    <row r="167" spans="1:25" x14ac:dyDescent="0.25">
      <c r="A167" s="2">
        <v>142</v>
      </c>
      <c r="B167" s="82">
        <v>34242387</v>
      </c>
      <c r="C167" s="41">
        <v>84.1</v>
      </c>
      <c r="D167" s="36">
        <v>6.1840000000000002</v>
      </c>
      <c r="E167" s="36">
        <v>7.5970000000000004</v>
      </c>
      <c r="F167" s="36">
        <v>1.4130000000000003</v>
      </c>
      <c r="G167" s="67">
        <v>1.2148974000000001</v>
      </c>
      <c r="H167" s="68">
        <v>0.31965144584218264</v>
      </c>
      <c r="I167" s="67">
        <v>1.5345488458421828</v>
      </c>
      <c r="K167" s="108"/>
      <c r="L167" s="32"/>
      <c r="N167" s="32"/>
      <c r="X167" s="99"/>
      <c r="Y167" s="99"/>
    </row>
    <row r="168" spans="1:25" x14ac:dyDescent="0.25">
      <c r="A168" s="29">
        <v>143</v>
      </c>
      <c r="B168" s="82">
        <v>34242383</v>
      </c>
      <c r="C168" s="41">
        <v>83.5</v>
      </c>
      <c r="D168" s="36">
        <v>0.92</v>
      </c>
      <c r="E168" s="36">
        <v>1.8420000000000001</v>
      </c>
      <c r="F168" s="36">
        <v>0.92200000000000004</v>
      </c>
      <c r="G168" s="67">
        <v>0.7927356000000001</v>
      </c>
      <c r="H168" s="68">
        <v>0.31737093612154876</v>
      </c>
      <c r="I168" s="67">
        <v>1.110106536121549</v>
      </c>
      <c r="K168" s="108"/>
      <c r="L168" s="32"/>
      <c r="N168" s="32"/>
      <c r="X168" s="99"/>
      <c r="Y168" s="99"/>
    </row>
    <row r="169" spans="1:25" x14ac:dyDescent="0.25">
      <c r="A169" s="2">
        <v>144</v>
      </c>
      <c r="B169" s="82">
        <v>34242379</v>
      </c>
      <c r="C169" s="41">
        <v>56.3</v>
      </c>
      <c r="D169" s="36">
        <v>3.9649999999999999</v>
      </c>
      <c r="E169" s="36">
        <v>5.0830000000000002</v>
      </c>
      <c r="F169" s="36">
        <v>1.1180000000000003</v>
      </c>
      <c r="G169" s="67">
        <v>0.96125640000000034</v>
      </c>
      <c r="H169" s="68">
        <v>0.21398782878614603</v>
      </c>
      <c r="I169" s="67">
        <v>1.1752442287861464</v>
      </c>
      <c r="K169" s="108"/>
      <c r="L169" s="32"/>
      <c r="N169" s="32"/>
      <c r="X169" s="99"/>
      <c r="Y169" s="99"/>
    </row>
    <row r="170" spans="1:25" x14ac:dyDescent="0.25">
      <c r="A170" s="2">
        <v>145</v>
      </c>
      <c r="B170" s="82">
        <v>34242386</v>
      </c>
      <c r="C170" s="41">
        <v>56.6</v>
      </c>
      <c r="D170" s="36">
        <v>3.9649999999999999</v>
      </c>
      <c r="E170" s="36">
        <v>4.4580000000000002</v>
      </c>
      <c r="F170" s="36">
        <v>0.49300000000000033</v>
      </c>
      <c r="G170" s="67">
        <v>0.4238814000000003</v>
      </c>
      <c r="H170" s="68">
        <v>0.21512808364646299</v>
      </c>
      <c r="I170" s="67">
        <v>0.63900948364646326</v>
      </c>
      <c r="K170" s="108"/>
      <c r="L170" s="32"/>
      <c r="N170" s="32"/>
      <c r="X170" s="99"/>
      <c r="Y170" s="99"/>
    </row>
    <row r="171" spans="1:25" x14ac:dyDescent="0.25">
      <c r="A171" s="2">
        <v>146</v>
      </c>
      <c r="B171" s="82">
        <v>34242384</v>
      </c>
      <c r="C171" s="41">
        <v>84.3</v>
      </c>
      <c r="D171" s="36">
        <v>3.911</v>
      </c>
      <c r="E171" s="36">
        <v>6.7320000000000002</v>
      </c>
      <c r="F171" s="36">
        <v>2.8210000000000002</v>
      </c>
      <c r="G171" s="67">
        <v>2.4254958000000002</v>
      </c>
      <c r="H171" s="68">
        <v>0.32041161574906057</v>
      </c>
      <c r="I171" s="67">
        <v>2.7459074157490608</v>
      </c>
      <c r="K171" s="108"/>
      <c r="L171" s="32"/>
      <c r="N171" s="32"/>
      <c r="X171" s="99"/>
      <c r="Y171" s="99"/>
    </row>
    <row r="172" spans="1:25" x14ac:dyDescent="0.25">
      <c r="A172" s="29">
        <v>147</v>
      </c>
      <c r="B172" s="82">
        <v>34242301</v>
      </c>
      <c r="C172" s="41">
        <v>84.7</v>
      </c>
      <c r="D172" s="36">
        <v>3.7109999999999999</v>
      </c>
      <c r="E172" s="36">
        <v>4.726</v>
      </c>
      <c r="F172" s="36">
        <v>1.0150000000000001</v>
      </c>
      <c r="G172" s="67">
        <v>0.87269700000000017</v>
      </c>
      <c r="H172" s="68">
        <v>0.32193195556281651</v>
      </c>
      <c r="I172" s="67">
        <v>1.1946289555628167</v>
      </c>
      <c r="K172" s="108"/>
      <c r="L172" s="32"/>
      <c r="N172" s="32"/>
      <c r="X172" s="99"/>
      <c r="Y172" s="99"/>
    </row>
    <row r="173" spans="1:25" x14ac:dyDescent="0.25">
      <c r="A173" s="2">
        <v>148</v>
      </c>
      <c r="B173" s="82">
        <v>34242298</v>
      </c>
      <c r="C173" s="41">
        <v>56.4</v>
      </c>
      <c r="D173" s="36">
        <v>4.2089999999999996</v>
      </c>
      <c r="E173" s="36">
        <v>4.7919999999999998</v>
      </c>
      <c r="F173" s="36">
        <v>0.58300000000000018</v>
      </c>
      <c r="G173" s="67">
        <v>0.50126340000000014</v>
      </c>
      <c r="H173" s="68">
        <v>0.21436791373958503</v>
      </c>
      <c r="I173" s="67">
        <v>0.71563131373958511</v>
      </c>
      <c r="K173" s="108"/>
      <c r="L173" s="32"/>
      <c r="N173" s="32"/>
      <c r="X173" s="99"/>
      <c r="Y173" s="99"/>
    </row>
    <row r="174" spans="1:25" x14ac:dyDescent="0.25">
      <c r="A174" s="2">
        <v>149</v>
      </c>
      <c r="B174" s="82">
        <v>34242302</v>
      </c>
      <c r="C174" s="41">
        <v>56.7</v>
      </c>
      <c r="D174" s="36">
        <v>4.0270000000000001</v>
      </c>
      <c r="E174" s="36">
        <v>5.0410000000000004</v>
      </c>
      <c r="F174" s="36">
        <v>1.0140000000000002</v>
      </c>
      <c r="G174" s="67">
        <v>0.8718372000000002</v>
      </c>
      <c r="H174" s="68">
        <v>0.21550816859990199</v>
      </c>
      <c r="I174" s="67">
        <v>1.0873453685999022</v>
      </c>
      <c r="K174" s="108"/>
      <c r="L174" s="32"/>
      <c r="N174" s="32"/>
      <c r="X174" s="99"/>
      <c r="Y174" s="99"/>
    </row>
    <row r="175" spans="1:25" x14ac:dyDescent="0.25">
      <c r="A175" s="2">
        <v>150</v>
      </c>
      <c r="B175" s="82">
        <v>34242299</v>
      </c>
      <c r="C175" s="41">
        <v>84.6</v>
      </c>
      <c r="D175" s="36">
        <v>3.819</v>
      </c>
      <c r="E175" s="36">
        <v>4.4359999999999999</v>
      </c>
      <c r="F175" s="36">
        <v>0.61699999999999999</v>
      </c>
      <c r="G175" s="67">
        <v>0.53049659999999998</v>
      </c>
      <c r="H175" s="68">
        <v>0.32155187060937751</v>
      </c>
      <c r="I175" s="67">
        <v>0.8520484706093775</v>
      </c>
      <c r="K175" s="108"/>
      <c r="L175" s="32"/>
      <c r="N175" s="32"/>
      <c r="X175" s="99"/>
      <c r="Y175" s="99"/>
    </row>
    <row r="176" spans="1:25" x14ac:dyDescent="0.25">
      <c r="A176" s="29">
        <v>151</v>
      </c>
      <c r="B176" s="82">
        <v>34242300</v>
      </c>
      <c r="C176" s="41">
        <v>84.6</v>
      </c>
      <c r="D176" s="36">
        <v>6.0650000000000004</v>
      </c>
      <c r="E176" s="36">
        <v>7.14</v>
      </c>
      <c r="F176" s="36">
        <v>1.0749999999999993</v>
      </c>
      <c r="G176" s="67">
        <v>0.92428499999999936</v>
      </c>
      <c r="H176" s="68">
        <v>0.32155187060937751</v>
      </c>
      <c r="I176" s="67">
        <v>1.2458368706093768</v>
      </c>
      <c r="K176" s="108"/>
      <c r="L176" s="32"/>
      <c r="N176" s="32"/>
      <c r="X176" s="99"/>
      <c r="Y176" s="99"/>
    </row>
    <row r="177" spans="1:25" x14ac:dyDescent="0.25">
      <c r="A177" s="2">
        <v>152</v>
      </c>
      <c r="B177" s="82">
        <v>34242303</v>
      </c>
      <c r="C177" s="41">
        <v>56.3</v>
      </c>
      <c r="D177" s="36">
        <v>1.869</v>
      </c>
      <c r="E177" s="36">
        <v>1.958</v>
      </c>
      <c r="F177" s="36">
        <v>8.8999999999999968E-2</v>
      </c>
      <c r="G177" s="67">
        <v>7.6522199999999971E-2</v>
      </c>
      <c r="H177" s="68">
        <v>0.21398782878614603</v>
      </c>
      <c r="I177" s="67">
        <v>0.29051002878614601</v>
      </c>
      <c r="K177" s="108"/>
      <c r="L177" s="32"/>
      <c r="N177" s="32"/>
      <c r="X177" s="99"/>
      <c r="Y177" s="99"/>
    </row>
    <row r="178" spans="1:25" x14ac:dyDescent="0.25">
      <c r="A178" s="2">
        <v>153</v>
      </c>
      <c r="B178" s="82">
        <v>34242306</v>
      </c>
      <c r="C178" s="41">
        <v>56.9</v>
      </c>
      <c r="D178" s="36">
        <v>2.476</v>
      </c>
      <c r="E178" s="36">
        <v>2.895</v>
      </c>
      <c r="F178" s="36">
        <v>0.41900000000000004</v>
      </c>
      <c r="G178" s="67">
        <v>0.36025620000000003</v>
      </c>
      <c r="H178" s="68">
        <v>0.21626833850677993</v>
      </c>
      <c r="I178" s="67">
        <v>0.57652453850677998</v>
      </c>
      <c r="K178" s="108"/>
      <c r="L178" s="32"/>
      <c r="N178" s="32"/>
      <c r="X178" s="99"/>
      <c r="Y178" s="99"/>
    </row>
    <row r="179" spans="1:25" x14ac:dyDescent="0.25">
      <c r="A179" s="2">
        <v>154</v>
      </c>
      <c r="B179" s="82">
        <v>34242305</v>
      </c>
      <c r="C179" s="41">
        <v>85.7</v>
      </c>
      <c r="D179" s="36">
        <v>5.5110000000000001</v>
      </c>
      <c r="E179" s="36">
        <v>6.1269999999999998</v>
      </c>
      <c r="F179" s="36">
        <v>0.61599999999999966</v>
      </c>
      <c r="G179" s="67">
        <v>0.52963679999999969</v>
      </c>
      <c r="H179" s="68">
        <v>0.32573280509720637</v>
      </c>
      <c r="I179" s="67">
        <v>0.85536960509720605</v>
      </c>
      <c r="K179" s="108"/>
      <c r="L179" s="32"/>
      <c r="N179" s="32"/>
      <c r="X179" s="99"/>
      <c r="Y179" s="99"/>
    </row>
    <row r="180" spans="1:25" x14ac:dyDescent="0.25">
      <c r="A180" s="29">
        <v>155</v>
      </c>
      <c r="B180" s="82">
        <v>34242323</v>
      </c>
      <c r="C180" s="41">
        <v>84.9</v>
      </c>
      <c r="D180" s="36">
        <v>4.0469999999999997</v>
      </c>
      <c r="E180" s="36">
        <v>4.0469999999999997</v>
      </c>
      <c r="F180" s="36">
        <v>0</v>
      </c>
      <c r="G180" s="67">
        <v>0</v>
      </c>
      <c r="H180" s="68">
        <v>0.3226921254696945</v>
      </c>
      <c r="I180" s="67">
        <v>0.3226921254696945</v>
      </c>
      <c r="K180" s="108"/>
      <c r="L180" s="32"/>
      <c r="N180" s="32"/>
      <c r="X180" s="99"/>
      <c r="Y180" s="99"/>
    </row>
    <row r="181" spans="1:25" x14ac:dyDescent="0.25">
      <c r="A181" s="2">
        <v>156</v>
      </c>
      <c r="B181" s="82">
        <v>34242320</v>
      </c>
      <c r="C181" s="41">
        <v>56.8</v>
      </c>
      <c r="D181" s="36">
        <v>3.1589999999999998</v>
      </c>
      <c r="E181" s="36">
        <v>3.992</v>
      </c>
      <c r="F181" s="36">
        <v>0.83300000000000018</v>
      </c>
      <c r="G181" s="67">
        <v>0.71621340000000011</v>
      </c>
      <c r="H181" s="68">
        <v>0.21588825355334096</v>
      </c>
      <c r="I181" s="67">
        <v>0.93210165355334107</v>
      </c>
      <c r="K181" s="108"/>
      <c r="L181" s="32"/>
      <c r="N181" s="32"/>
      <c r="X181" s="99"/>
      <c r="Y181" s="99"/>
    </row>
    <row r="182" spans="1:25" x14ac:dyDescent="0.25">
      <c r="A182" s="2">
        <v>157</v>
      </c>
      <c r="B182" s="82">
        <v>34242321</v>
      </c>
      <c r="C182" s="41">
        <v>57.1</v>
      </c>
      <c r="D182" s="36">
        <v>4.42</v>
      </c>
      <c r="E182" s="36">
        <v>5.3250000000000002</v>
      </c>
      <c r="F182" s="36">
        <v>0.90500000000000025</v>
      </c>
      <c r="G182" s="67">
        <v>0.77811900000000023</v>
      </c>
      <c r="H182" s="68">
        <v>0.21702850841365792</v>
      </c>
      <c r="I182" s="67">
        <v>0.99514750841365818</v>
      </c>
      <c r="K182" s="108"/>
      <c r="L182" s="32"/>
      <c r="N182" s="32"/>
      <c r="X182" s="99"/>
      <c r="Y182" s="99"/>
    </row>
    <row r="183" spans="1:25" x14ac:dyDescent="0.25">
      <c r="A183" s="2">
        <v>158</v>
      </c>
      <c r="B183" s="82">
        <v>34242304</v>
      </c>
      <c r="C183" s="41">
        <v>85.5</v>
      </c>
      <c r="D183" s="36">
        <v>3.8679999999999999</v>
      </c>
      <c r="E183" s="36">
        <v>5.258</v>
      </c>
      <c r="F183" s="36">
        <v>1.3900000000000001</v>
      </c>
      <c r="G183" s="67">
        <v>1.195122</v>
      </c>
      <c r="H183" s="68">
        <v>0.32497263519032837</v>
      </c>
      <c r="I183" s="67">
        <v>1.5200946351903284</v>
      </c>
      <c r="K183" s="108"/>
      <c r="L183" s="32"/>
      <c r="N183" s="32"/>
      <c r="X183" s="99"/>
      <c r="Y183" s="99"/>
    </row>
    <row r="184" spans="1:25" x14ac:dyDescent="0.25">
      <c r="A184" s="29">
        <v>159</v>
      </c>
      <c r="B184" s="82">
        <v>34242308</v>
      </c>
      <c r="C184" s="41">
        <v>84.6</v>
      </c>
      <c r="D184" s="36">
        <v>4.03</v>
      </c>
      <c r="E184" s="36">
        <v>5.4950000000000001</v>
      </c>
      <c r="F184" s="36">
        <v>1.4649999999999999</v>
      </c>
      <c r="G184" s="67">
        <v>1.2596069999999999</v>
      </c>
      <c r="H184" s="68">
        <v>0.32155187060937751</v>
      </c>
      <c r="I184" s="67">
        <v>1.5811588706093773</v>
      </c>
      <c r="K184" s="108"/>
      <c r="L184" s="32"/>
      <c r="N184" s="32"/>
      <c r="X184" s="99"/>
      <c r="Y184" s="99"/>
    </row>
    <row r="185" spans="1:25" x14ac:dyDescent="0.25">
      <c r="A185" s="2">
        <v>160</v>
      </c>
      <c r="B185" s="82">
        <v>34242307</v>
      </c>
      <c r="C185" s="41">
        <v>56.3</v>
      </c>
      <c r="D185" s="36">
        <v>0.26500000000000001</v>
      </c>
      <c r="E185" s="36">
        <v>0.26500000000000001</v>
      </c>
      <c r="F185" s="36">
        <v>0</v>
      </c>
      <c r="G185" s="67">
        <v>0</v>
      </c>
      <c r="H185" s="68">
        <v>0.21398782878614603</v>
      </c>
      <c r="I185" s="67">
        <v>0.21398782878614603</v>
      </c>
      <c r="K185" s="108"/>
      <c r="L185" s="32"/>
      <c r="N185" s="32"/>
      <c r="X185" s="99"/>
      <c r="Y185" s="99"/>
    </row>
    <row r="186" spans="1:25" x14ac:dyDescent="0.25">
      <c r="A186" s="2">
        <v>161</v>
      </c>
      <c r="B186" s="82">
        <v>34242312</v>
      </c>
      <c r="C186" s="41">
        <v>56.8</v>
      </c>
      <c r="D186" s="36">
        <v>4.327</v>
      </c>
      <c r="E186" s="36">
        <v>5.351</v>
      </c>
      <c r="F186" s="36">
        <v>1.024</v>
      </c>
      <c r="G186" s="67">
        <v>0.88043519999999997</v>
      </c>
      <c r="H186" s="68">
        <v>0.21588825355334096</v>
      </c>
      <c r="I186" s="67">
        <v>1.096323453553341</v>
      </c>
      <c r="K186" s="108"/>
      <c r="L186" s="32"/>
      <c r="N186" s="32"/>
      <c r="X186" s="99"/>
      <c r="Y186" s="99"/>
    </row>
    <row r="187" spans="1:25" x14ac:dyDescent="0.25">
      <c r="A187" s="2">
        <v>162</v>
      </c>
      <c r="B187" s="82">
        <v>34242309</v>
      </c>
      <c r="C187" s="41">
        <v>85.2</v>
      </c>
      <c r="D187" s="36">
        <v>4.9009999999999998</v>
      </c>
      <c r="E187" s="36">
        <v>5.58</v>
      </c>
      <c r="F187" s="36">
        <v>0.67900000000000027</v>
      </c>
      <c r="G187" s="67">
        <v>0.58380420000000022</v>
      </c>
      <c r="H187" s="68">
        <v>0.32383238033001144</v>
      </c>
      <c r="I187" s="67">
        <v>0.90763658033001171</v>
      </c>
      <c r="K187" s="108"/>
      <c r="L187" s="32"/>
      <c r="N187" s="32"/>
      <c r="X187" s="99"/>
      <c r="Y187" s="99"/>
    </row>
    <row r="188" spans="1:25" x14ac:dyDescent="0.25">
      <c r="A188" s="29">
        <v>163</v>
      </c>
      <c r="B188" s="82">
        <v>34242188</v>
      </c>
      <c r="C188" s="41">
        <v>84.4</v>
      </c>
      <c r="D188" s="36">
        <v>5.2679999999999998</v>
      </c>
      <c r="E188" s="36">
        <v>5.2880000000000003</v>
      </c>
      <c r="F188" s="36">
        <v>2.0000000000000462E-2</v>
      </c>
      <c r="G188" s="67">
        <v>1.7196000000000398E-2</v>
      </c>
      <c r="H188" s="68">
        <v>0.32079170070249957</v>
      </c>
      <c r="I188" s="67">
        <v>0.33798770070249995</v>
      </c>
      <c r="K188" s="108"/>
      <c r="L188" s="32"/>
      <c r="N188" s="32"/>
      <c r="X188" s="99"/>
      <c r="Y188" s="99"/>
    </row>
    <row r="189" spans="1:25" x14ac:dyDescent="0.25">
      <c r="A189" s="2">
        <v>164</v>
      </c>
      <c r="B189" s="82">
        <v>34242185</v>
      </c>
      <c r="C189" s="41">
        <v>55.9</v>
      </c>
      <c r="D189" s="36">
        <v>4.1550000000000002</v>
      </c>
      <c r="E189" s="36">
        <v>4.7850000000000001</v>
      </c>
      <c r="F189" s="36">
        <v>0.62999999999999989</v>
      </c>
      <c r="G189" s="67">
        <v>0.54167399999999988</v>
      </c>
      <c r="H189" s="68">
        <v>0.21246748897239015</v>
      </c>
      <c r="I189" s="67">
        <v>0.75414148897239008</v>
      </c>
      <c r="K189" s="108"/>
      <c r="L189" s="32"/>
      <c r="N189" s="32"/>
      <c r="X189" s="99"/>
      <c r="Y189" s="99"/>
    </row>
    <row r="190" spans="1:25" x14ac:dyDescent="0.25">
      <c r="A190" s="2">
        <v>165</v>
      </c>
      <c r="B190" s="82">
        <v>43441088</v>
      </c>
      <c r="C190" s="41">
        <v>56.7</v>
      </c>
      <c r="D190" s="36">
        <v>3.7330000000000001</v>
      </c>
      <c r="E190" s="36">
        <v>3.9910000000000001</v>
      </c>
      <c r="F190" s="36">
        <v>0.25800000000000001</v>
      </c>
      <c r="G190" s="67">
        <v>0.22182840000000001</v>
      </c>
      <c r="H190" s="68">
        <v>0.21550816859990199</v>
      </c>
      <c r="I190" s="67">
        <v>0.437336568599902</v>
      </c>
      <c r="K190" s="108"/>
      <c r="L190" s="32"/>
      <c r="N190" s="32"/>
      <c r="X190" s="99"/>
      <c r="Y190" s="99"/>
    </row>
    <row r="191" spans="1:25" x14ac:dyDescent="0.25">
      <c r="A191" s="2">
        <v>166</v>
      </c>
      <c r="B191" s="82">
        <v>34242310</v>
      </c>
      <c r="C191" s="41">
        <v>85.2</v>
      </c>
      <c r="D191" s="36">
        <v>3.9769999999999999</v>
      </c>
      <c r="E191" s="36">
        <v>5.1120000000000001</v>
      </c>
      <c r="F191" s="36">
        <v>1.1350000000000002</v>
      </c>
      <c r="G191" s="67">
        <v>0.97587300000000021</v>
      </c>
      <c r="H191" s="68">
        <v>0.32383238033001144</v>
      </c>
      <c r="I191" s="67">
        <v>1.2997053803300116</v>
      </c>
      <c r="K191" s="108"/>
      <c r="L191" s="32"/>
      <c r="N191" s="32"/>
      <c r="X191" s="99"/>
      <c r="Y191" s="99"/>
    </row>
    <row r="192" spans="1:25" x14ac:dyDescent="0.25">
      <c r="A192" s="29">
        <v>167</v>
      </c>
      <c r="B192" s="82">
        <v>34242187</v>
      </c>
      <c r="C192" s="41">
        <v>84.9</v>
      </c>
      <c r="D192" s="36">
        <v>4.7690000000000001</v>
      </c>
      <c r="E192" s="36">
        <v>6.1459999999999999</v>
      </c>
      <c r="F192" s="36">
        <v>1.3769999999999998</v>
      </c>
      <c r="G192" s="67">
        <v>1.1839445999999998</v>
      </c>
      <c r="H192" s="68">
        <v>0.3226921254696945</v>
      </c>
      <c r="I192" s="67">
        <v>1.5066367254696944</v>
      </c>
      <c r="K192" s="108"/>
      <c r="L192" s="32"/>
      <c r="N192" s="32"/>
      <c r="X192" s="99"/>
      <c r="Y192" s="99"/>
    </row>
    <row r="193" spans="1:25" x14ac:dyDescent="0.25">
      <c r="A193" s="2">
        <v>168</v>
      </c>
      <c r="B193" s="82">
        <v>34242189</v>
      </c>
      <c r="C193" s="41">
        <v>56.4</v>
      </c>
      <c r="D193" s="36">
        <v>3.66</v>
      </c>
      <c r="E193" s="36">
        <v>3.891</v>
      </c>
      <c r="F193" s="36">
        <v>0.23099999999999987</v>
      </c>
      <c r="G193" s="67">
        <v>0.1986137999999999</v>
      </c>
      <c r="H193" s="68">
        <v>0.21436791373958503</v>
      </c>
      <c r="I193" s="67">
        <v>0.41298171373958492</v>
      </c>
      <c r="K193" s="108"/>
      <c r="L193" s="32"/>
      <c r="N193" s="32"/>
      <c r="X193" s="99"/>
      <c r="Y193" s="99"/>
    </row>
    <row r="194" spans="1:25" x14ac:dyDescent="0.25">
      <c r="A194" s="2">
        <v>169</v>
      </c>
      <c r="B194" s="82">
        <v>34242191</v>
      </c>
      <c r="C194" s="41">
        <v>57</v>
      </c>
      <c r="D194" s="36">
        <v>3.2130000000000001</v>
      </c>
      <c r="E194" s="36">
        <v>4.24</v>
      </c>
      <c r="F194" s="36">
        <v>1.0270000000000001</v>
      </c>
      <c r="G194" s="67">
        <v>0.88301460000000009</v>
      </c>
      <c r="H194" s="68">
        <v>0.21664842346021893</v>
      </c>
      <c r="I194" s="67">
        <v>1.0996630234602189</v>
      </c>
      <c r="K194" s="108"/>
      <c r="L194" s="32"/>
      <c r="N194" s="32"/>
      <c r="X194" s="99"/>
      <c r="Y194" s="99"/>
    </row>
    <row r="195" spans="1:25" x14ac:dyDescent="0.25">
      <c r="A195" s="2">
        <v>170</v>
      </c>
      <c r="B195" s="82">
        <v>34242190</v>
      </c>
      <c r="C195" s="41">
        <v>85.3</v>
      </c>
      <c r="D195" s="36">
        <v>5.76</v>
      </c>
      <c r="E195" s="36">
        <v>6.7640000000000002</v>
      </c>
      <c r="F195" s="36">
        <v>1.0040000000000004</v>
      </c>
      <c r="G195" s="67">
        <v>0.86323920000000043</v>
      </c>
      <c r="H195" s="68">
        <v>0.32421246528345038</v>
      </c>
      <c r="I195" s="67">
        <v>1.1874516652834508</v>
      </c>
      <c r="K195" s="108"/>
      <c r="L195" s="32"/>
      <c r="N195" s="32"/>
      <c r="X195" s="99"/>
      <c r="Y195" s="99"/>
    </row>
    <row r="196" spans="1:25" x14ac:dyDescent="0.25">
      <c r="A196" s="29">
        <v>171</v>
      </c>
      <c r="B196" s="82">
        <v>34242184</v>
      </c>
      <c r="C196" s="41">
        <v>84.3</v>
      </c>
      <c r="D196" s="36">
        <v>5.8070000000000004</v>
      </c>
      <c r="E196" s="36">
        <v>7.1139999999999999</v>
      </c>
      <c r="F196" s="36">
        <v>1.3069999999999995</v>
      </c>
      <c r="G196" s="67">
        <v>1.1237585999999995</v>
      </c>
      <c r="H196" s="68">
        <v>0.32041161574906057</v>
      </c>
      <c r="I196" s="67">
        <v>1.4441702157490601</v>
      </c>
      <c r="K196" s="108"/>
      <c r="L196" s="32"/>
      <c r="N196" s="32"/>
      <c r="X196" s="99"/>
      <c r="Y196" s="99"/>
    </row>
    <row r="197" spans="1:25" x14ac:dyDescent="0.25">
      <c r="A197" s="2">
        <v>172</v>
      </c>
      <c r="B197" s="82">
        <v>34242195</v>
      </c>
      <c r="C197" s="41">
        <v>56.4</v>
      </c>
      <c r="D197" s="36">
        <v>3.94</v>
      </c>
      <c r="E197" s="36">
        <v>4.5720000000000001</v>
      </c>
      <c r="F197" s="36">
        <v>0.63200000000000012</v>
      </c>
      <c r="G197" s="67">
        <v>0.54339360000000014</v>
      </c>
      <c r="H197" s="68">
        <v>0.21436791373958503</v>
      </c>
      <c r="I197" s="67">
        <v>0.75776151373958522</v>
      </c>
      <c r="K197" s="108"/>
      <c r="L197" s="32"/>
      <c r="N197" s="32"/>
      <c r="X197" s="99"/>
      <c r="Y197" s="99"/>
    </row>
    <row r="198" spans="1:25" x14ac:dyDescent="0.25">
      <c r="A198" s="2">
        <v>173</v>
      </c>
      <c r="B198" s="82">
        <v>34242186</v>
      </c>
      <c r="C198" s="41">
        <v>56.9</v>
      </c>
      <c r="D198" s="36">
        <v>4.306</v>
      </c>
      <c r="E198" s="36">
        <v>4.8170000000000002</v>
      </c>
      <c r="F198" s="36">
        <v>0.51100000000000012</v>
      </c>
      <c r="G198" s="67">
        <v>0.43935780000000013</v>
      </c>
      <c r="H198" s="68">
        <v>0.21626833850677993</v>
      </c>
      <c r="I198" s="67">
        <v>0.65562613850678009</v>
      </c>
      <c r="K198" s="108"/>
      <c r="L198" s="32"/>
      <c r="N198" s="32"/>
      <c r="X198" s="99"/>
      <c r="Y198" s="99"/>
    </row>
    <row r="199" spans="1:25" x14ac:dyDescent="0.25">
      <c r="A199" s="2">
        <v>174</v>
      </c>
      <c r="B199" s="82">
        <v>34242183</v>
      </c>
      <c r="C199" s="41">
        <v>85.9</v>
      </c>
      <c r="D199" s="36">
        <v>3.5830000000000002</v>
      </c>
      <c r="E199" s="36">
        <v>4.3040000000000003</v>
      </c>
      <c r="F199" s="36">
        <v>0.72100000000000009</v>
      </c>
      <c r="G199" s="67">
        <v>0.61991580000000013</v>
      </c>
      <c r="H199" s="68">
        <v>0.32649297500408431</v>
      </c>
      <c r="I199" s="67">
        <v>0.94640877500408438</v>
      </c>
      <c r="K199" s="108"/>
      <c r="L199" s="32"/>
      <c r="N199" s="32"/>
      <c r="X199" s="99"/>
      <c r="Y199" s="99"/>
    </row>
    <row r="200" spans="1:25" x14ac:dyDescent="0.25">
      <c r="A200" s="29">
        <v>175</v>
      </c>
      <c r="B200" s="82">
        <v>34242196</v>
      </c>
      <c r="C200" s="41">
        <v>84.5</v>
      </c>
      <c r="D200" s="36">
        <v>5.9</v>
      </c>
      <c r="E200" s="36">
        <v>5.9020000000000001</v>
      </c>
      <c r="F200" s="36">
        <v>1.9999999999997797E-3</v>
      </c>
      <c r="G200" s="67">
        <v>1.7195999999998106E-3</v>
      </c>
      <c r="H200" s="68">
        <v>0.32117178565593857</v>
      </c>
      <c r="I200" s="67">
        <v>0.32289138565593839</v>
      </c>
      <c r="K200" s="108"/>
      <c r="L200" s="32"/>
      <c r="N200" s="32"/>
      <c r="X200" s="99"/>
      <c r="Y200" s="99"/>
    </row>
    <row r="201" spans="1:25" x14ac:dyDescent="0.25">
      <c r="A201" s="2">
        <v>176</v>
      </c>
      <c r="B201" s="82">
        <v>34242199</v>
      </c>
      <c r="C201" s="41">
        <v>56.5</v>
      </c>
      <c r="D201" s="36">
        <v>4.2969999999999997</v>
      </c>
      <c r="E201" s="36">
        <v>5.085</v>
      </c>
      <c r="F201" s="36">
        <v>0.78800000000000026</v>
      </c>
      <c r="G201" s="67">
        <v>0.67752240000000019</v>
      </c>
      <c r="H201" s="68">
        <v>0.21474799869302402</v>
      </c>
      <c r="I201" s="67">
        <v>0.89227039869302427</v>
      </c>
      <c r="K201" s="108"/>
      <c r="L201" s="32"/>
      <c r="N201" s="32"/>
      <c r="X201" s="99"/>
      <c r="Y201" s="99"/>
    </row>
    <row r="202" spans="1:25" x14ac:dyDescent="0.25">
      <c r="A202" s="2">
        <v>177</v>
      </c>
      <c r="B202" s="82">
        <v>34242192</v>
      </c>
      <c r="C202" s="41">
        <v>57</v>
      </c>
      <c r="D202" s="36">
        <v>5.2080000000000002</v>
      </c>
      <c r="E202" s="36">
        <v>6.5110000000000001</v>
      </c>
      <c r="F202" s="36">
        <v>1.3029999999999999</v>
      </c>
      <c r="G202" s="67">
        <v>1.1203193999999999</v>
      </c>
      <c r="H202" s="68">
        <v>0.21664842346021893</v>
      </c>
      <c r="I202" s="67">
        <v>1.3369678234602187</v>
      </c>
      <c r="K202" s="108"/>
      <c r="L202" s="32"/>
      <c r="N202" s="32"/>
      <c r="X202" s="99"/>
      <c r="Y202" s="99"/>
    </row>
    <row r="203" spans="1:25" x14ac:dyDescent="0.25">
      <c r="A203" s="2">
        <v>178</v>
      </c>
      <c r="B203" s="82">
        <v>34242198</v>
      </c>
      <c r="C203" s="41">
        <v>85.8</v>
      </c>
      <c r="D203" s="36">
        <v>6.2380000000000004</v>
      </c>
      <c r="E203" s="36">
        <v>6.9429999999999996</v>
      </c>
      <c r="F203" s="36">
        <v>0.70499999999999918</v>
      </c>
      <c r="G203" s="67">
        <v>0.60615899999999934</v>
      </c>
      <c r="H203" s="68">
        <v>0.32611289005064531</v>
      </c>
      <c r="I203" s="67">
        <v>0.93227189005064459</v>
      </c>
      <c r="K203" s="108"/>
      <c r="L203" s="32"/>
      <c r="N203" s="32"/>
      <c r="X203" s="99"/>
      <c r="Y203" s="99"/>
    </row>
    <row r="204" spans="1:25" x14ac:dyDescent="0.25">
      <c r="A204" s="29">
        <v>179</v>
      </c>
      <c r="B204" s="82">
        <v>34242200</v>
      </c>
      <c r="C204" s="41">
        <v>84.7</v>
      </c>
      <c r="D204" s="36">
        <v>6.3319999999999999</v>
      </c>
      <c r="E204" s="36">
        <v>7.9870000000000001</v>
      </c>
      <c r="F204" s="36">
        <v>1.6550000000000002</v>
      </c>
      <c r="G204" s="67">
        <v>1.4229690000000002</v>
      </c>
      <c r="H204" s="68">
        <v>0.32193195556281651</v>
      </c>
      <c r="I204" s="67">
        <v>1.7449009555628168</v>
      </c>
      <c r="K204" s="108"/>
      <c r="L204" s="32"/>
      <c r="N204" s="32"/>
      <c r="X204" s="99"/>
      <c r="Y204" s="99"/>
    </row>
    <row r="205" spans="1:25" x14ac:dyDescent="0.25">
      <c r="A205" s="2">
        <v>180</v>
      </c>
      <c r="B205" s="82">
        <v>34242197</v>
      </c>
      <c r="C205" s="41">
        <v>55.8</v>
      </c>
      <c r="D205" s="36">
        <v>3.5049999999999999</v>
      </c>
      <c r="E205" s="36">
        <v>4.2919999999999998</v>
      </c>
      <c r="F205" s="36">
        <v>0.78699999999999992</v>
      </c>
      <c r="G205" s="67">
        <v>0.67666259999999989</v>
      </c>
      <c r="H205" s="68">
        <v>0.21208740401895115</v>
      </c>
      <c r="I205" s="67">
        <v>0.8887500040189511</v>
      </c>
      <c r="K205" s="108"/>
      <c r="L205" s="32"/>
      <c r="N205" s="32"/>
      <c r="X205" s="99"/>
      <c r="Y205" s="99"/>
    </row>
    <row r="206" spans="1:25" x14ac:dyDescent="0.25">
      <c r="A206" s="2">
        <v>181</v>
      </c>
      <c r="B206" s="82">
        <v>34242193</v>
      </c>
      <c r="C206" s="41">
        <v>57</v>
      </c>
      <c r="D206" s="36">
        <v>0</v>
      </c>
      <c r="E206" s="36">
        <v>0</v>
      </c>
      <c r="F206" s="36">
        <v>0</v>
      </c>
      <c r="G206" s="67">
        <v>0</v>
      </c>
      <c r="H206" s="68">
        <v>0.21664842346021893</v>
      </c>
      <c r="I206" s="67">
        <v>0.21664842346021893</v>
      </c>
      <c r="K206" s="108"/>
      <c r="L206" s="32"/>
      <c r="N206" s="32"/>
      <c r="X206" s="99"/>
      <c r="Y206" s="99"/>
    </row>
    <row r="207" spans="1:25" ht="15.75" thickBot="1" x14ac:dyDescent="0.3">
      <c r="A207" s="62">
        <v>182</v>
      </c>
      <c r="B207" s="86">
        <v>34242194</v>
      </c>
      <c r="C207" s="57">
        <v>85.8</v>
      </c>
      <c r="D207" s="59">
        <v>4.01</v>
      </c>
      <c r="E207" s="59">
        <v>5.2969999999999997</v>
      </c>
      <c r="F207" s="59">
        <v>1.2869999999999999</v>
      </c>
      <c r="G207" s="67">
        <v>1.1065626</v>
      </c>
      <c r="H207" s="69">
        <v>0.32611289005064531</v>
      </c>
      <c r="I207" s="69">
        <v>1.4326754900506453</v>
      </c>
      <c r="K207" s="108"/>
      <c r="L207" s="70"/>
      <c r="N207" s="32"/>
      <c r="X207" s="99"/>
      <c r="Y207" s="99"/>
    </row>
    <row r="208" spans="1:25" x14ac:dyDescent="0.25">
      <c r="A208" s="63">
        <v>183</v>
      </c>
      <c r="B208" s="85">
        <v>34242339</v>
      </c>
      <c r="C208" s="43">
        <v>117.2</v>
      </c>
      <c r="D208" s="46">
        <v>6.4740000000000002</v>
      </c>
      <c r="E208" s="46">
        <v>8.2509999999999994</v>
      </c>
      <c r="F208" s="46">
        <v>1.7769999999999992</v>
      </c>
      <c r="G208" s="67">
        <v>1.5278645999999994</v>
      </c>
      <c r="H208" s="68">
        <v>0.41169134371915372</v>
      </c>
      <c r="I208" s="68">
        <v>1.939555943719153</v>
      </c>
      <c r="K208" s="108"/>
      <c r="L208" s="108"/>
      <c r="M208" s="108"/>
      <c r="N208" s="32"/>
      <c r="X208" s="99"/>
      <c r="Y208" s="99"/>
    </row>
    <row r="209" spans="1:25" x14ac:dyDescent="0.25">
      <c r="A209" s="2">
        <v>184</v>
      </c>
      <c r="B209" s="82">
        <v>34242341</v>
      </c>
      <c r="C209" s="41">
        <v>58.1</v>
      </c>
      <c r="D209" s="36">
        <v>2.82</v>
      </c>
      <c r="E209" s="36">
        <v>3.1339999999999999</v>
      </c>
      <c r="F209" s="36">
        <v>0.31400000000000006</v>
      </c>
      <c r="G209" s="67">
        <v>0.26997720000000003</v>
      </c>
      <c r="H209" s="68">
        <v>0.20408930947169651</v>
      </c>
      <c r="I209" s="67">
        <v>0.47406650947169654</v>
      </c>
      <c r="K209" s="108"/>
      <c r="L209" s="32"/>
      <c r="N209" s="32"/>
      <c r="X209" s="99"/>
      <c r="Y209" s="99"/>
    </row>
    <row r="210" spans="1:25" x14ac:dyDescent="0.25">
      <c r="A210" s="2">
        <v>185</v>
      </c>
      <c r="B210" s="82">
        <v>34242160</v>
      </c>
      <c r="C210" s="41">
        <v>58.4</v>
      </c>
      <c r="D210" s="36">
        <v>1.9550000000000001</v>
      </c>
      <c r="E210" s="36">
        <v>4.7389999999999999</v>
      </c>
      <c r="F210" s="36">
        <v>2.7839999999999998</v>
      </c>
      <c r="G210" s="67">
        <v>2.3936831999999999</v>
      </c>
      <c r="H210" s="68">
        <v>0.20514312690442474</v>
      </c>
      <c r="I210" s="67">
        <v>2.5988263269044247</v>
      </c>
      <c r="K210" s="108"/>
      <c r="L210" s="32"/>
      <c r="N210" s="32"/>
      <c r="X210" s="99"/>
      <c r="Y210" s="99"/>
    </row>
    <row r="211" spans="1:25" x14ac:dyDescent="0.25">
      <c r="A211" s="2">
        <v>186</v>
      </c>
      <c r="B211" s="82">
        <v>43441091</v>
      </c>
      <c r="C211" s="41">
        <v>46.7</v>
      </c>
      <c r="D211" s="36">
        <v>3.2189999999999999</v>
      </c>
      <c r="E211" s="36">
        <v>4.1900000000000004</v>
      </c>
      <c r="F211" s="36">
        <v>0.97100000000000053</v>
      </c>
      <c r="G211" s="67">
        <v>0.83486580000000044</v>
      </c>
      <c r="H211" s="68">
        <v>0.16404424702802459</v>
      </c>
      <c r="I211" s="67">
        <v>0.99891004702802499</v>
      </c>
      <c r="K211" s="108"/>
      <c r="L211" s="32"/>
      <c r="N211" s="32"/>
      <c r="X211" s="99"/>
      <c r="Y211" s="99"/>
    </row>
    <row r="212" spans="1:25" x14ac:dyDescent="0.25">
      <c r="A212" s="29">
        <v>187</v>
      </c>
      <c r="B212" s="82">
        <v>34242342</v>
      </c>
      <c r="C212" s="123">
        <v>77.400000000000006</v>
      </c>
      <c r="D212" s="36">
        <v>4.4569999999999999</v>
      </c>
      <c r="E212" s="36">
        <v>6.1420000000000003</v>
      </c>
      <c r="F212" s="36">
        <v>1.6850000000000005</v>
      </c>
      <c r="G212" s="67">
        <v>1.4487630000000005</v>
      </c>
      <c r="H212" s="68">
        <v>0.27188489764387802</v>
      </c>
      <c r="I212" s="67">
        <v>1.7206478976438784</v>
      </c>
      <c r="K212" s="108"/>
      <c r="L212" s="32"/>
      <c r="N212" s="32"/>
      <c r="X212" s="99"/>
      <c r="Y212" s="99"/>
    </row>
    <row r="213" spans="1:25" x14ac:dyDescent="0.25">
      <c r="A213" s="2">
        <v>188</v>
      </c>
      <c r="B213" s="82">
        <v>34242334</v>
      </c>
      <c r="C213" s="41">
        <v>117.2</v>
      </c>
      <c r="D213" s="36">
        <v>4.7549999999999999</v>
      </c>
      <c r="E213" s="36">
        <v>6.141</v>
      </c>
      <c r="F213" s="36">
        <v>1.3860000000000001</v>
      </c>
      <c r="G213" s="67">
        <v>1.1916828000000002</v>
      </c>
      <c r="H213" s="68">
        <v>0.41169134371915372</v>
      </c>
      <c r="I213" s="67">
        <v>1.603374143719154</v>
      </c>
      <c r="K213" s="108"/>
      <c r="L213" s="32"/>
      <c r="N213" s="32"/>
      <c r="X213" s="99"/>
      <c r="Y213" s="99"/>
    </row>
    <row r="214" spans="1:25" x14ac:dyDescent="0.25">
      <c r="A214" s="2">
        <v>189</v>
      </c>
      <c r="B214" s="82">
        <v>34242338</v>
      </c>
      <c r="C214" s="41">
        <v>58.7</v>
      </c>
      <c r="D214" s="36">
        <v>2.2890000000000001</v>
      </c>
      <c r="E214" s="36">
        <v>3.2970000000000002</v>
      </c>
      <c r="F214" s="36">
        <v>1.008</v>
      </c>
      <c r="G214" s="67">
        <v>0.86667839999999996</v>
      </c>
      <c r="H214" s="68">
        <v>0.20619694433715294</v>
      </c>
      <c r="I214" s="67">
        <v>1.0728753443371528</v>
      </c>
      <c r="K214" s="108"/>
      <c r="L214" s="32"/>
      <c r="N214" s="32"/>
      <c r="X214" s="99"/>
      <c r="Y214" s="99"/>
    </row>
    <row r="215" spans="1:25" x14ac:dyDescent="0.25">
      <c r="A215" s="2">
        <v>190</v>
      </c>
      <c r="B215" s="82">
        <v>34242340</v>
      </c>
      <c r="C215" s="41">
        <v>58.2</v>
      </c>
      <c r="D215" s="36">
        <v>2.169</v>
      </c>
      <c r="E215" s="36">
        <v>2.7050000000000001</v>
      </c>
      <c r="F215" s="36">
        <v>0.53600000000000003</v>
      </c>
      <c r="G215" s="67">
        <v>0.46085280000000001</v>
      </c>
      <c r="H215" s="68">
        <v>0.20444058194927259</v>
      </c>
      <c r="I215" s="67">
        <v>0.66529338194927257</v>
      </c>
      <c r="K215" s="108"/>
      <c r="L215" s="32"/>
      <c r="N215" s="108"/>
      <c r="R215" s="70"/>
      <c r="X215" s="99"/>
      <c r="Y215" s="99"/>
    </row>
    <row r="216" spans="1:25" x14ac:dyDescent="0.25">
      <c r="A216" s="29">
        <v>191</v>
      </c>
      <c r="B216" s="82">
        <v>34242335</v>
      </c>
      <c r="C216" s="41">
        <v>46.6</v>
      </c>
      <c r="D216" s="36">
        <v>2.4500000000000002</v>
      </c>
      <c r="E216" s="36">
        <v>3.0739999999999998</v>
      </c>
      <c r="F216" s="36">
        <v>0.62399999999999967</v>
      </c>
      <c r="G216" s="67">
        <v>0.53651519999999975</v>
      </c>
      <c r="H216" s="68">
        <v>0.16369297455044851</v>
      </c>
      <c r="I216" s="67">
        <v>0.70020817455044826</v>
      </c>
      <c r="K216" s="108"/>
      <c r="L216" s="32"/>
      <c r="N216" s="32"/>
      <c r="X216" s="99"/>
      <c r="Y216" s="99"/>
    </row>
    <row r="217" spans="1:25" x14ac:dyDescent="0.25">
      <c r="A217" s="2">
        <v>192</v>
      </c>
      <c r="B217" s="82">
        <v>34242337</v>
      </c>
      <c r="C217" s="41">
        <v>77.3</v>
      </c>
      <c r="D217" s="36">
        <v>5.2279999999999998</v>
      </c>
      <c r="E217" s="36">
        <v>6.641</v>
      </c>
      <c r="F217" s="36">
        <v>1.4130000000000003</v>
      </c>
      <c r="G217" s="67">
        <v>1.2148974000000001</v>
      </c>
      <c r="H217" s="68">
        <v>0.27153362516630192</v>
      </c>
      <c r="I217" s="67">
        <v>1.486431025166302</v>
      </c>
      <c r="K217" s="108"/>
      <c r="L217" s="32"/>
      <c r="N217" s="32"/>
      <c r="X217" s="99"/>
      <c r="Y217" s="99"/>
    </row>
    <row r="218" spans="1:25" x14ac:dyDescent="0.25">
      <c r="A218" s="2">
        <v>193</v>
      </c>
      <c r="B218" s="82">
        <v>34242324</v>
      </c>
      <c r="C218" s="41">
        <v>116.7</v>
      </c>
      <c r="D218" s="36">
        <v>3.3039999999999998</v>
      </c>
      <c r="E218" s="36">
        <v>3.9510000000000001</v>
      </c>
      <c r="F218" s="36">
        <v>0.64700000000000024</v>
      </c>
      <c r="G218" s="67">
        <v>0.55629060000000019</v>
      </c>
      <c r="H218" s="68">
        <v>0.40993498133127337</v>
      </c>
      <c r="I218" s="67">
        <v>0.96622558133127356</v>
      </c>
      <c r="K218" s="108"/>
      <c r="L218" s="32"/>
      <c r="N218" s="32"/>
      <c r="X218" s="99"/>
      <c r="Y218" s="99"/>
    </row>
    <row r="219" spans="1:25" x14ac:dyDescent="0.25">
      <c r="A219" s="72">
        <v>194</v>
      </c>
      <c r="B219" s="84">
        <v>34242331</v>
      </c>
      <c r="C219" s="42">
        <v>58</v>
      </c>
      <c r="D219" s="36">
        <v>1.7410000000000001</v>
      </c>
      <c r="E219" s="36">
        <v>1.83</v>
      </c>
      <c r="F219" s="36">
        <v>8.8999999999999968E-2</v>
      </c>
      <c r="G219" s="67">
        <v>7.6522199999999971E-2</v>
      </c>
      <c r="H219" s="68">
        <v>0.20373803699412046</v>
      </c>
      <c r="I219" s="74">
        <v>0.28026023699412045</v>
      </c>
      <c r="K219" s="108"/>
      <c r="L219" s="32"/>
      <c r="N219" s="32"/>
      <c r="X219" s="99"/>
      <c r="Y219" s="99"/>
    </row>
    <row r="220" spans="1:25" x14ac:dyDescent="0.25">
      <c r="A220" s="29">
        <v>195</v>
      </c>
      <c r="B220" s="82">
        <v>34242336</v>
      </c>
      <c r="C220" s="41">
        <v>58.1</v>
      </c>
      <c r="D220" s="36">
        <v>3.2250000000000001</v>
      </c>
      <c r="E220" s="36">
        <v>4.0179999999999998</v>
      </c>
      <c r="F220" s="36">
        <v>0.79299999999999971</v>
      </c>
      <c r="G220" s="67">
        <v>0.6818213999999998</v>
      </c>
      <c r="H220" s="68">
        <v>0.20408930947169651</v>
      </c>
      <c r="I220" s="67">
        <v>0.88591070947169626</v>
      </c>
      <c r="K220" s="108"/>
      <c r="L220" s="32"/>
      <c r="N220" s="32"/>
      <c r="X220" s="99"/>
      <c r="Y220" s="99"/>
    </row>
    <row r="221" spans="1:25" x14ac:dyDescent="0.25">
      <c r="A221" s="87">
        <v>196</v>
      </c>
      <c r="B221" s="82">
        <v>34242332</v>
      </c>
      <c r="C221" s="41">
        <v>46.7</v>
      </c>
      <c r="D221" s="36">
        <v>1.1850000000000001</v>
      </c>
      <c r="E221" s="36">
        <v>2.2749999999999999</v>
      </c>
      <c r="F221" s="36">
        <v>1.0899999999999999</v>
      </c>
      <c r="G221" s="67">
        <v>0.93718199999999985</v>
      </c>
      <c r="H221" s="68">
        <v>0.16404424702802459</v>
      </c>
      <c r="I221" s="67">
        <v>1.1012262470280245</v>
      </c>
      <c r="J221" s="77"/>
      <c r="K221" s="108"/>
      <c r="L221" s="32"/>
      <c r="N221" s="32"/>
      <c r="X221" s="99"/>
      <c r="Y221" s="99"/>
    </row>
    <row r="222" spans="1:25" x14ac:dyDescent="0.25">
      <c r="A222" s="44">
        <v>197</v>
      </c>
      <c r="B222" s="85">
        <v>34242328</v>
      </c>
      <c r="C222" s="43">
        <v>77.5</v>
      </c>
      <c r="D222" s="36">
        <v>3.052</v>
      </c>
      <c r="E222" s="36">
        <v>3.6480000000000001</v>
      </c>
      <c r="F222" s="36">
        <v>0.59600000000000009</v>
      </c>
      <c r="G222" s="67">
        <v>0.51244080000000003</v>
      </c>
      <c r="H222" s="68">
        <v>0.27223617012145401</v>
      </c>
      <c r="I222" s="68">
        <v>0.78467697012145399</v>
      </c>
      <c r="J222" s="77"/>
      <c r="K222" s="108"/>
      <c r="L222" s="32"/>
      <c r="N222" s="32"/>
      <c r="X222" s="99"/>
      <c r="Y222" s="99"/>
    </row>
    <row r="223" spans="1:25" x14ac:dyDescent="0.25">
      <c r="A223" s="2">
        <v>198</v>
      </c>
      <c r="B223" s="82">
        <v>34242333</v>
      </c>
      <c r="C223" s="41">
        <v>116.5</v>
      </c>
      <c r="D223" s="36">
        <v>5.335</v>
      </c>
      <c r="E223" s="36">
        <v>6.6909999999999998</v>
      </c>
      <c r="F223" s="36">
        <v>1.3559999999999999</v>
      </c>
      <c r="G223" s="67">
        <v>1.1658887999999998</v>
      </c>
      <c r="H223" s="68">
        <v>0.40923243637612128</v>
      </c>
      <c r="I223" s="67">
        <v>1.5751212363761211</v>
      </c>
      <c r="J223" s="77"/>
      <c r="K223" s="108"/>
      <c r="L223" s="32"/>
      <c r="N223" s="32"/>
      <c r="X223" s="99"/>
      <c r="Y223" s="99"/>
    </row>
    <row r="224" spans="1:25" x14ac:dyDescent="0.25">
      <c r="A224" s="29">
        <v>199</v>
      </c>
      <c r="B224" s="82">
        <v>34242330</v>
      </c>
      <c r="C224" s="41">
        <v>58.8</v>
      </c>
      <c r="D224" s="36">
        <v>2.6560000000000001</v>
      </c>
      <c r="E224" s="36">
        <v>3.6110000000000002</v>
      </c>
      <c r="F224" s="36">
        <v>0.95500000000000007</v>
      </c>
      <c r="G224" s="67">
        <v>0.82110900000000009</v>
      </c>
      <c r="H224" s="68">
        <v>0.20654821681472899</v>
      </c>
      <c r="I224" s="67">
        <v>1.0276572168147291</v>
      </c>
      <c r="K224" s="108"/>
      <c r="L224" s="32"/>
      <c r="N224" s="32"/>
      <c r="X224" s="99"/>
      <c r="Y224" s="99"/>
    </row>
    <row r="225" spans="1:25" x14ac:dyDescent="0.25">
      <c r="A225" s="2">
        <v>200</v>
      </c>
      <c r="B225" s="82">
        <v>34242329</v>
      </c>
      <c r="C225" s="41">
        <v>58.6</v>
      </c>
      <c r="D225" s="36">
        <v>2.15</v>
      </c>
      <c r="E225" s="36">
        <v>3.03</v>
      </c>
      <c r="F225" s="36">
        <v>0.87999999999999989</v>
      </c>
      <c r="G225" s="67">
        <v>0.75662399999999996</v>
      </c>
      <c r="H225" s="68">
        <v>0.20584567185957686</v>
      </c>
      <c r="I225" s="67">
        <v>0.96246967185957688</v>
      </c>
      <c r="K225" s="108"/>
      <c r="L225" s="32"/>
      <c r="N225" s="32"/>
      <c r="X225" s="99"/>
      <c r="Y225" s="99"/>
    </row>
    <row r="226" spans="1:25" x14ac:dyDescent="0.25">
      <c r="A226" s="2">
        <v>201</v>
      </c>
      <c r="B226" s="82">
        <v>34242326</v>
      </c>
      <c r="C226" s="41">
        <v>46.4</v>
      </c>
      <c r="D226" s="36">
        <v>2.36</v>
      </c>
      <c r="E226" s="36">
        <v>2.9980000000000002</v>
      </c>
      <c r="F226" s="36">
        <v>0.63800000000000034</v>
      </c>
      <c r="G226" s="67">
        <v>0.54855240000000027</v>
      </c>
      <c r="H226" s="68">
        <v>0.16299042959529633</v>
      </c>
      <c r="I226" s="67">
        <v>0.71154282959529658</v>
      </c>
      <c r="K226" s="108"/>
      <c r="L226" s="32"/>
      <c r="N226" s="32"/>
      <c r="X226" s="99"/>
      <c r="Y226" s="99"/>
    </row>
    <row r="227" spans="1:25" x14ac:dyDescent="0.25">
      <c r="A227" s="2">
        <v>202</v>
      </c>
      <c r="B227" s="82">
        <v>34242327</v>
      </c>
      <c r="C227" s="41">
        <v>77.5</v>
      </c>
      <c r="D227" s="36">
        <v>3.5710000000000002</v>
      </c>
      <c r="E227" s="36">
        <v>4.6109999999999998</v>
      </c>
      <c r="F227" s="36">
        <v>1.0399999999999996</v>
      </c>
      <c r="G227" s="67">
        <v>0.89419199999999965</v>
      </c>
      <c r="H227" s="68">
        <v>0.27223617012145401</v>
      </c>
      <c r="I227" s="67">
        <v>1.1664281701214536</v>
      </c>
      <c r="K227" s="108"/>
      <c r="L227" s="32"/>
      <c r="N227" s="32"/>
      <c r="X227" s="99"/>
      <c r="Y227" s="99"/>
    </row>
    <row r="228" spans="1:25" x14ac:dyDescent="0.25">
      <c r="A228" s="29">
        <v>203</v>
      </c>
      <c r="B228" s="82">
        <v>43441405</v>
      </c>
      <c r="C228" s="41">
        <v>117.4</v>
      </c>
      <c r="D228" s="36">
        <v>6.6589999999999998</v>
      </c>
      <c r="E228" s="36">
        <v>9.1479999999999997</v>
      </c>
      <c r="F228" s="36">
        <v>2.4889999999999999</v>
      </c>
      <c r="G228" s="67">
        <v>2.1400421999999999</v>
      </c>
      <c r="H228" s="68">
        <v>0.41239388867430588</v>
      </c>
      <c r="I228" s="67">
        <v>2.5524360886743058</v>
      </c>
      <c r="K228" s="108"/>
      <c r="L228" s="32"/>
      <c r="N228" s="32"/>
      <c r="X228" s="99"/>
      <c r="Y228" s="99"/>
    </row>
    <row r="229" spans="1:25" x14ac:dyDescent="0.25">
      <c r="A229" s="2">
        <v>204</v>
      </c>
      <c r="B229" s="82">
        <v>43441406</v>
      </c>
      <c r="C229" s="41">
        <v>57.9</v>
      </c>
      <c r="D229" s="36">
        <v>1.179</v>
      </c>
      <c r="E229" s="36">
        <v>1.363</v>
      </c>
      <c r="F229" s="36">
        <v>0.18399999999999994</v>
      </c>
      <c r="G229" s="67">
        <v>0.15820319999999996</v>
      </c>
      <c r="H229" s="68">
        <v>0.20338676451654436</v>
      </c>
      <c r="I229" s="67">
        <v>0.36158996451654435</v>
      </c>
      <c r="K229" s="108"/>
      <c r="L229" s="32"/>
      <c r="N229" s="32"/>
      <c r="X229" s="99"/>
      <c r="Y229" s="99"/>
    </row>
    <row r="230" spans="1:25" x14ac:dyDescent="0.25">
      <c r="A230" s="2">
        <v>205</v>
      </c>
      <c r="B230" s="82">
        <v>43441089</v>
      </c>
      <c r="C230" s="41">
        <v>58.3</v>
      </c>
      <c r="D230" s="36">
        <v>1.8069999999999999</v>
      </c>
      <c r="E230" s="36">
        <v>2.4220000000000002</v>
      </c>
      <c r="F230" s="36">
        <v>0.61500000000000021</v>
      </c>
      <c r="G230" s="67">
        <v>0.52877700000000016</v>
      </c>
      <c r="H230" s="68">
        <v>0.20479185442684864</v>
      </c>
      <c r="I230" s="67">
        <v>0.73356885442684883</v>
      </c>
      <c r="K230" s="108"/>
      <c r="L230" s="32"/>
      <c r="N230" s="32"/>
      <c r="X230" s="99"/>
      <c r="Y230" s="99"/>
    </row>
    <row r="231" spans="1:25" x14ac:dyDescent="0.25">
      <c r="A231" s="2">
        <v>206</v>
      </c>
      <c r="B231" s="82">
        <v>20242434</v>
      </c>
      <c r="C231" s="41">
        <v>46.3</v>
      </c>
      <c r="D231" s="36">
        <v>2.2709999999999999</v>
      </c>
      <c r="E231" s="36">
        <v>2.7469999999999999</v>
      </c>
      <c r="F231" s="36">
        <v>0.47599999999999998</v>
      </c>
      <c r="G231" s="67">
        <v>0.40926479999999998</v>
      </c>
      <c r="H231" s="68">
        <v>0.16263915711772028</v>
      </c>
      <c r="I231" s="67">
        <v>0.57190395711772024</v>
      </c>
      <c r="K231" s="108"/>
      <c r="L231" s="32"/>
      <c r="M231" s="109"/>
      <c r="N231" s="32"/>
      <c r="X231" s="99"/>
      <c r="Y231" s="99"/>
    </row>
    <row r="232" spans="1:25" x14ac:dyDescent="0.25">
      <c r="A232" s="29">
        <v>207</v>
      </c>
      <c r="B232" s="82">
        <v>43441407</v>
      </c>
      <c r="C232" s="41">
        <v>77.900000000000006</v>
      </c>
      <c r="D232" s="36">
        <v>3.6749999999999998</v>
      </c>
      <c r="E232" s="36">
        <v>4.4969999999999999</v>
      </c>
      <c r="F232" s="36">
        <v>0.82200000000000006</v>
      </c>
      <c r="G232" s="67">
        <v>0.70675560000000004</v>
      </c>
      <c r="H232" s="68">
        <v>0.27364126003175837</v>
      </c>
      <c r="I232" s="67">
        <v>0.98039686003175841</v>
      </c>
      <c r="K232" s="108"/>
      <c r="L232" s="32"/>
      <c r="N232" s="32"/>
      <c r="X232" s="99"/>
      <c r="Y232" s="99"/>
    </row>
    <row r="233" spans="1:25" x14ac:dyDescent="0.25">
      <c r="A233" s="2">
        <v>208</v>
      </c>
      <c r="B233" s="82">
        <v>43441412</v>
      </c>
      <c r="C233" s="41">
        <v>117.9</v>
      </c>
      <c r="D233" s="36">
        <v>6.3570000000000002</v>
      </c>
      <c r="E233" s="36">
        <v>6.4850000000000003</v>
      </c>
      <c r="F233" s="36">
        <v>0.12800000000000011</v>
      </c>
      <c r="G233" s="67">
        <v>0.11005440000000009</v>
      </c>
      <c r="H233" s="68">
        <v>0.41415025106218623</v>
      </c>
      <c r="I233" s="67">
        <v>0.52420465106218628</v>
      </c>
      <c r="K233" s="108"/>
      <c r="L233" s="32"/>
      <c r="N233" s="32"/>
      <c r="X233" s="99"/>
      <c r="Y233" s="99"/>
    </row>
    <row r="234" spans="1:25" x14ac:dyDescent="0.25">
      <c r="A234" s="2">
        <v>209</v>
      </c>
      <c r="B234" s="82">
        <v>43441411</v>
      </c>
      <c r="C234" s="41">
        <v>58.2</v>
      </c>
      <c r="D234" s="36">
        <v>2.3809999999999998</v>
      </c>
      <c r="E234" s="36">
        <v>3.6539999999999999</v>
      </c>
      <c r="F234" s="36">
        <v>1.2730000000000001</v>
      </c>
      <c r="G234" s="67">
        <v>1.0945254000000002</v>
      </c>
      <c r="H234" s="68">
        <v>0.20444058194927259</v>
      </c>
      <c r="I234" s="67">
        <v>1.2989659819492727</v>
      </c>
      <c r="K234" s="108"/>
      <c r="L234" s="32"/>
      <c r="N234" s="32"/>
      <c r="X234" s="99"/>
      <c r="Y234" s="99"/>
    </row>
    <row r="235" spans="1:25" x14ac:dyDescent="0.25">
      <c r="A235" s="2">
        <v>210</v>
      </c>
      <c r="B235" s="82">
        <v>43441408</v>
      </c>
      <c r="C235" s="41">
        <v>58.6</v>
      </c>
      <c r="D235" s="36">
        <v>2.3639999999999999</v>
      </c>
      <c r="E235" s="36">
        <v>3.4449999999999998</v>
      </c>
      <c r="F235" s="36">
        <v>1.081</v>
      </c>
      <c r="G235" s="67">
        <v>0.92944379999999993</v>
      </c>
      <c r="H235" s="68">
        <v>0.20584567185957686</v>
      </c>
      <c r="I235" s="67">
        <v>1.1352894718595767</v>
      </c>
      <c r="K235" s="108"/>
      <c r="L235" s="32"/>
      <c r="N235" s="32"/>
      <c r="X235" s="99"/>
      <c r="Y235" s="99"/>
    </row>
    <row r="236" spans="1:25" x14ac:dyDescent="0.25">
      <c r="A236" s="29">
        <v>211</v>
      </c>
      <c r="B236" s="82">
        <v>43441409</v>
      </c>
      <c r="C236" s="41">
        <v>46.7</v>
      </c>
      <c r="D236" s="36">
        <v>3.2429999999999999</v>
      </c>
      <c r="E236" s="36">
        <v>4.3460000000000001</v>
      </c>
      <c r="F236" s="36">
        <v>1.1030000000000002</v>
      </c>
      <c r="G236" s="67">
        <v>0.94835940000000019</v>
      </c>
      <c r="H236" s="68">
        <v>0.16404424702802459</v>
      </c>
      <c r="I236" s="67">
        <v>1.1124036470280247</v>
      </c>
      <c r="K236" s="108"/>
      <c r="L236" s="32"/>
      <c r="N236" s="32"/>
      <c r="X236" s="99"/>
      <c r="Y236" s="99"/>
    </row>
    <row r="237" spans="1:25" x14ac:dyDescent="0.25">
      <c r="A237" s="2">
        <v>212</v>
      </c>
      <c r="B237" s="82">
        <v>43441410</v>
      </c>
      <c r="C237" s="41">
        <v>78.599999999999994</v>
      </c>
      <c r="D237" s="36">
        <v>2.0299999999999998</v>
      </c>
      <c r="E237" s="36">
        <v>2.1080000000000001</v>
      </c>
      <c r="F237" s="36">
        <v>7.8000000000000291E-2</v>
      </c>
      <c r="G237" s="67">
        <v>6.7064400000000246E-2</v>
      </c>
      <c r="H237" s="68">
        <v>0.27610016737479082</v>
      </c>
      <c r="I237" s="67">
        <v>0.34316456737479106</v>
      </c>
      <c r="K237" s="108"/>
      <c r="L237" s="32"/>
      <c r="N237" s="32"/>
      <c r="X237" s="99"/>
      <c r="Y237" s="99"/>
    </row>
    <row r="238" spans="1:25" x14ac:dyDescent="0.25">
      <c r="A238" s="2">
        <v>213</v>
      </c>
      <c r="B238" s="82">
        <v>43441403</v>
      </c>
      <c r="C238" s="41">
        <v>117.8</v>
      </c>
      <c r="D238" s="36">
        <v>6.5540000000000003</v>
      </c>
      <c r="E238" s="36">
        <v>8.3829999999999991</v>
      </c>
      <c r="F238" s="36">
        <v>1.8289999999999988</v>
      </c>
      <c r="G238" s="67">
        <v>1.5725741999999989</v>
      </c>
      <c r="H238" s="68">
        <v>0.41379897858461018</v>
      </c>
      <c r="I238" s="67">
        <v>1.986373178584609</v>
      </c>
      <c r="K238" s="108"/>
      <c r="L238" s="32"/>
      <c r="N238" s="32"/>
      <c r="X238" s="99"/>
      <c r="Y238" s="99"/>
    </row>
    <row r="239" spans="1:25" x14ac:dyDescent="0.25">
      <c r="A239" s="2">
        <v>214</v>
      </c>
      <c r="B239" s="82">
        <v>43441398</v>
      </c>
      <c r="C239" s="41">
        <v>57.8</v>
      </c>
      <c r="D239" s="36">
        <v>1.865</v>
      </c>
      <c r="E239" s="36">
        <v>2.0430000000000001</v>
      </c>
      <c r="F239" s="36">
        <v>0.17800000000000016</v>
      </c>
      <c r="G239" s="67">
        <v>0.15304440000000014</v>
      </c>
      <c r="H239" s="68">
        <v>0.20303549203896828</v>
      </c>
      <c r="I239" s="67">
        <v>0.35607989203896839</v>
      </c>
      <c r="K239" s="108"/>
      <c r="L239" s="32"/>
      <c r="N239" s="32"/>
      <c r="X239" s="99"/>
      <c r="Y239" s="99"/>
    </row>
    <row r="240" spans="1:25" x14ac:dyDescent="0.25">
      <c r="A240" s="29">
        <v>215</v>
      </c>
      <c r="B240" s="82">
        <v>43441413</v>
      </c>
      <c r="C240" s="41">
        <v>58.8</v>
      </c>
      <c r="D240" s="36">
        <v>1.643</v>
      </c>
      <c r="E240" s="36">
        <v>2.177</v>
      </c>
      <c r="F240" s="36">
        <v>0.53400000000000003</v>
      </c>
      <c r="G240" s="67">
        <v>0.45913320000000002</v>
      </c>
      <c r="H240" s="68">
        <v>0.20654821681472899</v>
      </c>
      <c r="I240" s="67">
        <v>0.66568141681472903</v>
      </c>
      <c r="K240" s="108"/>
      <c r="L240" s="32"/>
      <c r="N240" s="32"/>
      <c r="X240" s="99"/>
      <c r="Y240" s="99"/>
    </row>
    <row r="241" spans="1:25" x14ac:dyDescent="0.25">
      <c r="A241" s="2">
        <v>216</v>
      </c>
      <c r="B241" s="82">
        <v>43441401</v>
      </c>
      <c r="C241" s="41">
        <v>46.6</v>
      </c>
      <c r="D241" s="36">
        <v>3.3679999999999999</v>
      </c>
      <c r="E241" s="36">
        <v>4.9340000000000002</v>
      </c>
      <c r="F241" s="36">
        <v>1.5660000000000003</v>
      </c>
      <c r="G241" s="67">
        <v>1.3464468000000003</v>
      </c>
      <c r="H241" s="68">
        <v>0.16369297455044851</v>
      </c>
      <c r="I241" s="67">
        <v>1.5101397745504488</v>
      </c>
      <c r="K241" s="108"/>
      <c r="L241" s="32"/>
      <c r="N241" s="32"/>
      <c r="X241" s="99"/>
      <c r="Y241" s="99"/>
    </row>
    <row r="242" spans="1:25" x14ac:dyDescent="0.25">
      <c r="A242" s="2">
        <v>217</v>
      </c>
      <c r="B242" s="82">
        <v>43441404</v>
      </c>
      <c r="C242" s="41">
        <v>78.400000000000006</v>
      </c>
      <c r="D242" s="36">
        <v>4.2910000000000004</v>
      </c>
      <c r="E242" s="36">
        <v>4.992</v>
      </c>
      <c r="F242" s="36">
        <v>0.70099999999999962</v>
      </c>
      <c r="G242" s="67">
        <v>0.60271979999999969</v>
      </c>
      <c r="H242" s="68">
        <v>0.27539762241963872</v>
      </c>
      <c r="I242" s="67">
        <v>0.87811742241963842</v>
      </c>
      <c r="K242" s="108"/>
      <c r="L242" s="32"/>
      <c r="N242" s="32"/>
      <c r="X242" s="99"/>
      <c r="Y242" s="99"/>
    </row>
    <row r="243" spans="1:25" x14ac:dyDescent="0.25">
      <c r="A243" s="2">
        <v>218</v>
      </c>
      <c r="B243" s="82">
        <v>43441396</v>
      </c>
      <c r="C243" s="41">
        <v>118.2</v>
      </c>
      <c r="D243" s="36">
        <v>5.6760000000000002</v>
      </c>
      <c r="E243" s="36">
        <v>7.3540000000000001</v>
      </c>
      <c r="F243" s="36">
        <v>1.6779999999999999</v>
      </c>
      <c r="G243" s="67">
        <v>1.4427444</v>
      </c>
      <c r="H243" s="68">
        <v>0.41520406849491442</v>
      </c>
      <c r="I243" s="67">
        <v>1.8579484684949144</v>
      </c>
      <c r="K243" s="108"/>
      <c r="L243" s="32"/>
      <c r="N243" s="32"/>
    </row>
    <row r="244" spans="1:25" x14ac:dyDescent="0.25">
      <c r="A244" s="29">
        <v>219</v>
      </c>
      <c r="B244" s="82">
        <v>43441399</v>
      </c>
      <c r="C244" s="41">
        <v>58.3</v>
      </c>
      <c r="D244" s="36">
        <v>3.2349999999999999</v>
      </c>
      <c r="E244" s="36">
        <v>4.0620000000000003</v>
      </c>
      <c r="F244" s="36">
        <v>0.8270000000000004</v>
      </c>
      <c r="G244" s="67">
        <v>0.71105460000000031</v>
      </c>
      <c r="H244" s="68">
        <v>0.20479185442684864</v>
      </c>
      <c r="I244" s="67">
        <v>0.91584645442684898</v>
      </c>
      <c r="K244" s="108"/>
      <c r="L244" s="32"/>
      <c r="N244" s="32"/>
    </row>
    <row r="245" spans="1:25" x14ac:dyDescent="0.25">
      <c r="A245" s="2">
        <v>220</v>
      </c>
      <c r="B245" s="82">
        <v>43441400</v>
      </c>
      <c r="C245" s="41">
        <v>59.4</v>
      </c>
      <c r="D245" s="36">
        <v>2.3879999999999999</v>
      </c>
      <c r="E245" s="36">
        <v>3.42</v>
      </c>
      <c r="F245" s="36">
        <v>1.032</v>
      </c>
      <c r="G245" s="67">
        <v>0.88731360000000004</v>
      </c>
      <c r="H245" s="68">
        <v>0.20865585168018541</v>
      </c>
      <c r="I245" s="67">
        <v>1.0959694516801854</v>
      </c>
      <c r="K245" s="108"/>
      <c r="L245" s="32"/>
      <c r="N245" s="32"/>
    </row>
    <row r="246" spans="1:25" x14ac:dyDescent="0.25">
      <c r="A246" s="2">
        <v>221</v>
      </c>
      <c r="B246" s="82">
        <v>43441397</v>
      </c>
      <c r="C246" s="41">
        <v>46.9</v>
      </c>
      <c r="D246" s="36">
        <v>2.2999999999999998</v>
      </c>
      <c r="E246" s="36">
        <v>2.907</v>
      </c>
      <c r="F246" s="36">
        <v>0.60700000000000021</v>
      </c>
      <c r="G246" s="67">
        <v>0.52189860000000021</v>
      </c>
      <c r="H246" s="68">
        <v>0.16474679198317668</v>
      </c>
      <c r="I246" s="67">
        <v>0.68664539198317687</v>
      </c>
      <c r="K246" s="108"/>
      <c r="L246" s="32"/>
      <c r="N246" s="32"/>
    </row>
    <row r="247" spans="1:25" x14ac:dyDescent="0.25">
      <c r="A247" s="2">
        <v>222</v>
      </c>
      <c r="B247" s="82">
        <v>43441402</v>
      </c>
      <c r="C247" s="41">
        <v>77.7</v>
      </c>
      <c r="D247" s="36">
        <v>5.0229999999999997</v>
      </c>
      <c r="E247" s="36">
        <v>6.4370000000000003</v>
      </c>
      <c r="F247" s="36">
        <v>1.4140000000000006</v>
      </c>
      <c r="G247" s="67">
        <v>1.2157572000000005</v>
      </c>
      <c r="H247" s="68">
        <v>0.27293871507660616</v>
      </c>
      <c r="I247" s="67">
        <v>1.4886959150766068</v>
      </c>
      <c r="K247" s="108"/>
      <c r="L247" s="32"/>
      <c r="N247" s="32"/>
    </row>
    <row r="248" spans="1:25" x14ac:dyDescent="0.25">
      <c r="A248" s="29">
        <v>223</v>
      </c>
      <c r="B248" s="82">
        <v>43441209</v>
      </c>
      <c r="C248" s="41">
        <v>118.6</v>
      </c>
      <c r="D248" s="36">
        <v>7.1959999999999997</v>
      </c>
      <c r="E248" s="36">
        <v>9.7200000000000006</v>
      </c>
      <c r="F248" s="36">
        <v>2.5240000000000009</v>
      </c>
      <c r="G248" s="67">
        <v>2.1701352000000007</v>
      </c>
      <c r="H248" s="68">
        <v>0.41660915840521867</v>
      </c>
      <c r="I248" s="67">
        <v>2.5867443584052192</v>
      </c>
      <c r="K248" s="108"/>
      <c r="L248" s="32"/>
      <c r="N248" s="32"/>
    </row>
    <row r="249" spans="1:25" x14ac:dyDescent="0.25">
      <c r="A249" s="2">
        <v>224</v>
      </c>
      <c r="B249" s="82">
        <v>43441210</v>
      </c>
      <c r="C249" s="41">
        <v>56.8</v>
      </c>
      <c r="D249" s="36">
        <v>0.79200000000000004</v>
      </c>
      <c r="E249" s="36">
        <v>0.88400000000000001</v>
      </c>
      <c r="F249" s="36">
        <v>9.1999999999999971E-2</v>
      </c>
      <c r="G249" s="67">
        <v>7.910159999999998E-2</v>
      </c>
      <c r="H249" s="68">
        <v>0.19952276726320758</v>
      </c>
      <c r="I249" s="67">
        <v>0.27862436726320755</v>
      </c>
      <c r="K249" s="108"/>
      <c r="L249" s="32"/>
      <c r="N249" s="32"/>
    </row>
    <row r="250" spans="1:25" x14ac:dyDescent="0.25">
      <c r="A250" s="2">
        <v>225</v>
      </c>
      <c r="B250" s="82">
        <v>43441214</v>
      </c>
      <c r="C250" s="41">
        <v>58.9</v>
      </c>
      <c r="D250" s="36">
        <v>3.5670000000000002</v>
      </c>
      <c r="E250" s="36">
        <v>4.9909999999999997</v>
      </c>
      <c r="F250" s="36">
        <v>1.4239999999999995</v>
      </c>
      <c r="G250" s="67">
        <v>1.2243551999999995</v>
      </c>
      <c r="H250" s="68">
        <v>0.20689948929230509</v>
      </c>
      <c r="I250" s="67">
        <v>1.4312546892923046</v>
      </c>
      <c r="K250" s="108"/>
      <c r="L250" s="32"/>
      <c r="N250" s="32"/>
    </row>
    <row r="251" spans="1:25" x14ac:dyDescent="0.25">
      <c r="A251" s="2">
        <v>226</v>
      </c>
      <c r="B251" s="82">
        <v>43441215</v>
      </c>
      <c r="C251" s="41">
        <v>46.8</v>
      </c>
      <c r="D251" s="36">
        <v>1.901</v>
      </c>
      <c r="E251" s="36">
        <v>1.917</v>
      </c>
      <c r="F251" s="36">
        <v>1.6000000000000014E-2</v>
      </c>
      <c r="G251" s="67">
        <v>1.3756800000000012E-2</v>
      </c>
      <c r="H251" s="68">
        <v>0.16439551950560061</v>
      </c>
      <c r="I251" s="67">
        <v>0.17815231950560062</v>
      </c>
      <c r="K251" s="108"/>
      <c r="L251" s="32"/>
      <c r="N251" s="32"/>
    </row>
    <row r="252" spans="1:25" x14ac:dyDescent="0.25">
      <c r="A252" s="29">
        <v>227</v>
      </c>
      <c r="B252" s="82">
        <v>43441211</v>
      </c>
      <c r="C252" s="41">
        <v>78.2</v>
      </c>
      <c r="D252" s="36">
        <v>3.1349999999999998</v>
      </c>
      <c r="E252" s="36">
        <v>3.4969999999999999</v>
      </c>
      <c r="F252" s="36">
        <v>0.3620000000000001</v>
      </c>
      <c r="G252" s="67">
        <v>0.31124760000000007</v>
      </c>
      <c r="H252" s="68">
        <v>0.27469507746448651</v>
      </c>
      <c r="I252" s="67">
        <v>0.58594267746448658</v>
      </c>
      <c r="K252" s="108"/>
      <c r="L252" s="32"/>
      <c r="N252" s="32"/>
    </row>
    <row r="253" spans="1:25" x14ac:dyDescent="0.25">
      <c r="A253" s="2">
        <v>228</v>
      </c>
      <c r="B253" s="82">
        <v>43441212</v>
      </c>
      <c r="C253" s="41">
        <v>117.6</v>
      </c>
      <c r="D253" s="36">
        <v>5.8330000000000002</v>
      </c>
      <c r="E253" s="36">
        <v>7.3250000000000002</v>
      </c>
      <c r="F253" s="36">
        <v>1.492</v>
      </c>
      <c r="G253" s="67">
        <v>1.2828216000000001</v>
      </c>
      <c r="H253" s="68">
        <v>0.41309643362945797</v>
      </c>
      <c r="I253" s="67">
        <v>1.6959180336294581</v>
      </c>
      <c r="K253" s="108"/>
      <c r="L253" s="32"/>
      <c r="N253" s="32"/>
    </row>
    <row r="254" spans="1:25" x14ac:dyDescent="0.25">
      <c r="A254" s="2">
        <v>229</v>
      </c>
      <c r="B254" s="82">
        <v>43441218</v>
      </c>
      <c r="C254" s="41">
        <v>57.8</v>
      </c>
      <c r="D254" s="36">
        <v>3.0779999999999998</v>
      </c>
      <c r="E254" s="36">
        <v>3.2810000000000001</v>
      </c>
      <c r="F254" s="36">
        <v>0.20300000000000029</v>
      </c>
      <c r="G254" s="67">
        <v>0.17453940000000026</v>
      </c>
      <c r="H254" s="68">
        <v>0.20303549203896828</v>
      </c>
      <c r="I254" s="67">
        <v>0.37757489203896855</v>
      </c>
      <c r="K254" s="108"/>
      <c r="L254" s="32"/>
      <c r="N254" s="32"/>
    </row>
    <row r="255" spans="1:25" x14ac:dyDescent="0.25">
      <c r="A255" s="2">
        <v>230</v>
      </c>
      <c r="B255" s="82">
        <v>43441227</v>
      </c>
      <c r="C255" s="41">
        <v>58.4</v>
      </c>
      <c r="D255" s="36">
        <v>1.609</v>
      </c>
      <c r="E255" s="36">
        <v>2.4449999999999998</v>
      </c>
      <c r="F255" s="36">
        <v>0.83599999999999985</v>
      </c>
      <c r="G255" s="67">
        <v>0.7187927999999999</v>
      </c>
      <c r="H255" s="68">
        <v>0.20514312690442474</v>
      </c>
      <c r="I255" s="67">
        <v>0.92393592690442461</v>
      </c>
      <c r="K255" s="108"/>
      <c r="L255" s="32"/>
      <c r="N255" s="32"/>
    </row>
    <row r="256" spans="1:25" x14ac:dyDescent="0.25">
      <c r="A256" s="29">
        <v>231</v>
      </c>
      <c r="B256" s="82">
        <v>43441216</v>
      </c>
      <c r="C256" s="41">
        <v>47</v>
      </c>
      <c r="D256" s="36">
        <v>2.4990000000000001</v>
      </c>
      <c r="E256" s="36">
        <v>3.1739999999999999</v>
      </c>
      <c r="F256" s="36">
        <v>0.67499999999999982</v>
      </c>
      <c r="G256" s="67">
        <v>0.5803649999999998</v>
      </c>
      <c r="H256" s="68">
        <v>0.16509806446075279</v>
      </c>
      <c r="I256" s="67">
        <v>0.74546306446075261</v>
      </c>
      <c r="K256" s="108"/>
      <c r="L256" s="32"/>
      <c r="N256" s="32"/>
    </row>
    <row r="257" spans="1:14" x14ac:dyDescent="0.25">
      <c r="A257" s="2">
        <v>232</v>
      </c>
      <c r="B257" s="82">
        <v>43441217</v>
      </c>
      <c r="C257" s="41">
        <v>78</v>
      </c>
      <c r="D257" s="36">
        <v>3.375</v>
      </c>
      <c r="E257" s="36">
        <v>4.5640000000000001</v>
      </c>
      <c r="F257" s="36">
        <v>1.1890000000000001</v>
      </c>
      <c r="G257" s="67">
        <v>1.0223022000000002</v>
      </c>
      <c r="H257" s="68">
        <v>0.27399253250933436</v>
      </c>
      <c r="I257" s="67">
        <v>1.2962947325093346</v>
      </c>
      <c r="K257" s="108"/>
      <c r="L257" s="32"/>
      <c r="N257" s="32"/>
    </row>
    <row r="258" spans="1:14" x14ac:dyDescent="0.25">
      <c r="A258" s="2">
        <v>233</v>
      </c>
      <c r="B258" s="82">
        <v>43441226</v>
      </c>
      <c r="C258" s="41">
        <v>117.7</v>
      </c>
      <c r="D258" s="36">
        <v>5.7910000000000004</v>
      </c>
      <c r="E258" s="36">
        <v>7.282</v>
      </c>
      <c r="F258" s="36">
        <v>1.4909999999999997</v>
      </c>
      <c r="G258" s="67">
        <v>1.2819617999999997</v>
      </c>
      <c r="H258" s="68">
        <v>0.41344770610703407</v>
      </c>
      <c r="I258" s="67">
        <v>1.6954095061070338</v>
      </c>
      <c r="K258" s="108"/>
      <c r="L258" s="32"/>
      <c r="N258" s="32"/>
    </row>
    <row r="259" spans="1:14" x14ac:dyDescent="0.25">
      <c r="A259" s="2">
        <v>234</v>
      </c>
      <c r="B259" s="82">
        <v>43441225</v>
      </c>
      <c r="C259" s="41">
        <v>57.8</v>
      </c>
      <c r="D259" s="36">
        <v>1.3320000000000001</v>
      </c>
      <c r="E259" s="36">
        <v>2.0419999999999998</v>
      </c>
      <c r="F259" s="36">
        <v>0.70999999999999974</v>
      </c>
      <c r="G259" s="67">
        <v>0.61045799999999983</v>
      </c>
      <c r="H259" s="68">
        <v>0.20303549203896828</v>
      </c>
      <c r="I259" s="67">
        <v>0.81349349203896815</v>
      </c>
      <c r="K259" s="108"/>
      <c r="L259" s="32"/>
      <c r="N259" s="32"/>
    </row>
    <row r="260" spans="1:14" x14ac:dyDescent="0.25">
      <c r="A260" s="29">
        <v>235</v>
      </c>
      <c r="B260" s="82">
        <v>43441222</v>
      </c>
      <c r="C260" s="41">
        <v>58.3</v>
      </c>
      <c r="D260" s="36">
        <v>0.85599999999999998</v>
      </c>
      <c r="E260" s="36">
        <v>1.006</v>
      </c>
      <c r="F260" s="36">
        <v>0.15000000000000002</v>
      </c>
      <c r="G260" s="67">
        <v>0.12897000000000003</v>
      </c>
      <c r="H260" s="68">
        <v>0.20479185442684864</v>
      </c>
      <c r="I260" s="67">
        <v>0.33376185442684869</v>
      </c>
      <c r="K260" s="108"/>
      <c r="L260" s="32"/>
      <c r="N260" s="32"/>
    </row>
    <row r="261" spans="1:14" x14ac:dyDescent="0.25">
      <c r="A261" s="2">
        <v>236</v>
      </c>
      <c r="B261" s="82">
        <v>43441223</v>
      </c>
      <c r="C261" s="41">
        <v>47</v>
      </c>
      <c r="D261" s="36">
        <v>1.68</v>
      </c>
      <c r="E261" s="36">
        <v>2.181</v>
      </c>
      <c r="F261" s="36">
        <v>0.50100000000000011</v>
      </c>
      <c r="G261" s="67">
        <v>0.43075980000000008</v>
      </c>
      <c r="H261" s="68">
        <v>0.16509806446075279</v>
      </c>
      <c r="I261" s="67">
        <v>0.59585786446075284</v>
      </c>
      <c r="J261" s="99"/>
      <c r="K261" s="108"/>
      <c r="L261" s="32"/>
      <c r="N261" s="32"/>
    </row>
    <row r="262" spans="1:14" x14ac:dyDescent="0.25">
      <c r="A262" s="2">
        <v>237</v>
      </c>
      <c r="B262" s="82">
        <v>43441224</v>
      </c>
      <c r="C262" s="41">
        <v>77</v>
      </c>
      <c r="D262" s="36">
        <v>2.766</v>
      </c>
      <c r="E262" s="36">
        <v>3.3969999999999998</v>
      </c>
      <c r="F262" s="36">
        <v>0.63099999999999978</v>
      </c>
      <c r="G262" s="67">
        <v>0.54253379999999984</v>
      </c>
      <c r="H262" s="68">
        <v>0.27047980773357366</v>
      </c>
      <c r="I262" s="67">
        <v>0.81301360773357345</v>
      </c>
      <c r="J262" s="99"/>
      <c r="K262" s="108"/>
      <c r="L262" s="32"/>
      <c r="N262" s="32"/>
    </row>
    <row r="263" spans="1:14" x14ac:dyDescent="0.25">
      <c r="A263" s="2">
        <v>238</v>
      </c>
      <c r="B263" s="82">
        <v>43441221</v>
      </c>
      <c r="C263" s="41">
        <v>117.8</v>
      </c>
      <c r="D263" s="36">
        <v>5.7640000000000002</v>
      </c>
      <c r="E263" s="36">
        <v>7.3460000000000001</v>
      </c>
      <c r="F263" s="36">
        <v>1.5819999999999999</v>
      </c>
      <c r="G263" s="67">
        <v>1.3602036</v>
      </c>
      <c r="H263" s="68">
        <v>0.41379897858461018</v>
      </c>
      <c r="I263" s="67">
        <v>1.7740025785846101</v>
      </c>
      <c r="J263" s="99"/>
      <c r="K263" s="108"/>
      <c r="L263" s="32"/>
      <c r="N263" s="32"/>
    </row>
    <row r="264" spans="1:14" x14ac:dyDescent="0.25">
      <c r="A264" s="29">
        <v>239</v>
      </c>
      <c r="B264" s="82">
        <v>43441220</v>
      </c>
      <c r="C264" s="41">
        <v>58.1</v>
      </c>
      <c r="D264" s="36">
        <v>2.113</v>
      </c>
      <c r="E264" s="36">
        <v>2.7749999999999999</v>
      </c>
      <c r="F264" s="36">
        <v>0.66199999999999992</v>
      </c>
      <c r="G264" s="67">
        <v>0.5691875999999999</v>
      </c>
      <c r="H264" s="68">
        <v>0.20408930947169651</v>
      </c>
      <c r="I264" s="67">
        <v>0.77327690947169647</v>
      </c>
      <c r="J264" s="99"/>
      <c r="K264" s="108"/>
      <c r="L264" s="32"/>
      <c r="N264" s="32"/>
    </row>
    <row r="265" spans="1:14" x14ac:dyDescent="0.25">
      <c r="A265" s="2">
        <v>240</v>
      </c>
      <c r="B265" s="82">
        <v>20242417</v>
      </c>
      <c r="C265" s="41">
        <v>58.7</v>
      </c>
      <c r="D265" s="36">
        <v>1.5489999999999999</v>
      </c>
      <c r="E265" s="36">
        <v>2.3980000000000001</v>
      </c>
      <c r="F265" s="36">
        <v>0.8490000000000002</v>
      </c>
      <c r="G265" s="67">
        <v>0.72997020000000012</v>
      </c>
      <c r="H265" s="68">
        <v>0.20619694433715294</v>
      </c>
      <c r="I265" s="67">
        <v>0.93616714433715309</v>
      </c>
      <c r="J265" s="99"/>
      <c r="K265" s="108"/>
      <c r="L265" s="32"/>
      <c r="N265" s="32"/>
    </row>
    <row r="266" spans="1:14" x14ac:dyDescent="0.25">
      <c r="A266" s="2">
        <v>241</v>
      </c>
      <c r="B266" s="82">
        <v>20242445</v>
      </c>
      <c r="C266" s="41">
        <v>46.5</v>
      </c>
      <c r="D266" s="36">
        <v>0.95099999999999996</v>
      </c>
      <c r="E266" s="36">
        <v>0.96499999999999997</v>
      </c>
      <c r="F266" s="36">
        <v>1.4000000000000012E-2</v>
      </c>
      <c r="G266" s="67">
        <v>1.203720000000001E-2</v>
      </c>
      <c r="H266" s="68">
        <v>0.16334170207287244</v>
      </c>
      <c r="I266" s="67">
        <v>0.17537890207287243</v>
      </c>
      <c r="J266" s="99"/>
      <c r="K266" s="108"/>
      <c r="L266" s="32"/>
      <c r="N266" s="32"/>
    </row>
    <row r="267" spans="1:14" x14ac:dyDescent="0.25">
      <c r="A267" s="2">
        <v>242</v>
      </c>
      <c r="B267" s="82">
        <v>43441219</v>
      </c>
      <c r="C267" s="41">
        <v>78.3</v>
      </c>
      <c r="D267" s="36">
        <v>4.1929999999999996</v>
      </c>
      <c r="E267" s="36">
        <v>5.73</v>
      </c>
      <c r="F267" s="36">
        <v>1.5370000000000008</v>
      </c>
      <c r="G267" s="67">
        <v>1.3215126000000008</v>
      </c>
      <c r="H267" s="68">
        <v>0.27504634994206262</v>
      </c>
      <c r="I267" s="67">
        <v>1.5965589499420634</v>
      </c>
      <c r="J267" s="99"/>
      <c r="K267" s="108"/>
      <c r="L267" s="32"/>
      <c r="N267" s="32"/>
    </row>
    <row r="268" spans="1:14" x14ac:dyDescent="0.25">
      <c r="A268" s="29">
        <v>243</v>
      </c>
      <c r="B268" s="82">
        <v>20242421</v>
      </c>
      <c r="C268" s="41">
        <v>117.2</v>
      </c>
      <c r="D268" s="36">
        <v>5.36</v>
      </c>
      <c r="E268" s="36">
        <v>6.9909999999999997</v>
      </c>
      <c r="F268" s="36">
        <v>1.6309999999999993</v>
      </c>
      <c r="G268" s="67">
        <v>1.4023337999999994</v>
      </c>
      <c r="H268" s="68">
        <v>0.41169134371915372</v>
      </c>
      <c r="I268" s="67">
        <v>1.814025143719153</v>
      </c>
      <c r="J268" s="99"/>
      <c r="K268" s="108"/>
      <c r="N268" s="32"/>
    </row>
    <row r="269" spans="1:14" x14ac:dyDescent="0.25">
      <c r="A269" s="2">
        <v>244</v>
      </c>
      <c r="B269" s="82">
        <v>20242431</v>
      </c>
      <c r="C269" s="41">
        <v>57.8</v>
      </c>
      <c r="D269" s="36">
        <v>2.5249999999999999</v>
      </c>
      <c r="E269" s="36">
        <v>3.165</v>
      </c>
      <c r="F269" s="36">
        <v>0.64000000000000012</v>
      </c>
      <c r="G269" s="67">
        <v>0.55027200000000009</v>
      </c>
      <c r="H269" s="68">
        <v>0.20303549203896828</v>
      </c>
      <c r="I269" s="67">
        <v>0.75330749203896841</v>
      </c>
      <c r="J269" s="99"/>
      <c r="K269" s="108"/>
      <c r="N269" s="32"/>
    </row>
    <row r="270" spans="1:14" x14ac:dyDescent="0.25">
      <c r="A270" s="2">
        <v>245</v>
      </c>
      <c r="B270" s="82">
        <v>20242432</v>
      </c>
      <c r="C270" s="41">
        <v>58.2</v>
      </c>
      <c r="D270" s="36">
        <v>2.02</v>
      </c>
      <c r="E270" s="36">
        <v>2.5379999999999998</v>
      </c>
      <c r="F270" s="36">
        <v>0.51799999999999979</v>
      </c>
      <c r="G270" s="67">
        <v>0.44537639999999984</v>
      </c>
      <c r="H270" s="68">
        <v>0.20444058194927259</v>
      </c>
      <c r="I270" s="67">
        <v>0.6498169819492724</v>
      </c>
      <c r="J270" s="99"/>
      <c r="K270" s="108"/>
      <c r="N270" s="32"/>
    </row>
    <row r="271" spans="1:14" x14ac:dyDescent="0.25">
      <c r="A271" s="2">
        <v>246</v>
      </c>
      <c r="B271" s="82">
        <v>20242451</v>
      </c>
      <c r="C271" s="41">
        <v>45.8</v>
      </c>
      <c r="D271" s="36">
        <v>4.1900000000000004</v>
      </c>
      <c r="E271" s="36">
        <v>4.2060000000000004</v>
      </c>
      <c r="F271" s="36">
        <v>1.6000000000000014E-2</v>
      </c>
      <c r="G271" s="67">
        <v>1.3756800000000012E-2</v>
      </c>
      <c r="H271" s="68">
        <v>0.16088279472983993</v>
      </c>
      <c r="I271" s="67">
        <v>0.17463959472983995</v>
      </c>
      <c r="J271" s="99"/>
      <c r="K271" s="108"/>
      <c r="N271" s="32"/>
    </row>
    <row r="272" spans="1:14" x14ac:dyDescent="0.25">
      <c r="A272" s="29">
        <v>247</v>
      </c>
      <c r="B272" s="82">
        <v>20242442</v>
      </c>
      <c r="C272" s="41">
        <v>77.599999999999994</v>
      </c>
      <c r="D272" s="36">
        <v>4.5330000000000004</v>
      </c>
      <c r="E272" s="36">
        <v>5.5279999999999996</v>
      </c>
      <c r="F272" s="36">
        <v>0.99499999999999922</v>
      </c>
      <c r="G272" s="67">
        <v>0.85550099999999929</v>
      </c>
      <c r="H272" s="68">
        <v>0.27258744259903012</v>
      </c>
      <c r="I272" s="67">
        <v>1.1280884425990294</v>
      </c>
      <c r="J272" s="99"/>
      <c r="K272" s="106"/>
      <c r="L272" s="70"/>
      <c r="N272" s="32"/>
    </row>
    <row r="273" spans="1:23" s="4" customFormat="1" x14ac:dyDescent="0.25">
      <c r="A273" s="265" t="s">
        <v>3</v>
      </c>
      <c r="B273" s="265"/>
      <c r="C273" s="81">
        <f t="shared" ref="C273:F273" si="0">SUM(C26:C272)</f>
        <v>17591.5</v>
      </c>
      <c r="D273" s="54">
        <f t="shared" si="0"/>
        <v>953.98199999999986</v>
      </c>
      <c r="E273" s="54">
        <f t="shared" si="0"/>
        <v>1193.5079999999996</v>
      </c>
      <c r="F273" s="54">
        <f t="shared" si="0"/>
        <v>239.52599999999998</v>
      </c>
      <c r="G273" s="54">
        <f>SUM(G26:G272)</f>
        <v>205.94445479999996</v>
      </c>
      <c r="H273" s="54">
        <f>SUM(H26:H272)+0.001</f>
        <v>52.858000000000018</v>
      </c>
      <c r="I273" s="54">
        <f>SUM(I26:I272)+0.001</f>
        <v>258.80245480000008</v>
      </c>
      <c r="J273" s="281"/>
      <c r="K273" s="282"/>
      <c r="L273" s="30"/>
      <c r="M273" s="32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 x14ac:dyDescent="0.25">
      <c r="G274" s="125"/>
      <c r="J274" s="126"/>
      <c r="K274" s="106"/>
    </row>
    <row r="275" spans="1:23" x14ac:dyDescent="0.25">
      <c r="A275" s="9"/>
      <c r="B275" s="9"/>
      <c r="C275" s="10"/>
      <c r="D275" s="11"/>
      <c r="E275" s="10"/>
      <c r="F275" s="10"/>
      <c r="G275" s="11"/>
      <c r="H275" s="5"/>
      <c r="I275" s="5"/>
      <c r="J275" s="99"/>
    </row>
    <row r="276" spans="1:23" x14ac:dyDescent="0.25">
      <c r="A276" s="127" t="s">
        <v>17</v>
      </c>
      <c r="B276" s="127"/>
      <c r="C276" s="127"/>
      <c r="D276" s="127"/>
      <c r="E276" s="127"/>
      <c r="F276" s="127"/>
      <c r="G276" s="128"/>
      <c r="J276" s="99"/>
    </row>
    <row r="277" spans="1:23" x14ac:dyDescent="0.25">
      <c r="J277" s="99"/>
    </row>
    <row r="278" spans="1:23" x14ac:dyDescent="0.25">
      <c r="J278" s="99"/>
    </row>
  </sheetData>
  <mergeCells count="35">
    <mergeCell ref="E22:G22"/>
    <mergeCell ref="E23:G23"/>
    <mergeCell ref="A273:B273"/>
    <mergeCell ref="J273:K273"/>
    <mergeCell ref="A18:D19"/>
    <mergeCell ref="E18:G18"/>
    <mergeCell ref="E19:G19"/>
    <mergeCell ref="E20:G20"/>
    <mergeCell ref="H20:H21"/>
    <mergeCell ref="E21:G21"/>
    <mergeCell ref="K80:L8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" right="0" top="0" bottom="0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8"/>
  <sheetViews>
    <sheetView topLeftCell="A256" workbookViewId="0">
      <selection activeCell="P25" sqref="P25"/>
    </sheetView>
  </sheetViews>
  <sheetFormatPr defaultRowHeight="15" x14ac:dyDescent="0.25"/>
  <cols>
    <col min="1" max="1" width="4.85546875" style="3" customWidth="1"/>
    <col min="2" max="2" width="11.85546875" style="3" customWidth="1"/>
    <col min="3" max="3" width="9.5703125" style="3" customWidth="1"/>
    <col min="4" max="5" width="10.5703125" style="3" customWidth="1"/>
    <col min="6" max="6" width="9.85546875" style="3" customWidth="1"/>
    <col min="7" max="7" width="9.85546875" style="4" customWidth="1"/>
    <col min="8" max="8" width="11" style="6" customWidth="1"/>
    <col min="9" max="9" width="10.7109375" style="6" customWidth="1"/>
    <col min="10" max="10" width="2.140625" style="3" customWidth="1"/>
    <col min="11" max="11" width="25.28515625" style="30" customWidth="1"/>
    <col min="12" max="12" width="4.140625" style="30" customWidth="1"/>
    <col min="13" max="13" width="10.7109375" style="32" bestFit="1" customWidth="1"/>
    <col min="14" max="18" width="9.140625" style="30"/>
    <col min="19" max="19" width="11.42578125" style="30" bestFit="1" customWidth="1"/>
    <col min="20" max="23" width="9.140625" style="30"/>
    <col min="24" max="16384" width="9.140625" style="3"/>
  </cols>
  <sheetData>
    <row r="1" spans="1:13" ht="20.25" x14ac:dyDescent="0.3">
      <c r="A1" s="266" t="s">
        <v>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110"/>
    </row>
    <row r="2" spans="1:13" ht="20.25" x14ac:dyDescent="0.3">
      <c r="A2" s="161"/>
      <c r="B2" s="161"/>
      <c r="C2" s="161"/>
      <c r="D2" s="161"/>
      <c r="E2" s="161"/>
      <c r="F2" s="161"/>
      <c r="G2" s="161"/>
      <c r="H2" s="14"/>
      <c r="I2" s="14"/>
      <c r="J2" s="161"/>
      <c r="K2" s="111"/>
      <c r="L2" s="111"/>
      <c r="M2" s="112"/>
    </row>
    <row r="3" spans="1:13" ht="18.75" x14ac:dyDescent="0.25">
      <c r="A3" s="267" t="s">
        <v>21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113"/>
    </row>
    <row r="4" spans="1:13" ht="18.75" x14ac:dyDescent="0.25">
      <c r="A4" s="267" t="s">
        <v>50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113"/>
    </row>
    <row r="5" spans="1:13" ht="18.75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14"/>
      <c r="L5" s="114"/>
      <c r="M5" s="115"/>
    </row>
    <row r="6" spans="1:13" ht="18" customHeight="1" x14ac:dyDescent="0.25">
      <c r="A6" s="268" t="s">
        <v>9</v>
      </c>
      <c r="B6" s="269"/>
      <c r="C6" s="269"/>
      <c r="D6" s="269"/>
      <c r="E6" s="269"/>
      <c r="F6" s="269"/>
      <c r="G6" s="269"/>
      <c r="H6" s="270"/>
      <c r="I6" s="18"/>
      <c r="J6" s="19" t="s">
        <v>11</v>
      </c>
      <c r="K6" s="274" t="s">
        <v>12</v>
      </c>
      <c r="L6" s="275"/>
      <c r="M6" s="115"/>
    </row>
    <row r="7" spans="1:13" ht="36.75" thickBot="1" x14ac:dyDescent="0.3">
      <c r="A7" s="271" t="s">
        <v>4</v>
      </c>
      <c r="B7" s="271"/>
      <c r="C7" s="271"/>
      <c r="D7" s="271"/>
      <c r="E7" s="271" t="s">
        <v>5</v>
      </c>
      <c r="F7" s="271"/>
      <c r="G7" s="271"/>
      <c r="H7" s="47" t="s">
        <v>51</v>
      </c>
      <c r="I7" s="163"/>
      <c r="J7" s="19"/>
      <c r="K7" s="276"/>
      <c r="L7" s="277"/>
      <c r="M7" s="115"/>
    </row>
    <row r="8" spans="1:13" ht="15.75" customHeight="1" x14ac:dyDescent="0.25">
      <c r="A8" s="247" t="s">
        <v>37</v>
      </c>
      <c r="B8" s="248"/>
      <c r="C8" s="248"/>
      <c r="D8" s="248"/>
      <c r="E8" s="240" t="s">
        <v>22</v>
      </c>
      <c r="F8" s="240"/>
      <c r="G8" s="240"/>
      <c r="H8" s="55">
        <v>57.963999999999999</v>
      </c>
      <c r="I8" s="21"/>
      <c r="J8" s="19"/>
      <c r="K8" s="276"/>
      <c r="L8" s="277"/>
      <c r="M8" s="115"/>
    </row>
    <row r="9" spans="1:13" ht="15.75" customHeight="1" x14ac:dyDescent="0.25">
      <c r="A9" s="249" t="s">
        <v>6</v>
      </c>
      <c r="B9" s="250"/>
      <c r="C9" s="250"/>
      <c r="D9" s="251"/>
      <c r="E9" s="255" t="s">
        <v>23</v>
      </c>
      <c r="F9" s="255"/>
      <c r="G9" s="255"/>
      <c r="H9" s="48">
        <f>SUM(G26:G99)</f>
        <v>54.333341400000016</v>
      </c>
      <c r="I9" s="21"/>
      <c r="J9" s="19"/>
      <c r="K9" s="276"/>
      <c r="L9" s="277"/>
      <c r="M9" s="115"/>
    </row>
    <row r="10" spans="1:13" ht="15.75" customHeight="1" thickBot="1" x14ac:dyDescent="0.3">
      <c r="A10" s="252"/>
      <c r="B10" s="253"/>
      <c r="C10" s="253"/>
      <c r="D10" s="254"/>
      <c r="E10" s="256" t="s">
        <v>26</v>
      </c>
      <c r="F10" s="256"/>
      <c r="G10" s="256"/>
      <c r="H10" s="49">
        <f>H8-H9</f>
        <v>3.6306585999999825</v>
      </c>
      <c r="I10" s="21"/>
      <c r="J10" s="19"/>
      <c r="K10" s="278"/>
      <c r="L10" s="279"/>
      <c r="M10" s="115"/>
    </row>
    <row r="11" spans="1:13" ht="15.75" customHeight="1" x14ac:dyDescent="0.25">
      <c r="A11" s="247" t="s">
        <v>38</v>
      </c>
      <c r="B11" s="248"/>
      <c r="C11" s="248"/>
      <c r="D11" s="248"/>
      <c r="E11" s="240" t="s">
        <v>24</v>
      </c>
      <c r="F11" s="240"/>
      <c r="G11" s="240"/>
      <c r="H11" s="55">
        <v>44.612000000000002</v>
      </c>
      <c r="I11" s="21"/>
      <c r="J11" s="19"/>
      <c r="K11" s="116"/>
      <c r="L11" s="116"/>
      <c r="M11" s="115"/>
    </row>
    <row r="12" spans="1:13" ht="15.75" customHeight="1" x14ac:dyDescent="0.25">
      <c r="A12" s="249" t="s">
        <v>6</v>
      </c>
      <c r="B12" s="250"/>
      <c r="C12" s="250"/>
      <c r="D12" s="251"/>
      <c r="E12" s="255" t="s">
        <v>25</v>
      </c>
      <c r="F12" s="255"/>
      <c r="G12" s="255"/>
      <c r="H12" s="48">
        <f>SUM(G100:G155)</f>
        <v>31.239973200000012</v>
      </c>
      <c r="I12" s="21"/>
      <c r="J12" s="19"/>
      <c r="K12" s="116" t="s">
        <v>13</v>
      </c>
      <c r="L12" s="116"/>
      <c r="M12" s="115"/>
    </row>
    <row r="13" spans="1:13" ht="15.75" customHeight="1" thickBot="1" x14ac:dyDescent="0.3">
      <c r="A13" s="252"/>
      <c r="B13" s="253"/>
      <c r="C13" s="253"/>
      <c r="D13" s="254"/>
      <c r="E13" s="256" t="s">
        <v>27</v>
      </c>
      <c r="F13" s="256"/>
      <c r="G13" s="256"/>
      <c r="H13" s="49">
        <f>H11-H12</f>
        <v>13.37202679999999</v>
      </c>
      <c r="I13" s="21"/>
      <c r="J13" s="19"/>
      <c r="K13" s="116" t="s">
        <v>45</v>
      </c>
    </row>
    <row r="14" spans="1:13" ht="15.75" customHeight="1" x14ac:dyDescent="0.25">
      <c r="A14" s="247" t="s">
        <v>39</v>
      </c>
      <c r="B14" s="248"/>
      <c r="C14" s="248"/>
      <c r="D14" s="248"/>
      <c r="E14" s="240" t="s">
        <v>28</v>
      </c>
      <c r="F14" s="240"/>
      <c r="G14" s="240"/>
      <c r="H14" s="55">
        <v>39.143000000000001</v>
      </c>
      <c r="I14" s="21"/>
      <c r="J14" s="19"/>
      <c r="K14" s="105"/>
      <c r="L14" s="105"/>
      <c r="M14" s="117"/>
    </row>
    <row r="15" spans="1:13" ht="15.75" customHeight="1" x14ac:dyDescent="0.25">
      <c r="A15" s="249" t="s">
        <v>6</v>
      </c>
      <c r="B15" s="250"/>
      <c r="C15" s="250"/>
      <c r="D15" s="251"/>
      <c r="E15" s="255" t="s">
        <v>29</v>
      </c>
      <c r="F15" s="255"/>
      <c r="G15" s="255"/>
      <c r="H15" s="48">
        <f>SUM(G156:G207)</f>
        <v>27.789595799999997</v>
      </c>
      <c r="I15" s="21"/>
      <c r="J15" s="19"/>
      <c r="K15" s="31"/>
      <c r="L15" s="32"/>
    </row>
    <row r="16" spans="1:13" ht="15.75" customHeight="1" thickBot="1" x14ac:dyDescent="0.3">
      <c r="A16" s="252"/>
      <c r="B16" s="253"/>
      <c r="C16" s="253"/>
      <c r="D16" s="254"/>
      <c r="E16" s="256" t="s">
        <v>30</v>
      </c>
      <c r="F16" s="256"/>
      <c r="G16" s="256"/>
      <c r="H16" s="49">
        <f>H14-H15</f>
        <v>11.353404200000003</v>
      </c>
      <c r="I16" s="21"/>
      <c r="J16" s="19"/>
      <c r="K16" s="31"/>
      <c r="L16" s="32"/>
    </row>
    <row r="17" spans="1:25" ht="15.75" customHeight="1" x14ac:dyDescent="0.25">
      <c r="A17" s="247" t="s">
        <v>40</v>
      </c>
      <c r="B17" s="248"/>
      <c r="C17" s="248"/>
      <c r="D17" s="248"/>
      <c r="E17" s="240" t="s">
        <v>31</v>
      </c>
      <c r="F17" s="240"/>
      <c r="G17" s="240"/>
      <c r="H17" s="55">
        <v>51.938000000000002</v>
      </c>
      <c r="I17" s="21"/>
      <c r="J17" s="19"/>
      <c r="K17" s="31"/>
      <c r="L17" s="32"/>
    </row>
    <row r="18" spans="1:25" ht="15.75" customHeight="1" x14ac:dyDescent="0.25">
      <c r="A18" s="249" t="s">
        <v>6</v>
      </c>
      <c r="B18" s="250"/>
      <c r="C18" s="250"/>
      <c r="D18" s="251"/>
      <c r="E18" s="255" t="s">
        <v>32</v>
      </c>
      <c r="F18" s="255"/>
      <c r="G18" s="255"/>
      <c r="H18" s="50">
        <f>SUM(G208:G272)</f>
        <v>36.304195200000009</v>
      </c>
      <c r="I18" s="21"/>
      <c r="J18" s="19"/>
      <c r="K18" s="31"/>
      <c r="L18" s="32"/>
    </row>
    <row r="19" spans="1:25" ht="15.75" customHeight="1" thickBot="1" x14ac:dyDescent="0.3">
      <c r="A19" s="252"/>
      <c r="B19" s="253"/>
      <c r="C19" s="253"/>
      <c r="D19" s="254"/>
      <c r="E19" s="256" t="s">
        <v>33</v>
      </c>
      <c r="F19" s="256"/>
      <c r="G19" s="256"/>
      <c r="H19" s="51">
        <f>H17-H18</f>
        <v>15.633804799999993</v>
      </c>
      <c r="I19" s="21"/>
      <c r="J19" s="19"/>
      <c r="K19" s="31"/>
      <c r="L19" s="32"/>
    </row>
    <row r="20" spans="1:25" ht="13.9" customHeight="1" x14ac:dyDescent="0.25">
      <c r="A20" s="20"/>
      <c r="B20" s="20"/>
      <c r="C20" s="20"/>
      <c r="D20" s="20"/>
      <c r="E20" s="239" t="s">
        <v>34</v>
      </c>
      <c r="F20" s="283"/>
      <c r="G20" s="240"/>
      <c r="H20" s="237">
        <f>H8+H11+H14+H17</f>
        <v>193.65699999999998</v>
      </c>
      <c r="I20" s="21"/>
      <c r="J20" s="19"/>
      <c r="K20" s="31"/>
      <c r="L20" s="32"/>
    </row>
    <row r="21" spans="1:25" ht="13.9" customHeight="1" x14ac:dyDescent="0.25">
      <c r="A21" s="20"/>
      <c r="B21" s="20"/>
      <c r="C21" s="20"/>
      <c r="D21" s="20"/>
      <c r="E21" s="245" t="s">
        <v>35</v>
      </c>
      <c r="F21" s="284"/>
      <c r="G21" s="246"/>
      <c r="H21" s="238"/>
      <c r="I21" s="21"/>
      <c r="J21" s="19"/>
      <c r="K21" s="31"/>
      <c r="L21" s="32"/>
    </row>
    <row r="22" spans="1:25" ht="13.9" customHeight="1" x14ac:dyDescent="0.25">
      <c r="A22" s="20"/>
      <c r="B22" s="20"/>
      <c r="C22" s="20"/>
      <c r="D22" s="20"/>
      <c r="E22" s="241" t="s">
        <v>36</v>
      </c>
      <c r="F22" s="246"/>
      <c r="G22" s="242"/>
      <c r="H22" s="52">
        <f>H9+H12+H15+H18</f>
        <v>149.66710560000004</v>
      </c>
      <c r="I22" s="21"/>
      <c r="J22" s="19"/>
      <c r="K22" s="31"/>
      <c r="L22" s="32"/>
    </row>
    <row r="23" spans="1:25" ht="13.9" customHeight="1" thickBot="1" x14ac:dyDescent="0.3">
      <c r="A23" s="20"/>
      <c r="B23" s="20"/>
      <c r="C23" s="20"/>
      <c r="D23" s="20"/>
      <c r="E23" s="243" t="s">
        <v>10</v>
      </c>
      <c r="F23" s="280"/>
      <c r="G23" s="244"/>
      <c r="H23" s="53">
        <f>H10+H13+H16+H19</f>
        <v>43.989894399999969</v>
      </c>
      <c r="I23" s="21"/>
      <c r="J23" s="19"/>
      <c r="K23" s="31"/>
      <c r="L23" s="32"/>
      <c r="X23" s="99"/>
      <c r="Y23" s="99"/>
    </row>
    <row r="24" spans="1:25" ht="14.45" customHeight="1" x14ac:dyDescent="0.25">
      <c r="K24" s="31"/>
      <c r="L24" s="32"/>
      <c r="X24" s="99"/>
      <c r="Y24" s="99"/>
    </row>
    <row r="25" spans="1:25" s="27" customFormat="1" ht="40.5" customHeight="1" x14ac:dyDescent="0.25">
      <c r="A25" s="8" t="s">
        <v>0</v>
      </c>
      <c r="B25" s="65" t="s">
        <v>1</v>
      </c>
      <c r="C25" s="8" t="s">
        <v>2</v>
      </c>
      <c r="D25" s="1" t="s">
        <v>48</v>
      </c>
      <c r="E25" s="1" t="s">
        <v>52</v>
      </c>
      <c r="F25" s="7" t="s">
        <v>49</v>
      </c>
      <c r="G25" s="7" t="s">
        <v>14</v>
      </c>
      <c r="H25" s="24" t="s">
        <v>7</v>
      </c>
      <c r="I25" s="25" t="s">
        <v>15</v>
      </c>
      <c r="J25" s="26"/>
      <c r="K25" s="108"/>
      <c r="L25" s="32"/>
      <c r="M25" s="32"/>
      <c r="N25" s="105"/>
      <c r="O25" s="30"/>
      <c r="P25" s="30"/>
      <c r="Q25" s="30"/>
      <c r="R25" s="30"/>
      <c r="S25" s="30"/>
      <c r="T25" s="30"/>
      <c r="U25" s="30"/>
      <c r="V25" s="30"/>
      <c r="W25" s="105"/>
      <c r="X25" s="101"/>
      <c r="Y25" s="101"/>
    </row>
    <row r="26" spans="1:25" x14ac:dyDescent="0.25">
      <c r="A26" s="87">
        <v>1</v>
      </c>
      <c r="B26" s="168">
        <v>43441363</v>
      </c>
      <c r="C26" s="173">
        <v>112.5</v>
      </c>
      <c r="D26" s="36">
        <v>6.8529999999999998</v>
      </c>
      <c r="E26" s="36">
        <v>9.0329999999999995</v>
      </c>
      <c r="F26" s="36">
        <f>E26-D26</f>
        <v>2.1799999999999997</v>
      </c>
      <c r="G26" s="67">
        <f>F26*0.8598</f>
        <v>1.8743639999999997</v>
      </c>
      <c r="H26" s="67">
        <f>C26/5339.7*$H$10</f>
        <v>7.6492891454575745E-2</v>
      </c>
      <c r="I26" s="67">
        <f>G26+H26</f>
        <v>1.9508568914545754</v>
      </c>
      <c r="K26" s="108"/>
      <c r="L26" s="32"/>
      <c r="X26" s="99"/>
      <c r="Y26" s="99"/>
    </row>
    <row r="27" spans="1:25" s="30" customFormat="1" x14ac:dyDescent="0.25">
      <c r="A27" s="29">
        <v>2</v>
      </c>
      <c r="B27" s="168">
        <v>43242252</v>
      </c>
      <c r="C27" s="173">
        <v>58.7</v>
      </c>
      <c r="D27" s="36">
        <v>6.0650000000000004</v>
      </c>
      <c r="E27" s="36">
        <v>6.7949999999999999</v>
      </c>
      <c r="F27" s="36">
        <f t="shared" ref="F27:F90" si="0">E27-D27</f>
        <v>0.72999999999999954</v>
      </c>
      <c r="G27" s="67">
        <f t="shared" ref="G27:G90" si="1">F27*0.8598</f>
        <v>0.6276539999999996</v>
      </c>
      <c r="H27" s="67">
        <f t="shared" ref="H27:H90" si="2">C27/5339.7*$H$10</f>
        <v>3.9912290918965296E-2</v>
      </c>
      <c r="I27" s="67">
        <f t="shared" ref="I27:I90" si="3">G27+H27</f>
        <v>0.66756629091896491</v>
      </c>
      <c r="K27" s="108"/>
      <c r="L27" s="32"/>
      <c r="M27" s="70"/>
      <c r="N27" s="70"/>
      <c r="O27" s="70"/>
      <c r="X27" s="99"/>
      <c r="Y27" s="99"/>
    </row>
    <row r="28" spans="1:25" x14ac:dyDescent="0.25">
      <c r="A28" s="87">
        <v>3</v>
      </c>
      <c r="B28" s="168">
        <v>43242247</v>
      </c>
      <c r="C28" s="173">
        <v>50.5</v>
      </c>
      <c r="D28" s="36">
        <v>4.1040000000000001</v>
      </c>
      <c r="E28" s="36">
        <v>5.1550000000000002</v>
      </c>
      <c r="F28" s="36">
        <f t="shared" si="0"/>
        <v>1.0510000000000002</v>
      </c>
      <c r="G28" s="67">
        <f t="shared" si="1"/>
        <v>0.90364980000000017</v>
      </c>
      <c r="H28" s="67">
        <f t="shared" si="2"/>
        <v>3.4336809052942889E-2</v>
      </c>
      <c r="I28" s="67">
        <f t="shared" si="3"/>
        <v>0.93798660905294307</v>
      </c>
      <c r="K28" s="108"/>
      <c r="L28" s="32"/>
      <c r="M28" s="70"/>
      <c r="N28" s="32"/>
      <c r="X28" s="99"/>
      <c r="Y28" s="99"/>
    </row>
    <row r="29" spans="1:25" x14ac:dyDescent="0.25">
      <c r="A29" s="87">
        <v>4</v>
      </c>
      <c r="B29" s="168">
        <v>43441362</v>
      </c>
      <c r="C29" s="173">
        <v>51.8</v>
      </c>
      <c r="D29" s="36">
        <v>4.4039999999999999</v>
      </c>
      <c r="E29" s="36">
        <v>5.4909999999999997</v>
      </c>
      <c r="F29" s="36">
        <f t="shared" si="0"/>
        <v>1.0869999999999997</v>
      </c>
      <c r="G29" s="67">
        <f t="shared" si="1"/>
        <v>0.93460259999999984</v>
      </c>
      <c r="H29" s="67">
        <f t="shared" si="2"/>
        <v>3.5220726909751317E-2</v>
      </c>
      <c r="I29" s="67">
        <f t="shared" si="3"/>
        <v>0.96982332690975115</v>
      </c>
      <c r="K29" s="108"/>
      <c r="L29" s="32"/>
      <c r="M29" s="106"/>
      <c r="N29" s="32"/>
      <c r="X29" s="99"/>
      <c r="Y29" s="99"/>
    </row>
    <row r="30" spans="1:25" s="30" customFormat="1" x14ac:dyDescent="0.25">
      <c r="A30" s="29">
        <v>5</v>
      </c>
      <c r="B30" s="168">
        <v>43242251</v>
      </c>
      <c r="C30" s="173">
        <v>52.9</v>
      </c>
      <c r="D30" s="36">
        <v>3.8450000000000002</v>
      </c>
      <c r="E30" s="36">
        <v>4.5010000000000003</v>
      </c>
      <c r="F30" s="36">
        <f t="shared" si="0"/>
        <v>0.65600000000000014</v>
      </c>
      <c r="G30" s="67">
        <f t="shared" si="1"/>
        <v>0.56402880000000011</v>
      </c>
      <c r="H30" s="67">
        <f t="shared" si="2"/>
        <v>3.5968657403973835E-2</v>
      </c>
      <c r="I30" s="67">
        <f t="shared" si="3"/>
        <v>0.59999745740397392</v>
      </c>
      <c r="K30" s="108"/>
      <c r="L30" s="32"/>
      <c r="M30" s="32"/>
      <c r="N30" s="32"/>
      <c r="X30" s="99"/>
      <c r="Y30" s="99"/>
    </row>
    <row r="31" spans="1:25" x14ac:dyDescent="0.25">
      <c r="A31" s="87">
        <v>6</v>
      </c>
      <c r="B31" s="168">
        <v>43242242</v>
      </c>
      <c r="C31" s="173">
        <v>99.6</v>
      </c>
      <c r="D31" s="36">
        <v>8.1760000000000002</v>
      </c>
      <c r="E31" s="36">
        <v>10.063000000000001</v>
      </c>
      <c r="F31" s="36">
        <f t="shared" si="0"/>
        <v>1.8870000000000005</v>
      </c>
      <c r="G31" s="67">
        <f t="shared" si="1"/>
        <v>1.6224426000000005</v>
      </c>
      <c r="H31" s="67">
        <f t="shared" si="2"/>
        <v>6.7721706567784382E-2</v>
      </c>
      <c r="I31" s="67">
        <f t="shared" si="3"/>
        <v>1.6901643065677849</v>
      </c>
      <c r="K31" s="108"/>
      <c r="L31" s="32"/>
      <c r="M31" s="70"/>
      <c r="N31" s="32"/>
      <c r="X31" s="99"/>
      <c r="Y31" s="99"/>
    </row>
    <row r="32" spans="1:25" x14ac:dyDescent="0.25">
      <c r="A32" s="87">
        <v>7</v>
      </c>
      <c r="B32" s="168">
        <v>43441364</v>
      </c>
      <c r="C32" s="173">
        <v>112.6</v>
      </c>
      <c r="D32" s="36">
        <v>7.7030000000000003</v>
      </c>
      <c r="E32" s="36">
        <v>8.5470000000000006</v>
      </c>
      <c r="F32" s="36">
        <f t="shared" si="0"/>
        <v>0.84400000000000031</v>
      </c>
      <c r="G32" s="67">
        <f t="shared" si="1"/>
        <v>0.72567120000000029</v>
      </c>
      <c r="H32" s="67">
        <f t="shared" si="2"/>
        <v>7.6560885135868686E-2</v>
      </c>
      <c r="I32" s="67">
        <f t="shared" si="3"/>
        <v>0.80223208513586897</v>
      </c>
      <c r="K32" s="108"/>
      <c r="L32" s="32"/>
      <c r="N32" s="32"/>
      <c r="X32" s="99"/>
      <c r="Y32" s="99"/>
    </row>
    <row r="33" spans="1:25" s="30" customFormat="1" x14ac:dyDescent="0.25">
      <c r="A33" s="29">
        <v>8</v>
      </c>
      <c r="B33" s="168">
        <v>43441368</v>
      </c>
      <c r="C33" s="173">
        <v>62.5</v>
      </c>
      <c r="D33" s="36">
        <v>5.9820000000000002</v>
      </c>
      <c r="E33" s="36">
        <v>7.5890000000000004</v>
      </c>
      <c r="F33" s="36">
        <f t="shared" si="0"/>
        <v>1.6070000000000002</v>
      </c>
      <c r="G33" s="67">
        <f t="shared" si="1"/>
        <v>1.3816986000000002</v>
      </c>
      <c r="H33" s="67">
        <f t="shared" si="2"/>
        <v>4.2496050808097631E-2</v>
      </c>
      <c r="I33" s="67">
        <f t="shared" si="3"/>
        <v>1.4241946508080978</v>
      </c>
      <c r="K33" s="108"/>
      <c r="L33" s="32"/>
      <c r="M33" s="70"/>
      <c r="N33" s="78"/>
      <c r="X33" s="99"/>
      <c r="Y33" s="99"/>
    </row>
    <row r="34" spans="1:25" x14ac:dyDescent="0.25">
      <c r="A34" s="87">
        <v>9</v>
      </c>
      <c r="B34" s="168">
        <v>43441366</v>
      </c>
      <c r="C34" s="173">
        <v>50.5</v>
      </c>
      <c r="D34" s="36">
        <v>3.8740000000000001</v>
      </c>
      <c r="E34" s="36">
        <v>4.7030000000000003</v>
      </c>
      <c r="F34" s="36">
        <f t="shared" si="0"/>
        <v>0.82900000000000018</v>
      </c>
      <c r="G34" s="67">
        <f t="shared" si="1"/>
        <v>0.71277420000000014</v>
      </c>
      <c r="H34" s="67">
        <f t="shared" si="2"/>
        <v>3.4336809052942889E-2</v>
      </c>
      <c r="I34" s="67">
        <f t="shared" si="3"/>
        <v>0.74711100905294303</v>
      </c>
      <c r="K34" s="108"/>
      <c r="L34" s="32"/>
      <c r="N34" s="32"/>
      <c r="X34" s="99"/>
      <c r="Y34" s="99"/>
    </row>
    <row r="35" spans="1:25" x14ac:dyDescent="0.25">
      <c r="A35" s="87">
        <v>10</v>
      </c>
      <c r="B35" s="168">
        <v>43441367</v>
      </c>
      <c r="C35" s="173">
        <v>52.3</v>
      </c>
      <c r="D35" s="36">
        <v>1.532</v>
      </c>
      <c r="E35" s="36">
        <v>1.744</v>
      </c>
      <c r="F35" s="36">
        <f t="shared" si="0"/>
        <v>0.21199999999999997</v>
      </c>
      <c r="G35" s="67">
        <f t="shared" si="1"/>
        <v>0.18227759999999998</v>
      </c>
      <c r="H35" s="67">
        <f t="shared" si="2"/>
        <v>3.5560695316216098E-2</v>
      </c>
      <c r="I35" s="67">
        <f t="shared" si="3"/>
        <v>0.21783829531621607</v>
      </c>
      <c r="K35" s="108"/>
      <c r="L35" s="32"/>
      <c r="M35" s="70"/>
      <c r="N35" s="32"/>
      <c r="X35" s="99"/>
      <c r="Y35" s="99"/>
    </row>
    <row r="36" spans="1:25" x14ac:dyDescent="0.25">
      <c r="A36" s="87">
        <v>11</v>
      </c>
      <c r="B36" s="168">
        <v>43441360</v>
      </c>
      <c r="C36" s="173">
        <v>53</v>
      </c>
      <c r="D36" s="36">
        <v>4.4640000000000004</v>
      </c>
      <c r="E36" s="36">
        <v>5.125</v>
      </c>
      <c r="F36" s="36">
        <f t="shared" si="0"/>
        <v>0.66099999999999959</v>
      </c>
      <c r="G36" s="67">
        <f t="shared" si="1"/>
        <v>0.56832779999999961</v>
      </c>
      <c r="H36" s="67">
        <f t="shared" si="2"/>
        <v>3.603665108526679E-2</v>
      </c>
      <c r="I36" s="67">
        <f t="shared" si="3"/>
        <v>0.60436445108526637</v>
      </c>
      <c r="K36" s="108"/>
      <c r="L36" s="32"/>
      <c r="N36" s="32"/>
      <c r="X36" s="99"/>
      <c r="Y36" s="99"/>
    </row>
    <row r="37" spans="1:25" x14ac:dyDescent="0.25">
      <c r="A37" s="87">
        <v>12</v>
      </c>
      <c r="B37" s="168">
        <v>43441365</v>
      </c>
      <c r="C37" s="173">
        <v>100.2</v>
      </c>
      <c r="D37" s="36">
        <v>7.6289999999999996</v>
      </c>
      <c r="E37" s="36">
        <v>8.2219999999999995</v>
      </c>
      <c r="F37" s="36">
        <f t="shared" si="0"/>
        <v>0.59299999999999997</v>
      </c>
      <c r="G37" s="67">
        <f t="shared" si="1"/>
        <v>0.50986140000000002</v>
      </c>
      <c r="H37" s="67">
        <f t="shared" si="2"/>
        <v>6.8129668655542111E-2</v>
      </c>
      <c r="I37" s="67">
        <f t="shared" si="3"/>
        <v>0.57799106865554217</v>
      </c>
      <c r="K37" s="108"/>
      <c r="L37" s="32"/>
      <c r="N37" s="32"/>
      <c r="X37" s="99"/>
      <c r="Y37" s="99"/>
    </row>
    <row r="38" spans="1:25" s="30" customFormat="1" x14ac:dyDescent="0.25">
      <c r="A38" s="29">
        <v>13</v>
      </c>
      <c r="B38" s="169">
        <v>43441377</v>
      </c>
      <c r="C38" s="173">
        <v>112.4</v>
      </c>
      <c r="D38" s="36">
        <v>7.0720000000000001</v>
      </c>
      <c r="E38" s="36">
        <v>8.33</v>
      </c>
      <c r="F38" s="36">
        <f t="shared" si="0"/>
        <v>1.258</v>
      </c>
      <c r="G38" s="67">
        <f t="shared" si="1"/>
        <v>1.0816284</v>
      </c>
      <c r="H38" s="67">
        <f t="shared" si="2"/>
        <v>7.6424897773282791E-2</v>
      </c>
      <c r="I38" s="67">
        <f t="shared" si="3"/>
        <v>1.1580532977732829</v>
      </c>
      <c r="K38" s="108"/>
      <c r="L38" s="32"/>
      <c r="M38" s="70"/>
      <c r="N38" s="32"/>
      <c r="X38" s="99"/>
      <c r="Y38" s="99"/>
    </row>
    <row r="39" spans="1:25" x14ac:dyDescent="0.25">
      <c r="A39" s="87">
        <v>14</v>
      </c>
      <c r="B39" s="169">
        <v>43441370</v>
      </c>
      <c r="C39" s="173">
        <v>63.8</v>
      </c>
      <c r="D39" s="36">
        <v>5.6159999999999997</v>
      </c>
      <c r="E39" s="36">
        <v>7.085</v>
      </c>
      <c r="F39" s="36">
        <f t="shared" si="0"/>
        <v>1.4690000000000003</v>
      </c>
      <c r="G39" s="67">
        <f t="shared" si="1"/>
        <v>1.2630462000000002</v>
      </c>
      <c r="H39" s="67">
        <f t="shared" si="2"/>
        <v>4.3379968664906059E-2</v>
      </c>
      <c r="I39" s="67">
        <f t="shared" si="3"/>
        <v>1.3064261686649064</v>
      </c>
      <c r="K39" s="108"/>
      <c r="M39" s="30"/>
      <c r="X39" s="99"/>
      <c r="Y39" s="99"/>
    </row>
    <row r="40" spans="1:25" x14ac:dyDescent="0.25">
      <c r="A40" s="87">
        <v>15</v>
      </c>
      <c r="B40" s="168">
        <v>43441369</v>
      </c>
      <c r="C40" s="173">
        <v>50.9</v>
      </c>
      <c r="D40" s="36">
        <v>3.8980000000000001</v>
      </c>
      <c r="E40" s="36">
        <v>4.95</v>
      </c>
      <c r="F40" s="36">
        <f t="shared" si="0"/>
        <v>1.052</v>
      </c>
      <c r="G40" s="67">
        <f t="shared" si="1"/>
        <v>0.90450960000000002</v>
      </c>
      <c r="H40" s="67">
        <f t="shared" si="2"/>
        <v>3.4608783778114709E-2</v>
      </c>
      <c r="I40" s="67">
        <f t="shared" si="3"/>
        <v>0.93911838377811474</v>
      </c>
      <c r="K40" s="108"/>
      <c r="M40" s="30"/>
      <c r="X40" s="99"/>
      <c r="Y40" s="99"/>
    </row>
    <row r="41" spans="1:25" s="30" customFormat="1" x14ac:dyDescent="0.25">
      <c r="A41" s="29">
        <v>16</v>
      </c>
      <c r="B41" s="168">
        <v>43441375</v>
      </c>
      <c r="C41" s="173">
        <v>52.4</v>
      </c>
      <c r="D41" s="36">
        <v>4.2460000000000004</v>
      </c>
      <c r="E41" s="36">
        <v>5.0179999999999998</v>
      </c>
      <c r="F41" s="36">
        <f t="shared" si="0"/>
        <v>0.77199999999999935</v>
      </c>
      <c r="G41" s="67">
        <f t="shared" si="1"/>
        <v>0.6637655999999994</v>
      </c>
      <c r="H41" s="67">
        <f t="shared" si="2"/>
        <v>3.5628688997509046E-2</v>
      </c>
      <c r="I41" s="67">
        <f t="shared" si="3"/>
        <v>0.69939428899750844</v>
      </c>
      <c r="K41" s="108"/>
      <c r="M41" s="70"/>
      <c r="X41" s="99"/>
      <c r="Y41" s="99"/>
    </row>
    <row r="42" spans="1:25" x14ac:dyDescent="0.25">
      <c r="A42" s="87">
        <v>17</v>
      </c>
      <c r="B42" s="168">
        <v>43441376</v>
      </c>
      <c r="C42" s="173">
        <v>53.3</v>
      </c>
      <c r="D42" s="36">
        <v>3.5070000000000001</v>
      </c>
      <c r="E42" s="36">
        <v>4.0389999999999997</v>
      </c>
      <c r="F42" s="36">
        <f t="shared" si="0"/>
        <v>0.53199999999999958</v>
      </c>
      <c r="G42" s="67">
        <f t="shared" si="1"/>
        <v>0.45741359999999964</v>
      </c>
      <c r="H42" s="67">
        <f t="shared" si="2"/>
        <v>3.6240632129145661E-2</v>
      </c>
      <c r="I42" s="67">
        <f t="shared" si="3"/>
        <v>0.49365423212914528</v>
      </c>
      <c r="K42" s="108"/>
      <c r="M42" s="30"/>
      <c r="X42" s="99"/>
      <c r="Y42" s="99"/>
    </row>
    <row r="43" spans="1:25" s="30" customFormat="1" x14ac:dyDescent="0.25">
      <c r="A43" s="29">
        <v>18</v>
      </c>
      <c r="B43" s="168">
        <v>43441361</v>
      </c>
      <c r="C43" s="173">
        <v>100.6</v>
      </c>
      <c r="D43" s="36">
        <v>3.645</v>
      </c>
      <c r="E43" s="36">
        <v>4.3659999999999997</v>
      </c>
      <c r="F43" s="36">
        <f t="shared" si="0"/>
        <v>0.72099999999999964</v>
      </c>
      <c r="G43" s="67">
        <f t="shared" si="1"/>
        <v>0.61991579999999968</v>
      </c>
      <c r="H43" s="67">
        <f t="shared" si="2"/>
        <v>6.8401643380713945E-2</v>
      </c>
      <c r="I43" s="67">
        <f t="shared" si="3"/>
        <v>0.68831744338071366</v>
      </c>
      <c r="K43" s="108"/>
      <c r="X43" s="99"/>
      <c r="Y43" s="99"/>
    </row>
    <row r="44" spans="1:25" s="30" customFormat="1" x14ac:dyDescent="0.25">
      <c r="A44" s="29">
        <v>19</v>
      </c>
      <c r="B44" s="168">
        <v>43441266</v>
      </c>
      <c r="C44" s="173">
        <v>112.4</v>
      </c>
      <c r="D44" s="36">
        <v>5.3179999999999996</v>
      </c>
      <c r="E44" s="36">
        <v>5.9370000000000003</v>
      </c>
      <c r="F44" s="36">
        <f t="shared" si="0"/>
        <v>0.61900000000000066</v>
      </c>
      <c r="G44" s="67">
        <f t="shared" si="1"/>
        <v>0.53221620000000058</v>
      </c>
      <c r="H44" s="67">
        <f t="shared" si="2"/>
        <v>7.6424897773282791E-2</v>
      </c>
      <c r="I44" s="67">
        <f t="shared" si="3"/>
        <v>0.60864109777328335</v>
      </c>
      <c r="K44" s="108"/>
      <c r="M44" s="70"/>
      <c r="S44" s="70"/>
      <c r="X44" s="99"/>
      <c r="Y44" s="99"/>
    </row>
    <row r="45" spans="1:25" x14ac:dyDescent="0.25">
      <c r="A45" s="87">
        <v>20</v>
      </c>
      <c r="B45" s="168">
        <v>43441271</v>
      </c>
      <c r="C45" s="173">
        <v>63</v>
      </c>
      <c r="D45" s="36">
        <v>5.0860000000000003</v>
      </c>
      <c r="E45" s="36">
        <v>5.5819999999999999</v>
      </c>
      <c r="F45" s="36">
        <f t="shared" si="0"/>
        <v>0.49599999999999955</v>
      </c>
      <c r="G45" s="67">
        <f t="shared" si="1"/>
        <v>0.42646079999999964</v>
      </c>
      <c r="H45" s="67">
        <f t="shared" si="2"/>
        <v>4.2836019214562412E-2</v>
      </c>
      <c r="I45" s="67">
        <f t="shared" si="3"/>
        <v>0.46929681921456207</v>
      </c>
      <c r="J45" s="30"/>
      <c r="K45" s="108"/>
      <c r="M45" s="30"/>
      <c r="X45" s="99"/>
      <c r="Y45" s="99"/>
    </row>
    <row r="46" spans="1:25" x14ac:dyDescent="0.25">
      <c r="A46" s="87">
        <v>21</v>
      </c>
      <c r="B46" s="168">
        <v>43441274</v>
      </c>
      <c r="C46" s="173">
        <v>50.5</v>
      </c>
      <c r="D46" s="36">
        <v>1.274</v>
      </c>
      <c r="E46" s="36">
        <v>1.9870000000000001</v>
      </c>
      <c r="F46" s="36">
        <f t="shared" si="0"/>
        <v>0.71300000000000008</v>
      </c>
      <c r="G46" s="67">
        <f t="shared" si="1"/>
        <v>0.61303740000000007</v>
      </c>
      <c r="H46" s="67">
        <f t="shared" si="2"/>
        <v>3.4336809052942889E-2</v>
      </c>
      <c r="I46" s="67">
        <f t="shared" si="3"/>
        <v>0.64737420905294296</v>
      </c>
      <c r="J46" s="30"/>
      <c r="K46" s="108"/>
      <c r="M46" s="30"/>
      <c r="X46" s="99"/>
      <c r="Y46" s="99"/>
    </row>
    <row r="47" spans="1:25" x14ac:dyDescent="0.25">
      <c r="A47" s="87">
        <v>22</v>
      </c>
      <c r="B47" s="168">
        <v>43441273</v>
      </c>
      <c r="C47" s="173">
        <v>52.4</v>
      </c>
      <c r="D47" s="36">
        <v>3.508</v>
      </c>
      <c r="E47" s="36">
        <v>3.7639999999999998</v>
      </c>
      <c r="F47" s="36">
        <f t="shared" si="0"/>
        <v>0.25599999999999978</v>
      </c>
      <c r="G47" s="67">
        <f t="shared" si="1"/>
        <v>0.22010879999999983</v>
      </c>
      <c r="H47" s="67">
        <f t="shared" si="2"/>
        <v>3.5628688997509046E-2</v>
      </c>
      <c r="I47" s="67">
        <f t="shared" si="3"/>
        <v>0.25573748899750887</v>
      </c>
      <c r="J47" s="30"/>
      <c r="K47" s="108"/>
      <c r="M47" s="30"/>
      <c r="X47" s="99"/>
      <c r="Y47" s="99"/>
    </row>
    <row r="48" spans="1:25" x14ac:dyDescent="0.25">
      <c r="A48" s="87">
        <v>23</v>
      </c>
      <c r="B48" s="168">
        <v>43441371</v>
      </c>
      <c r="C48" s="173">
        <v>53.1</v>
      </c>
      <c r="D48" s="36">
        <v>3.3610000000000002</v>
      </c>
      <c r="E48" s="36">
        <v>3.3780000000000001</v>
      </c>
      <c r="F48" s="36">
        <f t="shared" si="0"/>
        <v>1.6999999999999904E-2</v>
      </c>
      <c r="G48" s="67">
        <f t="shared" si="1"/>
        <v>1.4616599999999917E-2</v>
      </c>
      <c r="H48" s="67">
        <f t="shared" si="2"/>
        <v>3.6104644766559744E-2</v>
      </c>
      <c r="I48" s="67">
        <f t="shared" si="3"/>
        <v>5.0721244766559662E-2</v>
      </c>
      <c r="K48" s="108"/>
      <c r="L48" s="32"/>
      <c r="N48" s="32"/>
      <c r="X48" s="99"/>
      <c r="Y48" s="99"/>
    </row>
    <row r="49" spans="1:25" x14ac:dyDescent="0.25">
      <c r="A49" s="87">
        <v>24</v>
      </c>
      <c r="B49" s="168">
        <v>43441374</v>
      </c>
      <c r="C49" s="173">
        <v>100.7</v>
      </c>
      <c r="D49" s="36">
        <v>6.6929999999999996</v>
      </c>
      <c r="E49" s="36">
        <v>8.58</v>
      </c>
      <c r="F49" s="36">
        <f t="shared" si="0"/>
        <v>1.8870000000000005</v>
      </c>
      <c r="G49" s="67">
        <f t="shared" si="1"/>
        <v>1.6224426000000005</v>
      </c>
      <c r="H49" s="67">
        <f t="shared" si="2"/>
        <v>6.8469637062006899E-2</v>
      </c>
      <c r="I49" s="67">
        <f t="shared" si="3"/>
        <v>1.6909122370620073</v>
      </c>
      <c r="K49" s="108"/>
      <c r="L49" s="32"/>
      <c r="N49" s="32"/>
      <c r="X49" s="99"/>
      <c r="Y49" s="99"/>
    </row>
    <row r="50" spans="1:25" x14ac:dyDescent="0.25">
      <c r="A50" s="87">
        <v>25</v>
      </c>
      <c r="B50" s="168">
        <v>43441275</v>
      </c>
      <c r="C50" s="173">
        <v>112.5</v>
      </c>
      <c r="D50" s="36">
        <v>7.8860000000000001</v>
      </c>
      <c r="E50" s="36">
        <v>9.8369999999999997</v>
      </c>
      <c r="F50" s="36">
        <f t="shared" si="0"/>
        <v>1.9509999999999996</v>
      </c>
      <c r="G50" s="67">
        <f t="shared" si="1"/>
        <v>1.6774697999999997</v>
      </c>
      <c r="H50" s="67">
        <f t="shared" si="2"/>
        <v>7.6492891454575745E-2</v>
      </c>
      <c r="I50" s="67">
        <f t="shared" si="3"/>
        <v>1.7539626914545754</v>
      </c>
      <c r="K50" s="108"/>
      <c r="L50" s="32"/>
      <c r="M50" s="70"/>
      <c r="N50" s="32"/>
      <c r="X50" s="99"/>
      <c r="Y50" s="99"/>
    </row>
    <row r="51" spans="1:25" x14ac:dyDescent="0.25">
      <c r="A51" s="87">
        <v>26</v>
      </c>
      <c r="B51" s="168">
        <v>43441269</v>
      </c>
      <c r="C51" s="173">
        <v>62.5</v>
      </c>
      <c r="D51" s="36">
        <v>5.6589999999999998</v>
      </c>
      <c r="E51" s="36">
        <v>6.4640000000000004</v>
      </c>
      <c r="F51" s="36">
        <f t="shared" si="0"/>
        <v>0.8050000000000006</v>
      </c>
      <c r="G51" s="67">
        <f t="shared" si="1"/>
        <v>0.6921390000000005</v>
      </c>
      <c r="H51" s="67">
        <f t="shared" si="2"/>
        <v>4.2496050808097631E-2</v>
      </c>
      <c r="I51" s="67">
        <f t="shared" si="3"/>
        <v>0.7346350508080981</v>
      </c>
      <c r="K51" s="108"/>
      <c r="L51" s="32"/>
      <c r="N51" s="32"/>
      <c r="X51" s="99"/>
      <c r="Y51" s="99"/>
    </row>
    <row r="52" spans="1:25" s="30" customFormat="1" x14ac:dyDescent="0.25">
      <c r="A52" s="29">
        <v>27</v>
      </c>
      <c r="B52" s="168">
        <v>43441270</v>
      </c>
      <c r="C52" s="173">
        <v>51.2</v>
      </c>
      <c r="D52" s="36">
        <v>0.54100000000000004</v>
      </c>
      <c r="E52" s="36">
        <v>0.54100000000000004</v>
      </c>
      <c r="F52" s="36">
        <f t="shared" si="0"/>
        <v>0</v>
      </c>
      <c r="G52" s="67">
        <f t="shared" si="1"/>
        <v>0</v>
      </c>
      <c r="H52" s="67">
        <f t="shared" si="2"/>
        <v>3.481276482199358E-2</v>
      </c>
      <c r="I52" s="67">
        <f t="shared" si="3"/>
        <v>3.481276482199358E-2</v>
      </c>
      <c r="K52" s="108"/>
      <c r="L52" s="32"/>
      <c r="M52" s="32"/>
      <c r="N52" s="32"/>
      <c r="X52" s="99"/>
      <c r="Y52" s="99"/>
    </row>
    <row r="53" spans="1:25" x14ac:dyDescent="0.25">
      <c r="A53" s="87">
        <v>28</v>
      </c>
      <c r="B53" s="168">
        <v>43441264</v>
      </c>
      <c r="C53" s="173">
        <v>52.5</v>
      </c>
      <c r="D53" s="36">
        <v>2.9980000000000002</v>
      </c>
      <c r="E53" s="36">
        <v>3.222</v>
      </c>
      <c r="F53" s="36">
        <f t="shared" si="0"/>
        <v>0.22399999999999975</v>
      </c>
      <c r="G53" s="67">
        <f t="shared" si="1"/>
        <v>0.1925951999999998</v>
      </c>
      <c r="H53" s="67">
        <f t="shared" si="2"/>
        <v>3.5696682678802008E-2</v>
      </c>
      <c r="I53" s="67">
        <f t="shared" si="3"/>
        <v>0.22829188267880179</v>
      </c>
      <c r="K53" s="108"/>
      <c r="L53" s="32"/>
      <c r="N53" s="32"/>
      <c r="X53" s="99"/>
      <c r="Y53" s="99"/>
    </row>
    <row r="54" spans="1:25" s="30" customFormat="1" x14ac:dyDescent="0.25">
      <c r="A54" s="29">
        <v>29</v>
      </c>
      <c r="B54" s="168">
        <v>43441272</v>
      </c>
      <c r="C54" s="173">
        <v>52.8</v>
      </c>
      <c r="D54" s="36">
        <v>3.49</v>
      </c>
      <c r="E54" s="36">
        <v>3.5819999999999999</v>
      </c>
      <c r="F54" s="36">
        <f t="shared" si="0"/>
        <v>9.1999999999999638E-2</v>
      </c>
      <c r="G54" s="67">
        <f t="shared" si="1"/>
        <v>7.9101599999999689E-2</v>
      </c>
      <c r="H54" s="67">
        <f t="shared" si="2"/>
        <v>3.590066372268088E-2</v>
      </c>
      <c r="I54" s="67">
        <f t="shared" si="3"/>
        <v>0.11500226372268058</v>
      </c>
      <c r="K54" s="108"/>
      <c r="L54" s="32"/>
      <c r="M54" s="32"/>
      <c r="N54" s="32"/>
      <c r="X54" s="99"/>
      <c r="Y54" s="99"/>
    </row>
    <row r="55" spans="1:25" x14ac:dyDescent="0.25">
      <c r="A55" s="87">
        <v>30</v>
      </c>
      <c r="B55" s="168">
        <v>43441265</v>
      </c>
      <c r="C55" s="173">
        <v>101.4</v>
      </c>
      <c r="D55" s="36">
        <v>7.6609999999999996</v>
      </c>
      <c r="E55" s="36">
        <v>9.61</v>
      </c>
      <c r="F55" s="36">
        <f t="shared" si="0"/>
        <v>1.9489999999999998</v>
      </c>
      <c r="G55" s="67">
        <f t="shared" si="1"/>
        <v>1.6757502</v>
      </c>
      <c r="H55" s="67">
        <f t="shared" si="2"/>
        <v>6.8945592831057598E-2</v>
      </c>
      <c r="I55" s="67">
        <f t="shared" si="3"/>
        <v>1.7446957928310576</v>
      </c>
      <c r="K55" s="108"/>
      <c r="L55" s="32"/>
      <c r="N55" s="32"/>
      <c r="X55" s="99"/>
      <c r="Y55" s="99"/>
    </row>
    <row r="56" spans="1:25" x14ac:dyDescent="0.25">
      <c r="A56" s="87">
        <v>31</v>
      </c>
      <c r="B56" s="168">
        <v>43441277</v>
      </c>
      <c r="C56" s="173">
        <v>112.5</v>
      </c>
      <c r="D56" s="36">
        <v>6.1180000000000003</v>
      </c>
      <c r="E56" s="36">
        <v>6.1180000000000003</v>
      </c>
      <c r="F56" s="36">
        <f t="shared" si="0"/>
        <v>0</v>
      </c>
      <c r="G56" s="67">
        <f t="shared" si="1"/>
        <v>0</v>
      </c>
      <c r="H56" s="67">
        <f t="shared" si="2"/>
        <v>7.6492891454575745E-2</v>
      </c>
      <c r="I56" s="67">
        <f t="shared" si="3"/>
        <v>7.6492891454575745E-2</v>
      </c>
      <c r="K56" s="108"/>
      <c r="L56" s="32"/>
      <c r="N56" s="32"/>
      <c r="X56" s="99"/>
      <c r="Y56" s="99"/>
    </row>
    <row r="57" spans="1:25" x14ac:dyDescent="0.25">
      <c r="A57" s="87">
        <v>32</v>
      </c>
      <c r="B57" s="168">
        <v>43441276</v>
      </c>
      <c r="C57" s="173">
        <v>63.1</v>
      </c>
      <c r="D57" s="36">
        <v>5.8070000000000004</v>
      </c>
      <c r="E57" s="36">
        <v>7.282</v>
      </c>
      <c r="F57" s="36">
        <f t="shared" si="0"/>
        <v>1.4749999999999996</v>
      </c>
      <c r="G57" s="67">
        <f t="shared" si="1"/>
        <v>1.2682049999999998</v>
      </c>
      <c r="H57" s="67">
        <f t="shared" si="2"/>
        <v>4.2904012895855367E-2</v>
      </c>
      <c r="I57" s="67">
        <f t="shared" si="3"/>
        <v>1.3111090128958551</v>
      </c>
      <c r="K57" s="108"/>
      <c r="L57" s="32"/>
      <c r="N57" s="32"/>
      <c r="X57" s="99"/>
      <c r="Y57" s="99"/>
    </row>
    <row r="58" spans="1:25" x14ac:dyDescent="0.25">
      <c r="A58" s="87">
        <v>33</v>
      </c>
      <c r="B58" s="168">
        <v>43441279</v>
      </c>
      <c r="C58" s="173">
        <v>50.9</v>
      </c>
      <c r="D58" s="36">
        <v>4.4080000000000004</v>
      </c>
      <c r="E58" s="36">
        <v>5.1669999999999998</v>
      </c>
      <c r="F58" s="36">
        <f t="shared" si="0"/>
        <v>0.75899999999999945</v>
      </c>
      <c r="G58" s="67">
        <f t="shared" si="1"/>
        <v>0.65258819999999951</v>
      </c>
      <c r="H58" s="67">
        <f t="shared" si="2"/>
        <v>3.4608783778114709E-2</v>
      </c>
      <c r="I58" s="67">
        <f t="shared" si="3"/>
        <v>0.68719698377811422</v>
      </c>
      <c r="K58" s="108"/>
      <c r="L58" s="32"/>
      <c r="N58" s="32"/>
      <c r="X58" s="99"/>
      <c r="Y58" s="99"/>
    </row>
    <row r="59" spans="1:25" x14ac:dyDescent="0.25">
      <c r="A59" s="87">
        <v>34</v>
      </c>
      <c r="B59" s="168">
        <v>43441281</v>
      </c>
      <c r="C59" s="173">
        <v>52.2</v>
      </c>
      <c r="D59" s="36">
        <v>4.5110000000000001</v>
      </c>
      <c r="E59" s="36">
        <v>5.5039999999999996</v>
      </c>
      <c r="F59" s="36">
        <f t="shared" si="0"/>
        <v>0.99299999999999944</v>
      </c>
      <c r="G59" s="67">
        <f t="shared" si="1"/>
        <v>0.85378139999999958</v>
      </c>
      <c r="H59" s="67">
        <f t="shared" si="2"/>
        <v>3.5492701634923143E-2</v>
      </c>
      <c r="I59" s="67">
        <f t="shared" si="3"/>
        <v>0.88927410163492271</v>
      </c>
      <c r="K59" s="108"/>
      <c r="L59" s="32"/>
      <c r="N59" s="32"/>
      <c r="X59" s="99"/>
      <c r="Y59" s="99"/>
    </row>
    <row r="60" spans="1:25" x14ac:dyDescent="0.25">
      <c r="A60" s="87">
        <v>35</v>
      </c>
      <c r="B60" s="168">
        <v>43441282</v>
      </c>
      <c r="C60" s="173">
        <v>53</v>
      </c>
      <c r="D60" s="36">
        <v>2.2530000000000001</v>
      </c>
      <c r="E60" s="36">
        <v>2.5459999999999998</v>
      </c>
      <c r="F60" s="36">
        <f t="shared" si="0"/>
        <v>0.29299999999999971</v>
      </c>
      <c r="G60" s="67">
        <f t="shared" si="1"/>
        <v>0.25192139999999974</v>
      </c>
      <c r="H60" s="67">
        <f t="shared" si="2"/>
        <v>3.603665108526679E-2</v>
      </c>
      <c r="I60" s="67">
        <f t="shared" si="3"/>
        <v>0.28795805108526651</v>
      </c>
      <c r="K60" s="108"/>
      <c r="L60" s="32"/>
      <c r="N60" s="32"/>
      <c r="X60" s="99"/>
      <c r="Y60" s="99"/>
    </row>
    <row r="61" spans="1:25" x14ac:dyDescent="0.25">
      <c r="A61" s="87">
        <v>36</v>
      </c>
      <c r="B61" s="168">
        <v>43441280</v>
      </c>
      <c r="C61" s="173">
        <v>103.1</v>
      </c>
      <c r="D61" s="36">
        <v>7.6130000000000004</v>
      </c>
      <c r="E61" s="36">
        <v>8.1029999999999998</v>
      </c>
      <c r="F61" s="36">
        <f t="shared" si="0"/>
        <v>0.48999999999999932</v>
      </c>
      <c r="G61" s="67">
        <f t="shared" si="1"/>
        <v>0.4213019999999994</v>
      </c>
      <c r="H61" s="67">
        <f t="shared" si="2"/>
        <v>7.0101485413037845E-2</v>
      </c>
      <c r="I61" s="67">
        <f t="shared" si="3"/>
        <v>0.49140348541303724</v>
      </c>
      <c r="K61" s="108"/>
      <c r="L61" s="32"/>
      <c r="N61" s="32"/>
      <c r="X61" s="99"/>
      <c r="Y61" s="99"/>
    </row>
    <row r="62" spans="1:25" s="30" customFormat="1" x14ac:dyDescent="0.25">
      <c r="A62" s="29">
        <v>37</v>
      </c>
      <c r="B62" s="168">
        <v>43441346</v>
      </c>
      <c r="C62" s="173">
        <v>112.4</v>
      </c>
      <c r="D62" s="36">
        <v>7.5810000000000004</v>
      </c>
      <c r="E62" s="36">
        <v>9.3629999999999995</v>
      </c>
      <c r="F62" s="36">
        <f t="shared" si="0"/>
        <v>1.7819999999999991</v>
      </c>
      <c r="G62" s="67">
        <f t="shared" si="1"/>
        <v>1.5321635999999992</v>
      </c>
      <c r="H62" s="67">
        <f t="shared" si="2"/>
        <v>7.6424897773282791E-2</v>
      </c>
      <c r="I62" s="67">
        <f t="shared" si="3"/>
        <v>1.6085884977732821</v>
      </c>
      <c r="K62" s="108"/>
      <c r="L62" s="32"/>
      <c r="M62" s="32"/>
      <c r="N62" s="32"/>
      <c r="X62" s="99"/>
      <c r="Y62" s="99"/>
    </row>
    <row r="63" spans="1:25" x14ac:dyDescent="0.25">
      <c r="A63" s="87">
        <v>38</v>
      </c>
      <c r="B63" s="168">
        <v>43441344</v>
      </c>
      <c r="C63" s="173">
        <v>62.8</v>
      </c>
      <c r="D63" s="36">
        <v>2.258</v>
      </c>
      <c r="E63" s="36">
        <v>2.6840000000000002</v>
      </c>
      <c r="F63" s="36">
        <f t="shared" si="0"/>
        <v>0.42600000000000016</v>
      </c>
      <c r="G63" s="67">
        <f t="shared" si="1"/>
        <v>0.36627480000000012</v>
      </c>
      <c r="H63" s="67">
        <f t="shared" si="2"/>
        <v>4.2700031851976496E-2</v>
      </c>
      <c r="I63" s="67">
        <f t="shared" si="3"/>
        <v>0.40897483185197664</v>
      </c>
      <c r="K63" s="108"/>
      <c r="L63" s="32"/>
      <c r="N63" s="32"/>
      <c r="X63" s="99"/>
      <c r="Y63" s="99"/>
    </row>
    <row r="64" spans="1:25" x14ac:dyDescent="0.25">
      <c r="A64" s="87">
        <v>39</v>
      </c>
      <c r="B64" s="168">
        <v>43441341</v>
      </c>
      <c r="C64" s="173">
        <v>50.5</v>
      </c>
      <c r="D64" s="36">
        <v>1.667</v>
      </c>
      <c r="E64" s="36">
        <v>1.667</v>
      </c>
      <c r="F64" s="36">
        <f t="shared" si="0"/>
        <v>0</v>
      </c>
      <c r="G64" s="67">
        <f t="shared" si="1"/>
        <v>0</v>
      </c>
      <c r="H64" s="67">
        <f t="shared" si="2"/>
        <v>3.4336809052942889E-2</v>
      </c>
      <c r="I64" s="67">
        <f t="shared" si="3"/>
        <v>3.4336809052942889E-2</v>
      </c>
      <c r="K64" s="108"/>
      <c r="L64" s="32"/>
      <c r="N64" s="32"/>
      <c r="X64" s="99"/>
      <c r="Y64" s="99"/>
    </row>
    <row r="65" spans="1:25" x14ac:dyDescent="0.25">
      <c r="A65" s="87">
        <v>40</v>
      </c>
      <c r="B65" s="168">
        <v>43441347</v>
      </c>
      <c r="C65" s="173">
        <v>52.3</v>
      </c>
      <c r="D65" s="36">
        <v>2.8130000000000002</v>
      </c>
      <c r="E65" s="36">
        <v>2.992</v>
      </c>
      <c r="F65" s="36">
        <f t="shared" si="0"/>
        <v>0.17899999999999983</v>
      </c>
      <c r="G65" s="67">
        <f t="shared" si="1"/>
        <v>0.15390419999999985</v>
      </c>
      <c r="H65" s="67">
        <f t="shared" si="2"/>
        <v>3.5560695316216098E-2</v>
      </c>
      <c r="I65" s="67">
        <f t="shared" si="3"/>
        <v>0.18946489531621596</v>
      </c>
      <c r="K65" s="108"/>
      <c r="L65" s="32"/>
      <c r="N65" s="32"/>
      <c r="X65" s="99"/>
      <c r="Y65" s="99"/>
    </row>
    <row r="66" spans="1:25" x14ac:dyDescent="0.25">
      <c r="A66" s="87">
        <v>41</v>
      </c>
      <c r="B66" s="168">
        <v>43441283</v>
      </c>
      <c r="C66" s="173">
        <v>53</v>
      </c>
      <c r="D66" s="36">
        <v>3.3170000000000002</v>
      </c>
      <c r="E66" s="36">
        <v>3.5270000000000001</v>
      </c>
      <c r="F66" s="36">
        <f t="shared" si="0"/>
        <v>0.20999999999999996</v>
      </c>
      <c r="G66" s="67">
        <f t="shared" si="1"/>
        <v>0.18055799999999997</v>
      </c>
      <c r="H66" s="67">
        <f t="shared" si="2"/>
        <v>3.603665108526679E-2</v>
      </c>
      <c r="I66" s="67">
        <f t="shared" si="3"/>
        <v>0.21659465108526677</v>
      </c>
      <c r="K66" s="108"/>
      <c r="L66" s="32"/>
      <c r="N66" s="32"/>
      <c r="X66" s="99"/>
      <c r="Y66" s="99"/>
    </row>
    <row r="67" spans="1:25" x14ac:dyDescent="0.25">
      <c r="A67" s="87">
        <v>42</v>
      </c>
      <c r="B67" s="168">
        <v>43441284</v>
      </c>
      <c r="C67" s="173">
        <v>100.1</v>
      </c>
      <c r="D67" s="36">
        <v>5.5179999999999998</v>
      </c>
      <c r="E67" s="36">
        <v>7.3179999999999996</v>
      </c>
      <c r="F67" s="36">
        <f t="shared" si="0"/>
        <v>1.7999999999999998</v>
      </c>
      <c r="G67" s="67">
        <f t="shared" si="1"/>
        <v>1.5476399999999999</v>
      </c>
      <c r="H67" s="67">
        <f t="shared" si="2"/>
        <v>6.806167497424917E-2</v>
      </c>
      <c r="I67" s="67">
        <f t="shared" si="3"/>
        <v>1.615701674974249</v>
      </c>
      <c r="K67" s="108"/>
      <c r="L67" s="32"/>
      <c r="N67" s="32"/>
      <c r="X67" s="99"/>
      <c r="Y67" s="99"/>
    </row>
    <row r="68" spans="1:25" s="30" customFormat="1" x14ac:dyDescent="0.25">
      <c r="A68" s="29">
        <v>43</v>
      </c>
      <c r="B68" s="168">
        <v>43441342</v>
      </c>
      <c r="C68" s="173">
        <v>69.3</v>
      </c>
      <c r="D68" s="36">
        <v>4.2430000000000003</v>
      </c>
      <c r="E68" s="36">
        <v>5.3860000000000001</v>
      </c>
      <c r="F68" s="36">
        <f t="shared" si="0"/>
        <v>1.1429999999999998</v>
      </c>
      <c r="G68" s="67">
        <f t="shared" si="1"/>
        <v>0.98275139999999983</v>
      </c>
      <c r="H68" s="67">
        <f t="shared" si="2"/>
        <v>4.7119621136018655E-2</v>
      </c>
      <c r="I68" s="67">
        <f t="shared" si="3"/>
        <v>1.0298710211360185</v>
      </c>
      <c r="K68" s="108"/>
      <c r="L68" s="32"/>
      <c r="M68" s="32"/>
      <c r="N68" s="32"/>
      <c r="X68" s="99"/>
      <c r="Y68" s="99"/>
    </row>
    <row r="69" spans="1:25" x14ac:dyDescent="0.25">
      <c r="A69" s="87">
        <v>44</v>
      </c>
      <c r="B69" s="168">
        <v>43441345</v>
      </c>
      <c r="C69" s="173">
        <v>53.3</v>
      </c>
      <c r="D69" s="36">
        <v>3.5070000000000001</v>
      </c>
      <c r="E69" s="36">
        <v>3.7559999999999998</v>
      </c>
      <c r="F69" s="36">
        <f t="shared" si="0"/>
        <v>0.24899999999999967</v>
      </c>
      <c r="G69" s="67">
        <f t="shared" si="1"/>
        <v>0.2140901999999997</v>
      </c>
      <c r="H69" s="67">
        <f t="shared" si="2"/>
        <v>3.6240632129145661E-2</v>
      </c>
      <c r="I69" s="67">
        <f t="shared" si="3"/>
        <v>0.25033083212914536</v>
      </c>
      <c r="K69" s="108"/>
      <c r="L69" s="32"/>
      <c r="N69" s="32"/>
      <c r="X69" s="99"/>
      <c r="Y69" s="99"/>
    </row>
    <row r="70" spans="1:25" x14ac:dyDescent="0.25">
      <c r="A70" s="87">
        <v>45</v>
      </c>
      <c r="B70" s="168">
        <v>43441348</v>
      </c>
      <c r="C70" s="173">
        <v>52.9</v>
      </c>
      <c r="D70" s="36">
        <v>4.194</v>
      </c>
      <c r="E70" s="36">
        <v>5.2990000000000004</v>
      </c>
      <c r="F70" s="36">
        <f t="shared" si="0"/>
        <v>1.1050000000000004</v>
      </c>
      <c r="G70" s="67">
        <f t="shared" si="1"/>
        <v>0.95007900000000034</v>
      </c>
      <c r="H70" s="67">
        <f t="shared" si="2"/>
        <v>3.5968657403973835E-2</v>
      </c>
      <c r="I70" s="67">
        <f t="shared" si="3"/>
        <v>0.98604765740397415</v>
      </c>
      <c r="K70" s="108"/>
      <c r="L70" s="32"/>
      <c r="N70" s="32"/>
      <c r="X70" s="99"/>
      <c r="Y70" s="99"/>
    </row>
    <row r="71" spans="1:25" x14ac:dyDescent="0.25">
      <c r="A71" s="87">
        <v>46</v>
      </c>
      <c r="B71" s="168">
        <v>43441349</v>
      </c>
      <c r="C71" s="173">
        <v>100.9</v>
      </c>
      <c r="D71" s="36">
        <v>6.0540000000000003</v>
      </c>
      <c r="E71" s="36">
        <v>7.7859999999999996</v>
      </c>
      <c r="F71" s="36">
        <f t="shared" si="0"/>
        <v>1.7319999999999993</v>
      </c>
      <c r="G71" s="67">
        <f t="shared" si="1"/>
        <v>1.4891735999999993</v>
      </c>
      <c r="H71" s="67">
        <f t="shared" si="2"/>
        <v>6.8605624424592823E-2</v>
      </c>
      <c r="I71" s="67">
        <f t="shared" si="3"/>
        <v>1.557779224424592</v>
      </c>
      <c r="K71" s="108"/>
      <c r="L71" s="32"/>
      <c r="N71" s="32"/>
      <c r="X71" s="99"/>
      <c r="Y71" s="99"/>
    </row>
    <row r="72" spans="1:25" x14ac:dyDescent="0.25">
      <c r="A72" s="87">
        <v>47</v>
      </c>
      <c r="B72" s="168">
        <v>43441351</v>
      </c>
      <c r="C72" s="173">
        <v>85.4</v>
      </c>
      <c r="D72" s="36">
        <v>6.6349999999999998</v>
      </c>
      <c r="E72" s="36">
        <v>8.1240000000000006</v>
      </c>
      <c r="F72" s="36">
        <f t="shared" si="0"/>
        <v>1.4890000000000008</v>
      </c>
      <c r="G72" s="67">
        <f t="shared" si="1"/>
        <v>1.2802422000000007</v>
      </c>
      <c r="H72" s="67">
        <f t="shared" si="2"/>
        <v>5.8066603824184597E-2</v>
      </c>
      <c r="I72" s="67">
        <f t="shared" si="3"/>
        <v>1.3383088038241853</v>
      </c>
      <c r="K72" s="108"/>
      <c r="L72" s="32"/>
      <c r="N72" s="32"/>
      <c r="X72" s="99"/>
      <c r="Y72" s="99"/>
    </row>
    <row r="73" spans="1:25" x14ac:dyDescent="0.25">
      <c r="A73" s="87">
        <v>48</v>
      </c>
      <c r="B73" s="168">
        <v>43441356</v>
      </c>
      <c r="C73" s="173">
        <v>53.2</v>
      </c>
      <c r="D73" s="36">
        <v>4.7750000000000004</v>
      </c>
      <c r="E73" s="36">
        <v>5.181</v>
      </c>
      <c r="F73" s="36">
        <f t="shared" si="0"/>
        <v>0.40599999999999969</v>
      </c>
      <c r="G73" s="67">
        <f t="shared" si="1"/>
        <v>0.34907879999999974</v>
      </c>
      <c r="H73" s="67">
        <f t="shared" si="2"/>
        <v>3.6172638447852706E-2</v>
      </c>
      <c r="I73" s="67">
        <f t="shared" si="3"/>
        <v>0.38525143844785248</v>
      </c>
      <c r="K73" s="108"/>
      <c r="L73" s="32"/>
      <c r="N73" s="32"/>
      <c r="X73" s="99"/>
      <c r="Y73" s="99"/>
    </row>
    <row r="74" spans="1:25" x14ac:dyDescent="0.25">
      <c r="A74" s="87">
        <v>49</v>
      </c>
      <c r="B74" s="168">
        <v>43441343</v>
      </c>
      <c r="C74" s="173">
        <v>53.3</v>
      </c>
      <c r="D74" s="36">
        <v>4.4989999999999997</v>
      </c>
      <c r="E74" s="36">
        <v>5.0720000000000001</v>
      </c>
      <c r="F74" s="36">
        <f t="shared" si="0"/>
        <v>0.5730000000000004</v>
      </c>
      <c r="G74" s="67">
        <f t="shared" si="1"/>
        <v>0.49266540000000036</v>
      </c>
      <c r="H74" s="67">
        <f t="shared" si="2"/>
        <v>3.6240632129145661E-2</v>
      </c>
      <c r="I74" s="67">
        <f t="shared" si="3"/>
        <v>0.528906032129146</v>
      </c>
      <c r="J74" s="77"/>
      <c r="K74" s="108"/>
      <c r="L74" s="32"/>
      <c r="N74" s="32"/>
      <c r="X74" s="99"/>
      <c r="Y74" s="99"/>
    </row>
    <row r="75" spans="1:25" x14ac:dyDescent="0.25">
      <c r="A75" s="87">
        <v>50</v>
      </c>
      <c r="B75" s="168">
        <v>43441352</v>
      </c>
      <c r="C75" s="173">
        <v>100.5</v>
      </c>
      <c r="D75" s="36">
        <v>7.0209999999999999</v>
      </c>
      <c r="E75" s="36">
        <v>7.5110000000000001</v>
      </c>
      <c r="F75" s="36">
        <f t="shared" si="0"/>
        <v>0.49000000000000021</v>
      </c>
      <c r="G75" s="67">
        <f t="shared" si="1"/>
        <v>0.42130200000000018</v>
      </c>
      <c r="H75" s="67">
        <f t="shared" si="2"/>
        <v>6.833364969942099E-2</v>
      </c>
      <c r="I75" s="67">
        <f t="shared" si="3"/>
        <v>0.48963564969942119</v>
      </c>
      <c r="J75" s="77"/>
      <c r="K75" s="108"/>
      <c r="L75" s="32"/>
      <c r="N75" s="32"/>
      <c r="O75" s="32"/>
      <c r="X75" s="99"/>
      <c r="Y75" s="99"/>
    </row>
    <row r="76" spans="1:25" x14ac:dyDescent="0.25">
      <c r="A76" s="87">
        <v>51</v>
      </c>
      <c r="B76" s="168">
        <v>43441357</v>
      </c>
      <c r="C76" s="173">
        <v>84.8</v>
      </c>
      <c r="D76" s="36">
        <v>9.0809999999999995</v>
      </c>
      <c r="E76" s="36">
        <v>12.667999999999999</v>
      </c>
      <c r="F76" s="36">
        <f t="shared" si="0"/>
        <v>3.5869999999999997</v>
      </c>
      <c r="G76" s="67">
        <f t="shared" si="1"/>
        <v>3.0841026</v>
      </c>
      <c r="H76" s="67">
        <f t="shared" si="2"/>
        <v>5.7658641736426861E-2</v>
      </c>
      <c r="I76" s="67">
        <f t="shared" si="3"/>
        <v>3.1417612417364267</v>
      </c>
      <c r="J76" s="77"/>
      <c r="K76" s="108"/>
      <c r="L76" s="32"/>
      <c r="N76" s="32"/>
      <c r="O76" s="32"/>
      <c r="X76" s="99"/>
      <c r="Y76" s="99"/>
    </row>
    <row r="77" spans="1:25" x14ac:dyDescent="0.25">
      <c r="A77" s="87">
        <v>52</v>
      </c>
      <c r="B77" s="168">
        <v>43441355</v>
      </c>
      <c r="C77" s="173">
        <v>52.9</v>
      </c>
      <c r="D77" s="36">
        <v>5.1589999999999998</v>
      </c>
      <c r="E77" s="36">
        <v>6.1849999999999996</v>
      </c>
      <c r="F77" s="36">
        <f t="shared" si="0"/>
        <v>1.0259999999999998</v>
      </c>
      <c r="G77" s="67">
        <f>F77*0.8598</f>
        <v>0.88215479999999979</v>
      </c>
      <c r="H77" s="67">
        <f t="shared" si="2"/>
        <v>3.5968657403973835E-2</v>
      </c>
      <c r="I77" s="67">
        <f t="shared" si="3"/>
        <v>0.91812345740397361</v>
      </c>
      <c r="J77" s="77"/>
      <c r="K77" s="108"/>
      <c r="L77" s="32"/>
      <c r="M77" s="70"/>
      <c r="N77" s="32"/>
      <c r="O77" s="32"/>
      <c r="X77" s="99"/>
      <c r="Y77" s="99"/>
    </row>
    <row r="78" spans="1:25" x14ac:dyDescent="0.25">
      <c r="A78" s="87">
        <v>53</v>
      </c>
      <c r="B78" s="168">
        <v>43441054</v>
      </c>
      <c r="C78" s="173">
        <v>52.8</v>
      </c>
      <c r="D78" s="36">
        <v>4.2169999999999996</v>
      </c>
      <c r="E78" s="36">
        <v>5.2519999999999998</v>
      </c>
      <c r="F78" s="36">
        <f t="shared" si="0"/>
        <v>1.0350000000000001</v>
      </c>
      <c r="G78" s="67">
        <f t="shared" si="1"/>
        <v>0.88989300000000016</v>
      </c>
      <c r="H78" s="67">
        <f t="shared" si="2"/>
        <v>3.590066372268088E-2</v>
      </c>
      <c r="I78" s="67">
        <f t="shared" si="3"/>
        <v>0.92579366372268102</v>
      </c>
      <c r="J78" s="77"/>
      <c r="K78" s="108"/>
      <c r="L78" s="32"/>
      <c r="M78" s="70"/>
      <c r="N78" s="32"/>
      <c r="O78" s="32"/>
      <c r="X78" s="99"/>
      <c r="Y78" s="99"/>
    </row>
    <row r="79" spans="1:25" x14ac:dyDescent="0.25">
      <c r="A79" s="87">
        <v>54</v>
      </c>
      <c r="B79" s="168">
        <v>43441359</v>
      </c>
      <c r="C79" s="174">
        <v>101</v>
      </c>
      <c r="D79" s="36">
        <v>6.3289999999999997</v>
      </c>
      <c r="E79" s="36">
        <v>7.9729999999999999</v>
      </c>
      <c r="F79" s="36">
        <f t="shared" si="0"/>
        <v>1.6440000000000001</v>
      </c>
      <c r="G79" s="67">
        <f t="shared" si="1"/>
        <v>1.4135112000000001</v>
      </c>
      <c r="H79" s="67">
        <f t="shared" si="2"/>
        <v>6.8673618105885778E-2</v>
      </c>
      <c r="I79" s="67">
        <f t="shared" si="3"/>
        <v>1.4821848181058859</v>
      </c>
      <c r="J79" s="77"/>
      <c r="K79" s="3"/>
      <c r="L79" s="108"/>
      <c r="M79" s="70"/>
      <c r="N79" s="32"/>
      <c r="O79" s="32"/>
      <c r="X79" s="99"/>
      <c r="Y79" s="99"/>
    </row>
    <row r="80" spans="1:25" x14ac:dyDescent="0.25">
      <c r="A80" s="87">
        <v>55</v>
      </c>
      <c r="B80" s="168">
        <v>43441053</v>
      </c>
      <c r="C80" s="173">
        <v>85.2</v>
      </c>
      <c r="D80" s="36">
        <v>6.6040000000000001</v>
      </c>
      <c r="E80" s="36">
        <f>6.604</f>
        <v>6.6040000000000001</v>
      </c>
      <c r="F80" s="36">
        <f>E80-D80</f>
        <v>0</v>
      </c>
      <c r="G80" s="67">
        <f t="shared" si="1"/>
        <v>0</v>
      </c>
      <c r="H80" s="67">
        <f t="shared" si="2"/>
        <v>5.7930616461598694E-2</v>
      </c>
      <c r="I80" s="67">
        <f t="shared" si="3"/>
        <v>5.7930616461598694E-2</v>
      </c>
      <c r="J80" s="77"/>
      <c r="K80" s="3"/>
      <c r="L80" s="108"/>
      <c r="M80" s="70"/>
      <c r="N80" s="32"/>
      <c r="O80" s="32"/>
      <c r="X80" s="99"/>
      <c r="Y80" s="99"/>
    </row>
    <row r="81" spans="1:25" x14ac:dyDescent="0.25">
      <c r="A81" s="87">
        <v>56</v>
      </c>
      <c r="B81" s="168">
        <v>43441050</v>
      </c>
      <c r="C81" s="173">
        <v>52.5</v>
      </c>
      <c r="D81" s="36">
        <v>1.4690000000000001</v>
      </c>
      <c r="E81" s="36">
        <v>1.47</v>
      </c>
      <c r="F81" s="36">
        <f t="shared" si="0"/>
        <v>9.9999999999988987E-4</v>
      </c>
      <c r="G81" s="67">
        <f t="shared" si="1"/>
        <v>8.5979999999990532E-4</v>
      </c>
      <c r="H81" s="67">
        <f t="shared" si="2"/>
        <v>3.5696682678802008E-2</v>
      </c>
      <c r="I81" s="67">
        <f t="shared" si="3"/>
        <v>3.6556482678801912E-2</v>
      </c>
      <c r="J81" s="77"/>
      <c r="K81" s="108"/>
      <c r="L81" s="32"/>
      <c r="N81" s="32"/>
      <c r="O81" s="32"/>
      <c r="X81" s="99"/>
      <c r="Y81" s="99"/>
    </row>
    <row r="82" spans="1:25" x14ac:dyDescent="0.25">
      <c r="A82" s="87">
        <v>57</v>
      </c>
      <c r="B82" s="168">
        <v>43441051</v>
      </c>
      <c r="C82" s="173">
        <v>52.4</v>
      </c>
      <c r="D82" s="36">
        <v>4.2229999999999999</v>
      </c>
      <c r="E82" s="36">
        <v>5.2169999999999996</v>
      </c>
      <c r="F82" s="36">
        <f t="shared" si="0"/>
        <v>0.99399999999999977</v>
      </c>
      <c r="G82" s="67">
        <f t="shared" si="1"/>
        <v>0.85464119999999977</v>
      </c>
      <c r="H82" s="67">
        <f t="shared" si="2"/>
        <v>3.5628688997509046E-2</v>
      </c>
      <c r="I82" s="67">
        <f t="shared" si="3"/>
        <v>0.89026988899750881</v>
      </c>
      <c r="J82" s="77"/>
      <c r="K82" s="108"/>
      <c r="L82" s="32"/>
      <c r="N82" s="32"/>
      <c r="O82" s="32"/>
      <c r="X82" s="99"/>
      <c r="Y82" s="99"/>
    </row>
    <row r="83" spans="1:25" x14ac:dyDescent="0.25">
      <c r="A83" s="87">
        <v>58</v>
      </c>
      <c r="B83" s="168">
        <v>43441052</v>
      </c>
      <c r="C83" s="173">
        <v>101.3</v>
      </c>
      <c r="D83" s="36">
        <v>6.649</v>
      </c>
      <c r="E83" s="36">
        <v>7.6840000000000002</v>
      </c>
      <c r="F83" s="36">
        <f t="shared" si="0"/>
        <v>1.0350000000000001</v>
      </c>
      <c r="G83" s="67">
        <f t="shared" si="1"/>
        <v>0.88989300000000016</v>
      </c>
      <c r="H83" s="67">
        <f t="shared" si="2"/>
        <v>6.8877599149764643E-2</v>
      </c>
      <c r="I83" s="67">
        <f t="shared" si="3"/>
        <v>0.95877059914976481</v>
      </c>
      <c r="J83" s="77"/>
      <c r="K83" s="108"/>
      <c r="L83" s="32"/>
      <c r="N83" s="32"/>
      <c r="O83" s="32"/>
      <c r="X83" s="99"/>
      <c r="Y83" s="99"/>
    </row>
    <row r="84" spans="1:25" x14ac:dyDescent="0.25">
      <c r="A84" s="87">
        <v>59</v>
      </c>
      <c r="B84" s="168">
        <v>43441057</v>
      </c>
      <c r="C84" s="173">
        <v>85.3</v>
      </c>
      <c r="D84" s="36">
        <f>1.28+5.728</f>
        <v>7.008</v>
      </c>
      <c r="E84" s="36">
        <f>1.28+5.728</f>
        <v>7.008</v>
      </c>
      <c r="F84" s="36">
        <f t="shared" si="0"/>
        <v>0</v>
      </c>
      <c r="G84" s="67">
        <f t="shared" si="1"/>
        <v>0</v>
      </c>
      <c r="H84" s="67">
        <f t="shared" si="2"/>
        <v>5.7998610142891649E-2</v>
      </c>
      <c r="I84" s="67">
        <f t="shared" si="3"/>
        <v>5.7998610142891649E-2</v>
      </c>
      <c r="J84" s="77"/>
      <c r="K84" s="108"/>
      <c r="L84" s="32"/>
      <c r="N84" s="32"/>
      <c r="X84" s="99"/>
      <c r="Y84" s="99"/>
    </row>
    <row r="85" spans="1:25" x14ac:dyDescent="0.25">
      <c r="A85" s="87">
        <v>60</v>
      </c>
      <c r="B85" s="168">
        <v>43441058</v>
      </c>
      <c r="C85" s="173">
        <v>52.5</v>
      </c>
      <c r="D85" s="36">
        <v>3.0270000000000001</v>
      </c>
      <c r="E85" s="36">
        <v>3.0270000000000001</v>
      </c>
      <c r="F85" s="36">
        <f t="shared" si="0"/>
        <v>0</v>
      </c>
      <c r="G85" s="67">
        <f t="shared" si="1"/>
        <v>0</v>
      </c>
      <c r="H85" s="67">
        <f t="shared" si="2"/>
        <v>3.5696682678802008E-2</v>
      </c>
      <c r="I85" s="67">
        <f t="shared" si="3"/>
        <v>3.5696682678802008E-2</v>
      </c>
      <c r="K85" s="108"/>
      <c r="L85" s="32"/>
      <c r="N85" s="32"/>
      <c r="X85" s="99"/>
      <c r="Y85" s="99"/>
    </row>
    <row r="86" spans="1:25" x14ac:dyDescent="0.25">
      <c r="A86" s="87">
        <v>61</v>
      </c>
      <c r="B86" s="168">
        <v>43441358</v>
      </c>
      <c r="C86" s="173">
        <v>52.3</v>
      </c>
      <c r="D86" s="36">
        <v>3.3119999999999998</v>
      </c>
      <c r="E86" s="36">
        <v>4.1070000000000002</v>
      </c>
      <c r="F86" s="36">
        <f t="shared" si="0"/>
        <v>0.79500000000000037</v>
      </c>
      <c r="G86" s="67">
        <f t="shared" si="1"/>
        <v>0.68354100000000029</v>
      </c>
      <c r="H86" s="67">
        <f t="shared" si="2"/>
        <v>3.5560695316216098E-2</v>
      </c>
      <c r="I86" s="67">
        <f t="shared" si="3"/>
        <v>0.71910169531621637</v>
      </c>
      <c r="K86" s="108"/>
      <c r="L86" s="32"/>
      <c r="N86" s="32"/>
      <c r="X86" s="99"/>
      <c r="Y86" s="99"/>
    </row>
    <row r="87" spans="1:25" x14ac:dyDescent="0.25">
      <c r="A87" s="87">
        <v>62</v>
      </c>
      <c r="B87" s="168">
        <v>43441056</v>
      </c>
      <c r="C87" s="173">
        <v>100.5</v>
      </c>
      <c r="D87" s="36">
        <v>6.5090000000000003</v>
      </c>
      <c r="E87" s="36">
        <v>8.3190000000000008</v>
      </c>
      <c r="F87" s="36">
        <f>E87-D87</f>
        <v>1.8100000000000005</v>
      </c>
      <c r="G87" s="67">
        <f t="shared" si="1"/>
        <v>1.5562380000000005</v>
      </c>
      <c r="H87" s="67">
        <f t="shared" si="2"/>
        <v>6.833364969942099E-2</v>
      </c>
      <c r="I87" s="67">
        <f t="shared" si="3"/>
        <v>1.6245716496994214</v>
      </c>
      <c r="K87" s="108"/>
      <c r="L87" s="32"/>
      <c r="N87" s="32"/>
      <c r="X87" s="99"/>
      <c r="Y87" s="99"/>
    </row>
    <row r="88" spans="1:25" x14ac:dyDescent="0.25">
      <c r="A88" s="87">
        <v>63</v>
      </c>
      <c r="B88" s="168">
        <v>43441064</v>
      </c>
      <c r="C88" s="173">
        <v>85.2</v>
      </c>
      <c r="D88" s="36">
        <v>4.556</v>
      </c>
      <c r="E88" s="36">
        <v>4.556</v>
      </c>
      <c r="F88" s="36">
        <f t="shared" si="0"/>
        <v>0</v>
      </c>
      <c r="G88" s="67">
        <f t="shared" si="1"/>
        <v>0</v>
      </c>
      <c r="H88" s="67">
        <f t="shared" si="2"/>
        <v>5.7930616461598694E-2</v>
      </c>
      <c r="I88" s="67">
        <f t="shared" si="3"/>
        <v>5.7930616461598694E-2</v>
      </c>
      <c r="K88" s="108"/>
      <c r="L88" s="32"/>
      <c r="N88" s="32"/>
      <c r="X88" s="99"/>
      <c r="Y88" s="99"/>
    </row>
    <row r="89" spans="1:25" s="30" customFormat="1" x14ac:dyDescent="0.25">
      <c r="A89" s="29">
        <v>64</v>
      </c>
      <c r="B89" s="168">
        <v>43441061</v>
      </c>
      <c r="C89" s="173">
        <v>52.7</v>
      </c>
      <c r="D89" s="36">
        <v>4.0380000000000003</v>
      </c>
      <c r="E89" s="36">
        <v>4.9320000000000004</v>
      </c>
      <c r="F89" s="36">
        <f t="shared" si="0"/>
        <v>0.89400000000000013</v>
      </c>
      <c r="G89" s="67">
        <f t="shared" si="1"/>
        <v>0.76866120000000016</v>
      </c>
      <c r="H89" s="67">
        <f t="shared" si="2"/>
        <v>3.5832670041387925E-2</v>
      </c>
      <c r="I89" s="67">
        <f t="shared" si="3"/>
        <v>0.80449387004138806</v>
      </c>
      <c r="K89" s="108"/>
      <c r="L89" s="32"/>
      <c r="M89" s="32"/>
      <c r="N89" s="32"/>
      <c r="X89" s="99"/>
      <c r="Y89" s="99"/>
    </row>
    <row r="90" spans="1:25" x14ac:dyDescent="0.25">
      <c r="A90" s="87">
        <v>65</v>
      </c>
      <c r="B90" s="168">
        <v>43441055</v>
      </c>
      <c r="C90" s="173">
        <v>53.1</v>
      </c>
      <c r="D90" s="36">
        <v>3.8610000000000002</v>
      </c>
      <c r="E90" s="36">
        <v>4.0620000000000003</v>
      </c>
      <c r="F90" s="36">
        <f t="shared" si="0"/>
        <v>0.20100000000000007</v>
      </c>
      <c r="G90" s="67">
        <f t="shared" si="1"/>
        <v>0.17281980000000005</v>
      </c>
      <c r="H90" s="67">
        <f t="shared" si="2"/>
        <v>3.6104644766559744E-2</v>
      </c>
      <c r="I90" s="67">
        <f t="shared" si="3"/>
        <v>0.2089244447665598</v>
      </c>
      <c r="K90" s="108"/>
      <c r="L90" s="32"/>
      <c r="N90" s="32"/>
      <c r="X90" s="99"/>
      <c r="Y90" s="99"/>
    </row>
    <row r="91" spans="1:25" s="30" customFormat="1" x14ac:dyDescent="0.25">
      <c r="A91" s="29">
        <v>66</v>
      </c>
      <c r="B91" s="168">
        <v>43441063</v>
      </c>
      <c r="C91" s="173">
        <v>101.1</v>
      </c>
      <c r="D91" s="36">
        <v>5.6319999999999997</v>
      </c>
      <c r="E91" s="36">
        <v>6.3010000000000002</v>
      </c>
      <c r="F91" s="36">
        <f t="shared" ref="F91:F154" si="4">E91-D91</f>
        <v>0.66900000000000048</v>
      </c>
      <c r="G91" s="67">
        <f t="shared" ref="G91:G105" si="5">F91*0.8598</f>
        <v>0.57520620000000044</v>
      </c>
      <c r="H91" s="67">
        <f t="shared" ref="H91:H99" si="6">C91/5339.7*$H$10</f>
        <v>6.8741611787178719E-2</v>
      </c>
      <c r="I91" s="67">
        <f t="shared" ref="I91:I154" si="7">G91+H91</f>
        <v>0.64394781178717919</v>
      </c>
      <c r="K91" s="108"/>
      <c r="L91" s="32"/>
      <c r="M91" s="32"/>
      <c r="N91" s="32"/>
      <c r="X91" s="99"/>
      <c r="Y91" s="99"/>
    </row>
    <row r="92" spans="1:25" x14ac:dyDescent="0.25">
      <c r="A92" s="87">
        <v>67</v>
      </c>
      <c r="B92" s="168">
        <v>43441067</v>
      </c>
      <c r="C92" s="173">
        <v>84.7</v>
      </c>
      <c r="D92" s="36">
        <v>6.4969999999999999</v>
      </c>
      <c r="E92" s="36">
        <v>7.1379999999999999</v>
      </c>
      <c r="F92" s="36">
        <f>E92-D92</f>
        <v>0.64100000000000001</v>
      </c>
      <c r="G92" s="67">
        <f t="shared" si="5"/>
        <v>0.55113180000000006</v>
      </c>
      <c r="H92" s="67">
        <f t="shared" si="6"/>
        <v>5.7590648055133906E-2</v>
      </c>
      <c r="I92" s="67">
        <f t="shared" si="7"/>
        <v>0.60872244805513398</v>
      </c>
      <c r="K92" s="108"/>
      <c r="L92" s="32"/>
      <c r="N92" s="32"/>
      <c r="X92" s="99"/>
      <c r="Y92" s="99"/>
    </row>
    <row r="93" spans="1:25" x14ac:dyDescent="0.25">
      <c r="A93" s="87">
        <v>68</v>
      </c>
      <c r="B93" s="168">
        <v>43441065</v>
      </c>
      <c r="C93" s="173">
        <v>52.7</v>
      </c>
      <c r="D93" s="36">
        <v>3.452</v>
      </c>
      <c r="E93" s="36">
        <v>3.589</v>
      </c>
      <c r="F93" s="36">
        <f t="shared" si="4"/>
        <v>0.13700000000000001</v>
      </c>
      <c r="G93" s="67">
        <f t="shared" si="5"/>
        <v>0.11779260000000001</v>
      </c>
      <c r="H93" s="67">
        <f t="shared" si="6"/>
        <v>3.5832670041387925E-2</v>
      </c>
      <c r="I93" s="67">
        <f t="shared" si="7"/>
        <v>0.15362527004138793</v>
      </c>
      <c r="J93" s="30"/>
      <c r="K93" s="108"/>
      <c r="L93" s="32"/>
      <c r="N93" s="32"/>
      <c r="X93" s="99"/>
      <c r="Y93" s="99"/>
    </row>
    <row r="94" spans="1:25" x14ac:dyDescent="0.25">
      <c r="A94" s="87">
        <v>69</v>
      </c>
      <c r="B94" s="168">
        <v>43441060</v>
      </c>
      <c r="C94" s="173">
        <v>53.3</v>
      </c>
      <c r="D94" s="36">
        <v>2.8410000000000002</v>
      </c>
      <c r="E94" s="36">
        <v>3.3119999999999998</v>
      </c>
      <c r="F94" s="36">
        <f t="shared" si="4"/>
        <v>0.47099999999999964</v>
      </c>
      <c r="G94" s="67">
        <f t="shared" si="5"/>
        <v>0.40496579999999971</v>
      </c>
      <c r="H94" s="67">
        <f t="shared" si="6"/>
        <v>3.6240632129145661E-2</v>
      </c>
      <c r="I94" s="67">
        <f t="shared" si="7"/>
        <v>0.44120643212914534</v>
      </c>
      <c r="K94" s="108"/>
      <c r="L94" s="32"/>
      <c r="N94" s="32"/>
      <c r="X94" s="99"/>
      <c r="Y94" s="99"/>
    </row>
    <row r="95" spans="1:25" x14ac:dyDescent="0.25">
      <c r="A95" s="87">
        <v>70</v>
      </c>
      <c r="B95" s="168">
        <v>43441066</v>
      </c>
      <c r="C95" s="173">
        <v>101.3</v>
      </c>
      <c r="D95" s="36">
        <v>7.5919999999999996</v>
      </c>
      <c r="E95" s="36">
        <v>9.4890000000000008</v>
      </c>
      <c r="F95" s="36">
        <f t="shared" si="4"/>
        <v>1.8970000000000011</v>
      </c>
      <c r="G95" s="67">
        <f t="shared" si="5"/>
        <v>1.6310406000000011</v>
      </c>
      <c r="H95" s="67">
        <f t="shared" si="6"/>
        <v>6.8877599149764643E-2</v>
      </c>
      <c r="I95" s="67">
        <f t="shared" si="7"/>
        <v>1.6999181991497656</v>
      </c>
      <c r="K95" s="108"/>
      <c r="L95" s="32"/>
      <c r="N95" s="32"/>
      <c r="X95" s="99"/>
      <c r="Y95" s="99"/>
    </row>
    <row r="96" spans="1:25" x14ac:dyDescent="0.25">
      <c r="A96" s="87">
        <v>71</v>
      </c>
      <c r="B96" s="168">
        <v>43441350</v>
      </c>
      <c r="C96" s="173">
        <v>85.7</v>
      </c>
      <c r="D96" s="36">
        <v>7.72</v>
      </c>
      <c r="E96" s="36">
        <v>9</v>
      </c>
      <c r="F96" s="36">
        <f t="shared" si="4"/>
        <v>1.2800000000000002</v>
      </c>
      <c r="G96" s="67">
        <f t="shared" si="5"/>
        <v>1.1005440000000002</v>
      </c>
      <c r="H96" s="67">
        <f t="shared" si="6"/>
        <v>5.8270584868063469E-2</v>
      </c>
      <c r="I96" s="67">
        <f t="shared" si="7"/>
        <v>1.1588145848680638</v>
      </c>
      <c r="K96" s="108"/>
      <c r="L96" s="32"/>
      <c r="N96" s="32"/>
      <c r="X96" s="99"/>
      <c r="Y96" s="99"/>
    </row>
    <row r="97" spans="1:25" x14ac:dyDescent="0.25">
      <c r="A97" s="87">
        <v>72</v>
      </c>
      <c r="B97" s="168">
        <v>43441353</v>
      </c>
      <c r="C97" s="173">
        <v>52.8</v>
      </c>
      <c r="D97" s="36">
        <v>2.6389999999999998</v>
      </c>
      <c r="E97" s="36">
        <v>2.831</v>
      </c>
      <c r="F97" s="36">
        <f t="shared" si="4"/>
        <v>0.19200000000000017</v>
      </c>
      <c r="G97" s="67">
        <f t="shared" si="5"/>
        <v>0.16508160000000016</v>
      </c>
      <c r="H97" s="67">
        <f t="shared" si="6"/>
        <v>3.590066372268088E-2</v>
      </c>
      <c r="I97" s="67">
        <f t="shared" si="7"/>
        <v>0.20098226372268105</v>
      </c>
      <c r="K97" s="108"/>
      <c r="L97" s="32"/>
      <c r="N97" s="32"/>
      <c r="X97" s="99"/>
      <c r="Y97" s="99"/>
    </row>
    <row r="98" spans="1:25" x14ac:dyDescent="0.25">
      <c r="A98" s="87">
        <v>73</v>
      </c>
      <c r="B98" s="168">
        <v>43441062</v>
      </c>
      <c r="C98" s="173">
        <v>52.8</v>
      </c>
      <c r="D98" s="36">
        <v>2.6190000000000002</v>
      </c>
      <c r="E98" s="36">
        <v>2.899</v>
      </c>
      <c r="F98" s="36">
        <f t="shared" si="4"/>
        <v>0.2799999999999998</v>
      </c>
      <c r="G98" s="67">
        <f t="shared" si="5"/>
        <v>0.24074399999999985</v>
      </c>
      <c r="H98" s="67">
        <f t="shared" si="6"/>
        <v>3.590066372268088E-2</v>
      </c>
      <c r="I98" s="67">
        <f t="shared" si="7"/>
        <v>0.27664466372268071</v>
      </c>
      <c r="K98" s="108"/>
      <c r="L98" s="32"/>
      <c r="N98" s="32"/>
      <c r="X98" s="99"/>
      <c r="Y98" s="99"/>
    </row>
    <row r="99" spans="1:25" s="30" customFormat="1" ht="15.75" thickBot="1" x14ac:dyDescent="0.3">
      <c r="A99" s="122">
        <v>74</v>
      </c>
      <c r="B99" s="170">
        <v>43441059</v>
      </c>
      <c r="C99" s="175">
        <v>100.6</v>
      </c>
      <c r="D99" s="59">
        <v>6.242</v>
      </c>
      <c r="E99" s="59">
        <v>8.1020000000000003</v>
      </c>
      <c r="F99" s="59">
        <f t="shared" si="4"/>
        <v>1.8600000000000003</v>
      </c>
      <c r="G99" s="69">
        <f t="shared" si="5"/>
        <v>1.5992280000000003</v>
      </c>
      <c r="H99" s="69">
        <f t="shared" si="6"/>
        <v>6.8401643380713945E-2</v>
      </c>
      <c r="I99" s="69">
        <f t="shared" si="7"/>
        <v>1.6676296433807143</v>
      </c>
      <c r="K99" s="108"/>
      <c r="L99" s="70"/>
      <c r="M99" s="32"/>
      <c r="N99" s="32"/>
      <c r="X99" s="99"/>
      <c r="Y99" s="99"/>
    </row>
    <row r="100" spans="1:25" x14ac:dyDescent="0.25">
      <c r="A100" s="147">
        <v>75</v>
      </c>
      <c r="B100" s="171">
        <v>43441332</v>
      </c>
      <c r="C100" s="176">
        <v>85</v>
      </c>
      <c r="D100" s="46">
        <v>8.016</v>
      </c>
      <c r="E100" s="46">
        <v>9.2669999999999995</v>
      </c>
      <c r="F100" s="46">
        <f t="shared" si="4"/>
        <v>1.2509999999999994</v>
      </c>
      <c r="G100" s="68">
        <f t="shared" si="5"/>
        <v>1.0756097999999996</v>
      </c>
      <c r="H100" s="68">
        <f>C100/3919*$H$13</f>
        <v>0.29002864965552416</v>
      </c>
      <c r="I100" s="68">
        <f t="shared" si="7"/>
        <v>1.3656384496555238</v>
      </c>
      <c r="K100" s="108"/>
      <c r="L100" s="32"/>
      <c r="N100" s="32"/>
      <c r="X100" s="99"/>
      <c r="Y100" s="99"/>
    </row>
    <row r="101" spans="1:25" x14ac:dyDescent="0.25">
      <c r="A101" s="87">
        <v>76</v>
      </c>
      <c r="B101" s="168">
        <v>43441335</v>
      </c>
      <c r="C101" s="173">
        <v>58.3</v>
      </c>
      <c r="D101" s="36">
        <v>7.08</v>
      </c>
      <c r="E101" s="36">
        <v>7.4480000000000004</v>
      </c>
      <c r="F101" s="36">
        <f t="shared" si="4"/>
        <v>0.36800000000000033</v>
      </c>
      <c r="G101" s="67">
        <f t="shared" si="5"/>
        <v>0.31640640000000031</v>
      </c>
      <c r="H101" s="68">
        <f t="shared" ref="H101:H155" si="8">C101/3919*$H$13</f>
        <v>0.19892553264608304</v>
      </c>
      <c r="I101" s="67">
        <f t="shared" si="7"/>
        <v>0.51533193264608335</v>
      </c>
      <c r="K101" s="108"/>
      <c r="L101" s="32"/>
      <c r="N101" s="32"/>
      <c r="X101" s="99"/>
      <c r="Y101" s="99"/>
    </row>
    <row r="102" spans="1:25" s="30" customFormat="1" x14ac:dyDescent="0.25">
      <c r="A102" s="29">
        <v>77</v>
      </c>
      <c r="B102" s="168">
        <v>43441338</v>
      </c>
      <c r="C102" s="173">
        <v>58.5</v>
      </c>
      <c r="D102" s="36">
        <v>5.86</v>
      </c>
      <c r="E102" s="36">
        <v>6.851</v>
      </c>
      <c r="F102" s="36">
        <f t="shared" si="4"/>
        <v>0.99099999999999966</v>
      </c>
      <c r="G102" s="67">
        <f t="shared" si="5"/>
        <v>0.85206179999999976</v>
      </c>
      <c r="H102" s="68">
        <f t="shared" si="8"/>
        <v>0.19960795299821368</v>
      </c>
      <c r="I102" s="67">
        <f t="shared" si="7"/>
        <v>1.0516697529982135</v>
      </c>
      <c r="K102" s="108"/>
      <c r="L102" s="32"/>
      <c r="M102" s="32"/>
      <c r="N102" s="32"/>
      <c r="X102" s="99"/>
      <c r="Y102" s="99"/>
    </row>
    <row r="103" spans="1:25" s="30" customFormat="1" x14ac:dyDescent="0.25">
      <c r="A103" s="29">
        <v>78</v>
      </c>
      <c r="B103" s="168">
        <v>43441333</v>
      </c>
      <c r="C103" s="173">
        <v>76.599999999999994</v>
      </c>
      <c r="D103" s="36">
        <v>7.069</v>
      </c>
      <c r="E103" s="36">
        <v>8.093</v>
      </c>
      <c r="F103" s="36">
        <f t="shared" si="4"/>
        <v>1.024</v>
      </c>
      <c r="G103" s="67">
        <f t="shared" si="5"/>
        <v>0.88043519999999997</v>
      </c>
      <c r="H103" s="68">
        <f t="shared" si="8"/>
        <v>0.26136699486603704</v>
      </c>
      <c r="I103" s="67">
        <f t="shared" si="7"/>
        <v>1.1418021948660371</v>
      </c>
      <c r="K103" s="108"/>
      <c r="L103" s="32"/>
      <c r="M103" s="32"/>
      <c r="N103" s="32"/>
      <c r="X103" s="99"/>
      <c r="Y103" s="99"/>
    </row>
    <row r="104" spans="1:25" x14ac:dyDescent="0.25">
      <c r="A104" s="87">
        <v>79</v>
      </c>
      <c r="B104" s="168">
        <v>43441336</v>
      </c>
      <c r="C104" s="173">
        <v>85.7</v>
      </c>
      <c r="D104" s="36">
        <v>4.1379999999999999</v>
      </c>
      <c r="E104" s="36">
        <v>4.6589999999999998</v>
      </c>
      <c r="F104" s="36">
        <f t="shared" si="4"/>
        <v>0.52099999999999991</v>
      </c>
      <c r="G104" s="67">
        <f t="shared" si="5"/>
        <v>0.4479557999999999</v>
      </c>
      <c r="H104" s="68">
        <f t="shared" si="8"/>
        <v>0.29241712088798139</v>
      </c>
      <c r="I104" s="67">
        <f t="shared" si="7"/>
        <v>0.74037292088798123</v>
      </c>
      <c r="J104" s="30"/>
      <c r="K104" s="108"/>
      <c r="L104" s="32"/>
      <c r="N104" s="32"/>
      <c r="X104" s="99"/>
      <c r="Y104" s="99"/>
    </row>
    <row r="105" spans="1:25" x14ac:dyDescent="0.25">
      <c r="A105" s="87">
        <v>80</v>
      </c>
      <c r="B105" s="168">
        <v>43441339</v>
      </c>
      <c r="C105" s="173">
        <v>58.3</v>
      </c>
      <c r="D105" s="36">
        <v>6.5279999999999996</v>
      </c>
      <c r="E105" s="36">
        <v>7.452</v>
      </c>
      <c r="F105" s="36">
        <f t="shared" si="4"/>
        <v>0.92400000000000038</v>
      </c>
      <c r="G105" s="67">
        <f t="shared" si="5"/>
        <v>0.79445520000000036</v>
      </c>
      <c r="H105" s="68">
        <f t="shared" si="8"/>
        <v>0.19892553264608304</v>
      </c>
      <c r="I105" s="67">
        <f t="shared" si="7"/>
        <v>0.9933807326460834</v>
      </c>
      <c r="J105" s="30"/>
      <c r="K105" s="108"/>
      <c r="L105" s="32"/>
      <c r="N105" s="32"/>
      <c r="X105" s="99"/>
      <c r="Y105" s="99"/>
    </row>
    <row r="106" spans="1:25" x14ac:dyDescent="0.25">
      <c r="A106" s="87">
        <v>81</v>
      </c>
      <c r="B106" s="168">
        <v>43441337</v>
      </c>
      <c r="C106" s="173">
        <v>58.4</v>
      </c>
      <c r="D106" s="36">
        <v>4.93</v>
      </c>
      <c r="E106" s="36">
        <v>5.6749999999999998</v>
      </c>
      <c r="F106" s="36">
        <f t="shared" si="4"/>
        <v>0.74500000000000011</v>
      </c>
      <c r="G106" s="67">
        <f>F106*0.8598</f>
        <v>0.64055100000000009</v>
      </c>
      <c r="H106" s="68">
        <f t="shared" si="8"/>
        <v>0.19926674282214835</v>
      </c>
      <c r="I106" s="67">
        <f t="shared" si="7"/>
        <v>0.83981774282214849</v>
      </c>
      <c r="J106" s="30"/>
      <c r="K106" s="108"/>
      <c r="L106" s="32"/>
      <c r="N106" s="32"/>
      <c r="X106" s="99"/>
      <c r="Y106" s="99"/>
    </row>
    <row r="107" spans="1:25" x14ac:dyDescent="0.25">
      <c r="A107" s="87">
        <v>82</v>
      </c>
      <c r="B107" s="168">
        <v>43441334</v>
      </c>
      <c r="C107" s="173">
        <v>76.400000000000006</v>
      </c>
      <c r="D107" s="36">
        <v>6.5119999999999996</v>
      </c>
      <c r="E107" s="36">
        <v>6.77</v>
      </c>
      <c r="F107" s="36">
        <f t="shared" si="4"/>
        <v>0.25800000000000001</v>
      </c>
      <c r="G107" s="67">
        <f t="shared" ref="G107:G135" si="9">F107*0.8598</f>
        <v>0.22182840000000001</v>
      </c>
      <c r="H107" s="68">
        <f t="shared" si="8"/>
        <v>0.26068457451390642</v>
      </c>
      <c r="I107" s="67">
        <f t="shared" si="7"/>
        <v>0.4825129745139064</v>
      </c>
      <c r="K107" s="108"/>
      <c r="L107" s="32"/>
      <c r="N107" s="32"/>
      <c r="X107" s="99"/>
      <c r="Y107" s="99"/>
    </row>
    <row r="108" spans="1:25" x14ac:dyDescent="0.25">
      <c r="A108" s="87">
        <v>83</v>
      </c>
      <c r="B108" s="168">
        <v>43441340</v>
      </c>
      <c r="C108" s="173">
        <v>85.5</v>
      </c>
      <c r="D108" s="36">
        <v>7.5030000000000001</v>
      </c>
      <c r="E108" s="36">
        <v>8.6170000000000009</v>
      </c>
      <c r="F108" s="36">
        <f t="shared" si="4"/>
        <v>1.1140000000000008</v>
      </c>
      <c r="G108" s="67">
        <f t="shared" si="9"/>
        <v>0.9578172000000007</v>
      </c>
      <c r="H108" s="68">
        <f t="shared" si="8"/>
        <v>0.29173470053585077</v>
      </c>
      <c r="I108" s="67">
        <f t="shared" si="7"/>
        <v>1.2495519005358515</v>
      </c>
      <c r="J108" s="30"/>
      <c r="K108" s="108"/>
      <c r="L108" s="32"/>
      <c r="N108" s="32"/>
      <c r="X108" s="99"/>
      <c r="Y108" s="99"/>
    </row>
    <row r="109" spans="1:25" x14ac:dyDescent="0.25">
      <c r="A109" s="87">
        <v>84</v>
      </c>
      <c r="B109" s="168">
        <v>43441326</v>
      </c>
      <c r="C109" s="173">
        <v>58.6</v>
      </c>
      <c r="D109" s="36">
        <v>5.4589999999999996</v>
      </c>
      <c r="E109" s="36">
        <v>5.4989999999999997</v>
      </c>
      <c r="F109" s="36">
        <f t="shared" si="4"/>
        <v>4.0000000000000036E-2</v>
      </c>
      <c r="G109" s="67">
        <f t="shared" si="9"/>
        <v>3.4392000000000034E-2</v>
      </c>
      <c r="H109" s="68">
        <f t="shared" si="8"/>
        <v>0.19994916317427899</v>
      </c>
      <c r="I109" s="67">
        <f t="shared" si="7"/>
        <v>0.23434116317427903</v>
      </c>
      <c r="K109" s="108"/>
      <c r="L109" s="32"/>
      <c r="N109" s="32"/>
      <c r="X109" s="99"/>
      <c r="Y109" s="99"/>
    </row>
    <row r="110" spans="1:25" s="30" customFormat="1" x14ac:dyDescent="0.25">
      <c r="A110" s="29">
        <v>85</v>
      </c>
      <c r="B110" s="168">
        <v>43441323</v>
      </c>
      <c r="C110" s="173">
        <v>59.6</v>
      </c>
      <c r="D110" s="36">
        <v>1.1000000000000001</v>
      </c>
      <c r="E110" s="36">
        <v>1.216</v>
      </c>
      <c r="F110" s="36">
        <f t="shared" si="4"/>
        <v>0.11599999999999988</v>
      </c>
      <c r="G110" s="67">
        <f t="shared" si="9"/>
        <v>9.9736799999999903E-2</v>
      </c>
      <c r="H110" s="68">
        <f t="shared" si="8"/>
        <v>0.20336126493493223</v>
      </c>
      <c r="I110" s="67">
        <f t="shared" si="7"/>
        <v>0.30309806493493213</v>
      </c>
      <c r="K110" s="108"/>
      <c r="L110" s="32"/>
      <c r="M110" s="32"/>
      <c r="N110" s="32"/>
      <c r="X110" s="99"/>
      <c r="Y110" s="99"/>
    </row>
    <row r="111" spans="1:25" x14ac:dyDescent="0.25">
      <c r="A111" s="87">
        <v>86</v>
      </c>
      <c r="B111" s="168">
        <v>43441329</v>
      </c>
      <c r="C111" s="173">
        <v>76.5</v>
      </c>
      <c r="D111" s="36">
        <v>7.1529999999999996</v>
      </c>
      <c r="E111" s="36">
        <v>7.4370000000000003</v>
      </c>
      <c r="F111" s="36">
        <f t="shared" si="4"/>
        <v>0.2840000000000007</v>
      </c>
      <c r="G111" s="67">
        <f t="shared" si="9"/>
        <v>0.2441832000000006</v>
      </c>
      <c r="H111" s="68">
        <f t="shared" si="8"/>
        <v>0.26102578468997173</v>
      </c>
      <c r="I111" s="67">
        <f t="shared" si="7"/>
        <v>0.50520898468997233</v>
      </c>
      <c r="K111" s="108"/>
      <c r="L111" s="32"/>
      <c r="N111" s="32"/>
      <c r="X111" s="99"/>
      <c r="Y111" s="99"/>
    </row>
    <row r="112" spans="1:25" x14ac:dyDescent="0.25">
      <c r="A112" s="87">
        <v>87</v>
      </c>
      <c r="B112" s="168">
        <v>43441330</v>
      </c>
      <c r="C112" s="173">
        <v>85.1</v>
      </c>
      <c r="D112" s="36">
        <v>6.5839999999999996</v>
      </c>
      <c r="E112" s="36">
        <v>7.8810000000000002</v>
      </c>
      <c r="F112" s="36">
        <f t="shared" si="4"/>
        <v>1.2970000000000006</v>
      </c>
      <c r="G112" s="67">
        <f t="shared" si="9"/>
        <v>1.1151606000000005</v>
      </c>
      <c r="H112" s="68">
        <f t="shared" si="8"/>
        <v>0.29036985983158947</v>
      </c>
      <c r="I112" s="67">
        <f t="shared" si="7"/>
        <v>1.4055304598315899</v>
      </c>
      <c r="K112" s="108"/>
      <c r="L112" s="32"/>
      <c r="N112" s="32"/>
      <c r="X112" s="99"/>
      <c r="Y112" s="99"/>
    </row>
    <row r="113" spans="1:25" x14ac:dyDescent="0.25">
      <c r="A113" s="87">
        <v>88</v>
      </c>
      <c r="B113" s="168">
        <v>43441327</v>
      </c>
      <c r="C113" s="173">
        <v>58.4</v>
      </c>
      <c r="D113" s="36">
        <v>4.7910000000000004</v>
      </c>
      <c r="E113" s="36">
        <v>5.0519999999999996</v>
      </c>
      <c r="F113" s="36">
        <f t="shared" si="4"/>
        <v>0.26099999999999923</v>
      </c>
      <c r="G113" s="67">
        <f t="shared" si="9"/>
        <v>0.22440779999999935</v>
      </c>
      <c r="H113" s="68">
        <f t="shared" si="8"/>
        <v>0.19926674282214835</v>
      </c>
      <c r="I113" s="67">
        <f t="shared" si="7"/>
        <v>0.42367454282214767</v>
      </c>
      <c r="K113" s="108"/>
      <c r="L113" s="32"/>
      <c r="N113" s="32"/>
      <c r="X113" s="99"/>
      <c r="Y113" s="99"/>
    </row>
    <row r="114" spans="1:25" x14ac:dyDescent="0.25">
      <c r="A114" s="87">
        <v>89</v>
      </c>
      <c r="B114" s="168">
        <v>43441324</v>
      </c>
      <c r="C114" s="173">
        <v>58.7</v>
      </c>
      <c r="D114" s="36">
        <v>4.2910000000000004</v>
      </c>
      <c r="E114" s="36">
        <v>4.2910000000000004</v>
      </c>
      <c r="F114" s="36">
        <f t="shared" si="4"/>
        <v>0</v>
      </c>
      <c r="G114" s="67">
        <f t="shared" si="9"/>
        <v>0</v>
      </c>
      <c r="H114" s="68">
        <f t="shared" si="8"/>
        <v>0.20029037335034433</v>
      </c>
      <c r="I114" s="67">
        <f t="shared" si="7"/>
        <v>0.20029037335034433</v>
      </c>
      <c r="K114" s="108"/>
      <c r="L114" s="32"/>
      <c r="N114" s="32"/>
      <c r="X114" s="99"/>
      <c r="Y114" s="99"/>
    </row>
    <row r="115" spans="1:25" x14ac:dyDescent="0.25">
      <c r="A115" s="87">
        <v>90</v>
      </c>
      <c r="B115" s="168">
        <v>43441325</v>
      </c>
      <c r="C115" s="173">
        <v>77.7</v>
      </c>
      <c r="D115" s="36">
        <v>3.077</v>
      </c>
      <c r="E115" s="36">
        <v>3.9209999999999998</v>
      </c>
      <c r="F115" s="36">
        <f t="shared" si="4"/>
        <v>0.84399999999999986</v>
      </c>
      <c r="G115" s="67">
        <f t="shared" si="9"/>
        <v>0.72567119999999985</v>
      </c>
      <c r="H115" s="68">
        <f t="shared" si="8"/>
        <v>0.26512030680275561</v>
      </c>
      <c r="I115" s="67">
        <f t="shared" si="7"/>
        <v>0.99079150680275552</v>
      </c>
      <c r="K115" s="108"/>
      <c r="L115" s="32"/>
      <c r="N115" s="32"/>
      <c r="X115" s="99"/>
      <c r="Y115" s="99"/>
    </row>
    <row r="116" spans="1:25" s="30" customFormat="1" x14ac:dyDescent="0.25">
      <c r="A116" s="29">
        <v>91</v>
      </c>
      <c r="B116" s="168">
        <v>43441328</v>
      </c>
      <c r="C116" s="173">
        <v>85.3</v>
      </c>
      <c r="D116" s="36">
        <v>8.4559999999999995</v>
      </c>
      <c r="E116" s="36">
        <v>9.1010000000000009</v>
      </c>
      <c r="F116" s="36">
        <f t="shared" si="4"/>
        <v>0.64500000000000135</v>
      </c>
      <c r="G116" s="67">
        <f t="shared" si="9"/>
        <v>0.55457100000000115</v>
      </c>
      <c r="H116" s="68">
        <f t="shared" si="8"/>
        <v>0.29105228018372009</v>
      </c>
      <c r="I116" s="67">
        <f t="shared" si="7"/>
        <v>0.84562328018372124</v>
      </c>
      <c r="K116" s="108"/>
      <c r="L116" s="32"/>
      <c r="M116" s="32"/>
      <c r="N116" s="32"/>
      <c r="X116" s="99"/>
      <c r="Y116" s="99"/>
    </row>
    <row r="117" spans="1:25" x14ac:dyDescent="0.25">
      <c r="A117" s="87">
        <v>92</v>
      </c>
      <c r="B117" s="168">
        <v>43441331</v>
      </c>
      <c r="C117" s="173">
        <v>58.5</v>
      </c>
      <c r="D117" s="36">
        <v>4.7279999999999998</v>
      </c>
      <c r="E117" s="36">
        <v>5.2720000000000002</v>
      </c>
      <c r="F117" s="36">
        <f t="shared" si="4"/>
        <v>0.54400000000000048</v>
      </c>
      <c r="G117" s="67">
        <f t="shared" si="9"/>
        <v>0.4677312000000004</v>
      </c>
      <c r="H117" s="68">
        <f t="shared" si="8"/>
        <v>0.19960795299821368</v>
      </c>
      <c r="I117" s="67">
        <f t="shared" si="7"/>
        <v>0.66733915299821411</v>
      </c>
      <c r="K117" s="108"/>
      <c r="L117" s="32"/>
      <c r="N117" s="32"/>
      <c r="X117" s="99"/>
      <c r="Y117" s="99"/>
    </row>
    <row r="118" spans="1:25" s="30" customFormat="1" x14ac:dyDescent="0.25">
      <c r="A118" s="29">
        <v>93</v>
      </c>
      <c r="B118" s="168">
        <v>34242164</v>
      </c>
      <c r="C118" s="173">
        <v>59.3</v>
      </c>
      <c r="D118" s="36">
        <v>0.28999999999999998</v>
      </c>
      <c r="E118" s="36">
        <v>0.28999999999999998</v>
      </c>
      <c r="F118" s="36">
        <f t="shared" si="4"/>
        <v>0</v>
      </c>
      <c r="G118" s="67">
        <f t="shared" si="9"/>
        <v>0</v>
      </c>
      <c r="H118" s="68">
        <f t="shared" si="8"/>
        <v>0.20233763440673624</v>
      </c>
      <c r="I118" s="67">
        <f t="shared" si="7"/>
        <v>0.20233763440673624</v>
      </c>
      <c r="K118" s="108"/>
      <c r="L118" s="32"/>
      <c r="M118" s="32"/>
      <c r="N118" s="32"/>
      <c r="X118" s="99"/>
      <c r="Y118" s="99"/>
    </row>
    <row r="119" spans="1:25" x14ac:dyDescent="0.25">
      <c r="A119" s="87">
        <v>94</v>
      </c>
      <c r="B119" s="168">
        <v>34242158</v>
      </c>
      <c r="C119" s="173">
        <v>76.8</v>
      </c>
      <c r="D119" s="36">
        <v>5.2009999999999996</v>
      </c>
      <c r="E119" s="36">
        <v>6.0369999999999999</v>
      </c>
      <c r="F119" s="36">
        <f t="shared" si="4"/>
        <v>0.8360000000000003</v>
      </c>
      <c r="G119" s="67">
        <f t="shared" si="9"/>
        <v>0.71879280000000023</v>
      </c>
      <c r="H119" s="68">
        <f t="shared" si="8"/>
        <v>0.26204941521816771</v>
      </c>
      <c r="I119" s="67">
        <f t="shared" si="7"/>
        <v>0.98084221521816795</v>
      </c>
      <c r="K119" s="108"/>
      <c r="L119" s="32"/>
      <c r="N119" s="32"/>
      <c r="X119" s="99"/>
      <c r="Y119" s="99"/>
    </row>
    <row r="120" spans="1:25" x14ac:dyDescent="0.25">
      <c r="A120" s="87">
        <v>95</v>
      </c>
      <c r="B120" s="168">
        <v>34242124</v>
      </c>
      <c r="C120" s="173">
        <v>85.2</v>
      </c>
      <c r="D120" s="36">
        <v>5.8419999999999996</v>
      </c>
      <c r="E120" s="36">
        <v>6.0289999999999999</v>
      </c>
      <c r="F120" s="36">
        <f t="shared" si="4"/>
        <v>0.18700000000000028</v>
      </c>
      <c r="G120" s="67">
        <f t="shared" si="9"/>
        <v>0.16078260000000025</v>
      </c>
      <c r="H120" s="68">
        <f t="shared" si="8"/>
        <v>0.29071107000765478</v>
      </c>
      <c r="I120" s="67">
        <f t="shared" si="7"/>
        <v>0.45149367000765506</v>
      </c>
      <c r="J120" s="30"/>
      <c r="K120" s="108"/>
      <c r="L120" s="32"/>
      <c r="N120" s="32"/>
      <c r="X120" s="99"/>
      <c r="Y120" s="99"/>
    </row>
    <row r="121" spans="1:25" x14ac:dyDescent="0.25">
      <c r="A121" s="87">
        <v>96</v>
      </c>
      <c r="B121" s="168">
        <v>34242122</v>
      </c>
      <c r="C121" s="173">
        <v>58.1</v>
      </c>
      <c r="D121" s="36">
        <v>8.1050000000000004</v>
      </c>
      <c r="E121" s="36">
        <v>8.4290000000000003</v>
      </c>
      <c r="F121" s="36">
        <f t="shared" si="4"/>
        <v>0.32399999999999984</v>
      </c>
      <c r="G121" s="67">
        <f t="shared" si="9"/>
        <v>0.27857519999999986</v>
      </c>
      <c r="H121" s="68">
        <f t="shared" si="8"/>
        <v>0.19824311229395239</v>
      </c>
      <c r="I121" s="67">
        <f t="shared" si="7"/>
        <v>0.47681831229395222</v>
      </c>
      <c r="K121" s="108"/>
      <c r="L121" s="32"/>
      <c r="N121" s="32"/>
      <c r="X121" s="99"/>
      <c r="Y121" s="99"/>
    </row>
    <row r="122" spans="1:25" s="30" customFormat="1" x14ac:dyDescent="0.25">
      <c r="A122" s="29">
        <v>97</v>
      </c>
      <c r="B122" s="168">
        <v>34242128</v>
      </c>
      <c r="C122" s="173">
        <v>57.5</v>
      </c>
      <c r="D122" s="36">
        <v>6.0819999999999999</v>
      </c>
      <c r="E122" s="36">
        <v>6.3</v>
      </c>
      <c r="F122" s="36">
        <f t="shared" si="4"/>
        <v>0.21799999999999997</v>
      </c>
      <c r="G122" s="67">
        <f t="shared" si="9"/>
        <v>0.18743639999999998</v>
      </c>
      <c r="H122" s="68">
        <f t="shared" si="8"/>
        <v>0.19619585123756045</v>
      </c>
      <c r="I122" s="67">
        <f t="shared" si="7"/>
        <v>0.3836322512375604</v>
      </c>
      <c r="K122" s="108"/>
      <c r="L122" s="32"/>
      <c r="M122" s="32"/>
      <c r="N122" s="32"/>
      <c r="X122" s="99"/>
      <c r="Y122" s="99"/>
    </row>
    <row r="123" spans="1:25" x14ac:dyDescent="0.25">
      <c r="A123" s="87">
        <v>98</v>
      </c>
      <c r="B123" s="168">
        <v>34242159</v>
      </c>
      <c r="C123" s="173">
        <v>77</v>
      </c>
      <c r="D123" s="36">
        <v>5.0270000000000001</v>
      </c>
      <c r="E123" s="36">
        <v>5.444</v>
      </c>
      <c r="F123" s="36">
        <f t="shared" si="4"/>
        <v>0.41699999999999982</v>
      </c>
      <c r="G123" s="67">
        <f t="shared" si="9"/>
        <v>0.35853659999999987</v>
      </c>
      <c r="H123" s="68">
        <f t="shared" si="8"/>
        <v>0.26273183557029833</v>
      </c>
      <c r="I123" s="67">
        <f t="shared" si="7"/>
        <v>0.62126843557029821</v>
      </c>
      <c r="K123" s="108"/>
      <c r="L123" s="32"/>
      <c r="N123" s="32"/>
      <c r="X123" s="99"/>
      <c r="Y123" s="99"/>
    </row>
    <row r="124" spans="1:25" s="30" customFormat="1" x14ac:dyDescent="0.25">
      <c r="A124" s="29">
        <v>99</v>
      </c>
      <c r="B124" s="168">
        <v>34242441</v>
      </c>
      <c r="C124" s="173">
        <v>85.4</v>
      </c>
      <c r="D124" s="36">
        <v>7.3609999999999998</v>
      </c>
      <c r="E124" s="36">
        <v>8.6519999999999992</v>
      </c>
      <c r="F124" s="36">
        <f t="shared" si="4"/>
        <v>1.2909999999999995</v>
      </c>
      <c r="G124" s="67">
        <f t="shared" si="9"/>
        <v>1.1100017999999996</v>
      </c>
      <c r="H124" s="68">
        <f t="shared" si="8"/>
        <v>0.29139349035978546</v>
      </c>
      <c r="I124" s="67">
        <f t="shared" si="7"/>
        <v>1.4013952903597851</v>
      </c>
      <c r="K124" s="108"/>
      <c r="L124" s="32"/>
      <c r="M124" s="32"/>
      <c r="N124" s="32"/>
      <c r="X124" s="99"/>
      <c r="Y124" s="99"/>
    </row>
    <row r="125" spans="1:25" x14ac:dyDescent="0.25">
      <c r="A125" s="87">
        <v>100</v>
      </c>
      <c r="B125" s="168">
        <v>34242395</v>
      </c>
      <c r="C125" s="173">
        <v>58.2</v>
      </c>
      <c r="D125" s="36">
        <v>0</v>
      </c>
      <c r="E125" s="36">
        <v>0</v>
      </c>
      <c r="F125" s="36">
        <f t="shared" si="4"/>
        <v>0</v>
      </c>
      <c r="G125" s="67">
        <f t="shared" si="9"/>
        <v>0</v>
      </c>
      <c r="H125" s="68">
        <f t="shared" si="8"/>
        <v>0.1985843224700177</v>
      </c>
      <c r="I125" s="67">
        <f t="shared" si="7"/>
        <v>0.1985843224700177</v>
      </c>
      <c r="K125" s="108"/>
      <c r="L125" s="32"/>
      <c r="N125" s="32"/>
      <c r="X125" s="99"/>
      <c r="Y125" s="99"/>
    </row>
    <row r="126" spans="1:25" s="30" customFormat="1" x14ac:dyDescent="0.25">
      <c r="A126" s="29">
        <v>101</v>
      </c>
      <c r="B126" s="168">
        <v>34242120</v>
      </c>
      <c r="C126" s="173">
        <v>59</v>
      </c>
      <c r="D126" s="36">
        <v>5.7069999999999999</v>
      </c>
      <c r="E126" s="36">
        <v>5.9379999999999997</v>
      </c>
      <c r="F126" s="36">
        <f t="shared" si="4"/>
        <v>0.23099999999999987</v>
      </c>
      <c r="G126" s="67">
        <f t="shared" si="9"/>
        <v>0.1986137999999999</v>
      </c>
      <c r="H126" s="68">
        <f t="shared" si="8"/>
        <v>0.20131400387854029</v>
      </c>
      <c r="I126" s="67">
        <f t="shared" si="7"/>
        <v>0.39992780387854021</v>
      </c>
      <c r="K126" s="108"/>
      <c r="L126" s="32"/>
      <c r="M126" s="32"/>
      <c r="N126" s="32"/>
      <c r="X126" s="99"/>
      <c r="Y126" s="99"/>
    </row>
    <row r="127" spans="1:25" x14ac:dyDescent="0.25">
      <c r="A127" s="87">
        <v>102</v>
      </c>
      <c r="B127" s="168">
        <v>34242123</v>
      </c>
      <c r="C127" s="173">
        <v>77.599999999999994</v>
      </c>
      <c r="D127" s="36">
        <v>3.7589999999999999</v>
      </c>
      <c r="E127" s="36">
        <v>4.165</v>
      </c>
      <c r="F127" s="36">
        <f t="shared" si="4"/>
        <v>0.40600000000000014</v>
      </c>
      <c r="G127" s="67">
        <f t="shared" si="9"/>
        <v>0.34907880000000013</v>
      </c>
      <c r="H127" s="68">
        <f t="shared" si="8"/>
        <v>0.26477909662669025</v>
      </c>
      <c r="I127" s="67">
        <f t="shared" si="7"/>
        <v>0.61385789662669032</v>
      </c>
      <c r="K127" s="108"/>
      <c r="L127" s="32"/>
      <c r="N127" s="32"/>
      <c r="X127" s="99"/>
      <c r="Y127" s="99"/>
    </row>
    <row r="128" spans="1:25" x14ac:dyDescent="0.25">
      <c r="A128" s="87">
        <v>103</v>
      </c>
      <c r="B128" s="168">
        <v>34242126</v>
      </c>
      <c r="C128" s="173">
        <v>85.4</v>
      </c>
      <c r="D128" s="36">
        <v>8.2629999999999999</v>
      </c>
      <c r="E128" s="36">
        <v>8.2629999999999999</v>
      </c>
      <c r="F128" s="36">
        <f t="shared" si="4"/>
        <v>0</v>
      </c>
      <c r="G128" s="67">
        <f t="shared" si="9"/>
        <v>0</v>
      </c>
      <c r="H128" s="68">
        <f t="shared" si="8"/>
        <v>0.29139349035978546</v>
      </c>
      <c r="I128" s="67">
        <f t="shared" si="7"/>
        <v>0.29139349035978546</v>
      </c>
      <c r="J128" s="30"/>
      <c r="K128" s="108"/>
      <c r="L128" s="32"/>
      <c r="N128" s="32"/>
      <c r="X128" s="99"/>
      <c r="Y128" s="99"/>
    </row>
    <row r="129" spans="1:25" x14ac:dyDescent="0.25">
      <c r="A129" s="87">
        <v>104</v>
      </c>
      <c r="B129" s="172">
        <v>34242116</v>
      </c>
      <c r="C129" s="177">
        <v>58.8</v>
      </c>
      <c r="D129" s="36">
        <v>6.391</v>
      </c>
      <c r="E129" s="36">
        <v>6.6520000000000001</v>
      </c>
      <c r="F129" s="36">
        <f t="shared" si="4"/>
        <v>0.26100000000000012</v>
      </c>
      <c r="G129" s="67">
        <f t="shared" si="9"/>
        <v>0.2244078000000001</v>
      </c>
      <c r="H129" s="68">
        <f t="shared" si="8"/>
        <v>0.20063158352640964</v>
      </c>
      <c r="I129" s="67">
        <f t="shared" si="7"/>
        <v>0.42503938352640974</v>
      </c>
      <c r="K129" s="108"/>
      <c r="L129" s="32"/>
      <c r="N129" s="32"/>
      <c r="X129" s="99"/>
      <c r="Y129" s="99"/>
    </row>
    <row r="130" spans="1:25" x14ac:dyDescent="0.25">
      <c r="A130" s="87">
        <v>105</v>
      </c>
      <c r="B130" s="168">
        <v>34242113</v>
      </c>
      <c r="C130" s="178">
        <v>59.2</v>
      </c>
      <c r="D130" s="36">
        <v>4.3849999999999998</v>
      </c>
      <c r="E130" s="36">
        <f>4.385+0.015*59.2</f>
        <v>5.2729999999999997</v>
      </c>
      <c r="F130" s="36">
        <f t="shared" si="4"/>
        <v>0.8879999999999999</v>
      </c>
      <c r="G130" s="67">
        <f t="shared" si="9"/>
        <v>0.76350239999999991</v>
      </c>
      <c r="H130" s="68">
        <f t="shared" si="8"/>
        <v>0.20199642423067096</v>
      </c>
      <c r="I130" s="67">
        <f t="shared" si="7"/>
        <v>0.9654988242306709</v>
      </c>
      <c r="J130" s="30"/>
      <c r="K130" s="108"/>
      <c r="L130" s="32"/>
      <c r="N130" s="32"/>
      <c r="X130" s="99"/>
      <c r="Y130" s="99"/>
    </row>
    <row r="131" spans="1:25" x14ac:dyDescent="0.25">
      <c r="A131" s="87">
        <v>106</v>
      </c>
      <c r="B131" s="169">
        <v>34242119</v>
      </c>
      <c r="C131" s="178">
        <v>76.8</v>
      </c>
      <c r="D131" s="36">
        <v>1.5249999999999999</v>
      </c>
      <c r="E131" s="36">
        <v>2.7389999999999999</v>
      </c>
      <c r="F131" s="36">
        <f t="shared" si="4"/>
        <v>1.214</v>
      </c>
      <c r="G131" s="67">
        <f t="shared" si="9"/>
        <v>1.0437972</v>
      </c>
      <c r="H131" s="68">
        <f t="shared" si="8"/>
        <v>0.26204941521816771</v>
      </c>
      <c r="I131" s="67">
        <f t="shared" si="7"/>
        <v>1.3058466152181678</v>
      </c>
      <c r="J131" s="77"/>
      <c r="K131" s="108"/>
      <c r="L131" s="32"/>
      <c r="N131" s="32"/>
      <c r="X131" s="99"/>
      <c r="Y131" s="99"/>
    </row>
    <row r="132" spans="1:25" s="30" customFormat="1" x14ac:dyDescent="0.25">
      <c r="A132" s="29">
        <v>107</v>
      </c>
      <c r="B132" s="168">
        <v>34242112</v>
      </c>
      <c r="C132" s="178">
        <v>85.1</v>
      </c>
      <c r="D132" s="36">
        <v>7.6479999999999997</v>
      </c>
      <c r="E132" s="36">
        <v>9.1280000000000001</v>
      </c>
      <c r="F132" s="36">
        <f t="shared" si="4"/>
        <v>1.4800000000000004</v>
      </c>
      <c r="G132" s="67">
        <f t="shared" si="9"/>
        <v>1.2725040000000003</v>
      </c>
      <c r="H132" s="68">
        <f t="shared" si="8"/>
        <v>0.29036985983158947</v>
      </c>
      <c r="I132" s="67">
        <f t="shared" si="7"/>
        <v>1.5628738598315897</v>
      </c>
      <c r="K132" s="108"/>
      <c r="L132" s="32"/>
      <c r="M132" s="32"/>
      <c r="N132" s="32"/>
      <c r="X132" s="99"/>
      <c r="Y132" s="99"/>
    </row>
    <row r="133" spans="1:25" x14ac:dyDescent="0.25">
      <c r="A133" s="87">
        <v>108</v>
      </c>
      <c r="B133" s="168">
        <v>34242115</v>
      </c>
      <c r="C133" s="178">
        <v>58.5</v>
      </c>
      <c r="D133" s="36">
        <v>8.9239999999999995</v>
      </c>
      <c r="E133" s="36">
        <v>8.9239999999999995</v>
      </c>
      <c r="F133" s="36">
        <f t="shared" si="4"/>
        <v>0</v>
      </c>
      <c r="G133" s="67">
        <f t="shared" si="9"/>
        <v>0</v>
      </c>
      <c r="H133" s="68">
        <f t="shared" si="8"/>
        <v>0.19960795299821368</v>
      </c>
      <c r="I133" s="67">
        <f t="shared" si="7"/>
        <v>0.19960795299821368</v>
      </c>
      <c r="J133" s="77"/>
      <c r="K133" s="108"/>
      <c r="L133" s="32"/>
      <c r="N133" s="32"/>
      <c r="X133" s="99"/>
      <c r="Y133" s="99"/>
    </row>
    <row r="134" spans="1:25" s="30" customFormat="1" x14ac:dyDescent="0.25">
      <c r="A134" s="29">
        <v>109</v>
      </c>
      <c r="B134" s="168">
        <v>34242118</v>
      </c>
      <c r="C134" s="173">
        <v>59.1</v>
      </c>
      <c r="D134" s="36">
        <v>4.0549999999999997</v>
      </c>
      <c r="E134" s="36">
        <v>4.1619999999999999</v>
      </c>
      <c r="F134" s="36">
        <f t="shared" si="4"/>
        <v>0.10700000000000021</v>
      </c>
      <c r="G134" s="67">
        <f t="shared" si="9"/>
        <v>9.199860000000018E-2</v>
      </c>
      <c r="H134" s="68">
        <f t="shared" si="8"/>
        <v>0.20165521405460562</v>
      </c>
      <c r="I134" s="67">
        <f t="shared" si="7"/>
        <v>0.29365381405460578</v>
      </c>
      <c r="K134" s="108"/>
      <c r="L134" s="32"/>
      <c r="M134" s="32"/>
      <c r="N134" s="32"/>
      <c r="X134" s="99"/>
      <c r="Y134" s="99"/>
    </row>
    <row r="135" spans="1:25" s="30" customFormat="1" x14ac:dyDescent="0.25">
      <c r="A135" s="29">
        <v>110</v>
      </c>
      <c r="B135" s="168">
        <v>34242111</v>
      </c>
      <c r="C135" s="178">
        <v>77.099999999999994</v>
      </c>
      <c r="D135" s="36">
        <v>4.3760000000000003</v>
      </c>
      <c r="E135" s="36">
        <v>4.4029999999999996</v>
      </c>
      <c r="F135" s="36">
        <f t="shared" si="4"/>
        <v>2.6999999999999247E-2</v>
      </c>
      <c r="G135" s="67">
        <f t="shared" si="9"/>
        <v>2.3214599999999353E-2</v>
      </c>
      <c r="H135" s="68">
        <f t="shared" si="8"/>
        <v>0.26307304574636364</v>
      </c>
      <c r="I135" s="67">
        <f t="shared" si="7"/>
        <v>0.28628764574636301</v>
      </c>
      <c r="K135" s="108"/>
      <c r="L135" s="32"/>
      <c r="M135" s="32"/>
      <c r="N135" s="32"/>
      <c r="X135" s="99"/>
      <c r="Y135" s="99"/>
    </row>
    <row r="136" spans="1:25" x14ac:dyDescent="0.25">
      <c r="A136" s="87">
        <v>111</v>
      </c>
      <c r="B136" s="168">
        <v>34242114</v>
      </c>
      <c r="C136" s="173">
        <v>85.1</v>
      </c>
      <c r="D136" s="36">
        <v>8.7550000000000008</v>
      </c>
      <c r="E136" s="36">
        <v>10.14</v>
      </c>
      <c r="F136" s="36">
        <f t="shared" si="4"/>
        <v>1.3849999999999998</v>
      </c>
      <c r="G136" s="67">
        <f>F136*0.8598</f>
        <v>1.1908229999999997</v>
      </c>
      <c r="H136" s="68">
        <f t="shared" si="8"/>
        <v>0.29036985983158947</v>
      </c>
      <c r="I136" s="67">
        <f t="shared" si="7"/>
        <v>1.4811928598315891</v>
      </c>
      <c r="J136" s="30"/>
      <c r="K136" s="108"/>
      <c r="L136" s="32"/>
      <c r="N136" s="32"/>
      <c r="X136" s="99"/>
      <c r="Y136" s="99"/>
    </row>
    <row r="137" spans="1:25" x14ac:dyDescent="0.25">
      <c r="A137" s="87">
        <v>112</v>
      </c>
      <c r="B137" s="168">
        <v>34242117</v>
      </c>
      <c r="C137" s="173">
        <v>57.5</v>
      </c>
      <c r="D137" s="36">
        <v>1.3160000000000001</v>
      </c>
      <c r="E137" s="36">
        <v>1.8380000000000001</v>
      </c>
      <c r="F137" s="36">
        <f t="shared" si="4"/>
        <v>0.52200000000000002</v>
      </c>
      <c r="G137" s="67">
        <f t="shared" ref="G137:G165" si="10">F137*0.8598</f>
        <v>0.44881560000000004</v>
      </c>
      <c r="H137" s="68">
        <f t="shared" si="8"/>
        <v>0.19619585123756045</v>
      </c>
      <c r="I137" s="67">
        <f t="shared" si="7"/>
        <v>0.64501145123756043</v>
      </c>
      <c r="J137" s="30"/>
      <c r="K137" s="108"/>
      <c r="L137" s="32"/>
      <c r="N137" s="32"/>
      <c r="X137" s="99"/>
      <c r="Y137" s="99"/>
    </row>
    <row r="138" spans="1:25" x14ac:dyDescent="0.25">
      <c r="A138" s="87">
        <v>113</v>
      </c>
      <c r="B138" s="168">
        <v>34242125</v>
      </c>
      <c r="C138" s="173">
        <v>58.9</v>
      </c>
      <c r="D138" s="36">
        <v>5.1580000000000004</v>
      </c>
      <c r="E138" s="36">
        <v>6.18</v>
      </c>
      <c r="F138" s="36">
        <f t="shared" si="4"/>
        <v>1.0219999999999994</v>
      </c>
      <c r="G138" s="67">
        <f t="shared" si="10"/>
        <v>0.87871559999999949</v>
      </c>
      <c r="H138" s="68">
        <f t="shared" si="8"/>
        <v>0.20097279370247495</v>
      </c>
      <c r="I138" s="67">
        <f t="shared" si="7"/>
        <v>1.0796883937024744</v>
      </c>
      <c r="J138" s="30"/>
      <c r="K138" s="108"/>
      <c r="L138" s="32"/>
      <c r="N138" s="32"/>
      <c r="X138" s="99"/>
      <c r="Y138" s="99"/>
    </row>
    <row r="139" spans="1:25" s="30" customFormat="1" x14ac:dyDescent="0.25">
      <c r="A139" s="29">
        <v>114</v>
      </c>
      <c r="B139" s="168">
        <v>34242154</v>
      </c>
      <c r="C139" s="173">
        <v>77.099999999999994</v>
      </c>
      <c r="D139" s="36">
        <v>6.173</v>
      </c>
      <c r="E139" s="36">
        <v>6.423</v>
      </c>
      <c r="F139" s="36">
        <f t="shared" si="4"/>
        <v>0.25</v>
      </c>
      <c r="G139" s="67">
        <f t="shared" si="10"/>
        <v>0.21495</v>
      </c>
      <c r="H139" s="68">
        <f t="shared" si="8"/>
        <v>0.26307304574636364</v>
      </c>
      <c r="I139" s="67">
        <f t="shared" si="7"/>
        <v>0.47802304574636367</v>
      </c>
      <c r="K139" s="108"/>
      <c r="L139" s="32"/>
      <c r="M139" s="32"/>
      <c r="N139" s="32"/>
      <c r="X139" s="99"/>
      <c r="Y139" s="99"/>
    </row>
    <row r="140" spans="1:25" s="30" customFormat="1" x14ac:dyDescent="0.25">
      <c r="A140" s="29">
        <v>115</v>
      </c>
      <c r="B140" s="168">
        <v>34242149</v>
      </c>
      <c r="C140" s="173">
        <v>85.3</v>
      </c>
      <c r="D140" s="36">
        <v>4.2359999999999998</v>
      </c>
      <c r="E140" s="36">
        <v>6.1189999999999998</v>
      </c>
      <c r="F140" s="36">
        <f t="shared" si="4"/>
        <v>1.883</v>
      </c>
      <c r="G140" s="67">
        <f t="shared" si="10"/>
        <v>1.6190034</v>
      </c>
      <c r="H140" s="68">
        <f t="shared" si="8"/>
        <v>0.29105228018372009</v>
      </c>
      <c r="I140" s="67">
        <f t="shared" si="7"/>
        <v>1.9100556801837201</v>
      </c>
      <c r="K140" s="108"/>
      <c r="L140" s="32"/>
      <c r="M140" s="32"/>
      <c r="N140" s="32"/>
      <c r="X140" s="99"/>
      <c r="Y140" s="99"/>
    </row>
    <row r="141" spans="1:25" x14ac:dyDescent="0.25">
      <c r="A141" s="87">
        <v>116</v>
      </c>
      <c r="B141" s="168">
        <v>34242157</v>
      </c>
      <c r="C141" s="173">
        <v>59.6</v>
      </c>
      <c r="D141" s="36">
        <v>5.694</v>
      </c>
      <c r="E141" s="36">
        <v>6.73</v>
      </c>
      <c r="F141" s="36">
        <f t="shared" si="4"/>
        <v>1.0360000000000005</v>
      </c>
      <c r="G141" s="67">
        <f t="shared" si="10"/>
        <v>0.89075280000000046</v>
      </c>
      <c r="H141" s="68">
        <f t="shared" si="8"/>
        <v>0.20336126493493223</v>
      </c>
      <c r="I141" s="67">
        <f t="shared" si="7"/>
        <v>1.0941140649349328</v>
      </c>
      <c r="J141" s="30"/>
      <c r="K141" s="108"/>
      <c r="L141" s="32"/>
      <c r="N141" s="32"/>
      <c r="X141" s="99"/>
      <c r="Y141" s="99"/>
    </row>
    <row r="142" spans="1:25" x14ac:dyDescent="0.25">
      <c r="A142" s="87">
        <v>117</v>
      </c>
      <c r="B142" s="168">
        <v>41341239</v>
      </c>
      <c r="C142" s="173">
        <v>59</v>
      </c>
      <c r="D142" s="36">
        <v>2.1640000000000001</v>
      </c>
      <c r="E142" s="36">
        <v>2.1800000000000002</v>
      </c>
      <c r="F142" s="36">
        <f t="shared" si="4"/>
        <v>1.6000000000000014E-2</v>
      </c>
      <c r="G142" s="67">
        <f t="shared" si="10"/>
        <v>1.3756800000000012E-2</v>
      </c>
      <c r="H142" s="68">
        <f t="shared" si="8"/>
        <v>0.20131400387854029</v>
      </c>
      <c r="I142" s="67">
        <f t="shared" si="7"/>
        <v>0.2150708038785403</v>
      </c>
      <c r="K142" s="108"/>
      <c r="L142" s="32"/>
      <c r="N142" s="32"/>
      <c r="X142" s="99"/>
      <c r="Y142" s="99"/>
    </row>
    <row r="143" spans="1:25" x14ac:dyDescent="0.25">
      <c r="A143" s="87">
        <v>118</v>
      </c>
      <c r="B143" s="168">
        <v>34242156</v>
      </c>
      <c r="C143" s="173">
        <v>78</v>
      </c>
      <c r="D143" s="36">
        <v>6.593</v>
      </c>
      <c r="E143" s="36">
        <v>7.5439999999999996</v>
      </c>
      <c r="F143" s="36">
        <f t="shared" si="4"/>
        <v>0.95099999999999962</v>
      </c>
      <c r="G143" s="67">
        <f t="shared" si="10"/>
        <v>0.81766979999999967</v>
      </c>
      <c r="H143" s="68">
        <f t="shared" si="8"/>
        <v>0.26614393733095154</v>
      </c>
      <c r="I143" s="67">
        <f t="shared" si="7"/>
        <v>1.0838137373309511</v>
      </c>
      <c r="K143" s="108"/>
      <c r="L143" s="32"/>
      <c r="N143" s="32"/>
      <c r="X143" s="99"/>
      <c r="Y143" s="99"/>
    </row>
    <row r="144" spans="1:25" x14ac:dyDescent="0.25">
      <c r="A144" s="87">
        <v>119</v>
      </c>
      <c r="B144" s="168">
        <v>34242162</v>
      </c>
      <c r="C144" s="173">
        <v>85.5</v>
      </c>
      <c r="D144" s="36">
        <v>6.8449999999999998</v>
      </c>
      <c r="E144" s="36">
        <v>7.3120000000000003</v>
      </c>
      <c r="F144" s="36">
        <f t="shared" si="4"/>
        <v>0.46700000000000053</v>
      </c>
      <c r="G144" s="67">
        <f t="shared" si="10"/>
        <v>0.40152660000000046</v>
      </c>
      <c r="H144" s="68">
        <f t="shared" si="8"/>
        <v>0.29173470053585077</v>
      </c>
      <c r="I144" s="67">
        <f t="shared" si="7"/>
        <v>0.69326130053585122</v>
      </c>
      <c r="K144" s="108"/>
      <c r="L144" s="32"/>
      <c r="N144" s="32"/>
      <c r="X144" s="99"/>
      <c r="Y144" s="99"/>
    </row>
    <row r="145" spans="1:25" s="30" customFormat="1" x14ac:dyDescent="0.25">
      <c r="A145" s="29">
        <v>120</v>
      </c>
      <c r="B145" s="168">
        <v>20140179</v>
      </c>
      <c r="C145" s="173">
        <v>58.9</v>
      </c>
      <c r="D145" s="36">
        <v>1.8320000000000001</v>
      </c>
      <c r="E145" s="36">
        <v>1.8320000000000001</v>
      </c>
      <c r="F145" s="36">
        <f t="shared" si="4"/>
        <v>0</v>
      </c>
      <c r="G145" s="67">
        <f t="shared" si="10"/>
        <v>0</v>
      </c>
      <c r="H145" s="68">
        <f t="shared" si="8"/>
        <v>0.20097279370247495</v>
      </c>
      <c r="I145" s="67">
        <f t="shared" si="7"/>
        <v>0.20097279370247495</v>
      </c>
      <c r="K145" s="108"/>
      <c r="L145" s="32"/>
      <c r="M145" s="32"/>
      <c r="N145" s="32"/>
      <c r="X145" s="99"/>
      <c r="Y145" s="99"/>
    </row>
    <row r="146" spans="1:25" x14ac:dyDescent="0.25">
      <c r="A146" s="87">
        <v>121</v>
      </c>
      <c r="B146" s="168">
        <v>34242161</v>
      </c>
      <c r="C146" s="173">
        <v>59.2</v>
      </c>
      <c r="D146" s="36">
        <v>3.7669999999999999</v>
      </c>
      <c r="E146" s="36">
        <v>4.484</v>
      </c>
      <c r="F146" s="36">
        <f t="shared" si="4"/>
        <v>0.71700000000000008</v>
      </c>
      <c r="G146" s="67">
        <f t="shared" si="10"/>
        <v>0.61647660000000004</v>
      </c>
      <c r="H146" s="68">
        <f t="shared" si="8"/>
        <v>0.20199642423067096</v>
      </c>
      <c r="I146" s="67">
        <f t="shared" si="7"/>
        <v>0.81847302423067103</v>
      </c>
      <c r="K146" s="108"/>
      <c r="L146" s="32"/>
      <c r="N146" s="32"/>
      <c r="X146" s="99"/>
      <c r="Y146" s="99"/>
    </row>
    <row r="147" spans="1:25" x14ac:dyDescent="0.25">
      <c r="A147" s="87">
        <v>122</v>
      </c>
      <c r="B147" s="168">
        <v>34242151</v>
      </c>
      <c r="C147" s="173">
        <v>78.099999999999994</v>
      </c>
      <c r="D147" s="36">
        <v>4.5599999999999996</v>
      </c>
      <c r="E147" s="36">
        <v>5.4729999999999999</v>
      </c>
      <c r="F147" s="36">
        <f t="shared" si="4"/>
        <v>0.91300000000000026</v>
      </c>
      <c r="G147" s="67">
        <f t="shared" si="10"/>
        <v>0.78499740000000018</v>
      </c>
      <c r="H147" s="68">
        <f t="shared" si="8"/>
        <v>0.26648514750701685</v>
      </c>
      <c r="I147" s="67">
        <f t="shared" si="7"/>
        <v>1.0514825475070171</v>
      </c>
      <c r="K147" s="108"/>
      <c r="L147" s="32"/>
      <c r="N147" s="32"/>
      <c r="X147" s="99"/>
      <c r="Y147" s="99"/>
    </row>
    <row r="148" spans="1:25" s="30" customFormat="1" x14ac:dyDescent="0.25">
      <c r="A148" s="29">
        <v>123</v>
      </c>
      <c r="B148" s="168">
        <v>34242148</v>
      </c>
      <c r="C148" s="173">
        <v>85.2</v>
      </c>
      <c r="D148" s="36">
        <v>1.0649999999999999</v>
      </c>
      <c r="E148" s="36">
        <v>2.0430000000000001</v>
      </c>
      <c r="F148" s="36">
        <f t="shared" si="4"/>
        <v>0.9780000000000002</v>
      </c>
      <c r="G148" s="67">
        <f t="shared" si="10"/>
        <v>0.8408844000000002</v>
      </c>
      <c r="H148" s="68">
        <f t="shared" si="8"/>
        <v>0.29071107000765478</v>
      </c>
      <c r="I148" s="67">
        <f t="shared" si="7"/>
        <v>1.1315954700076549</v>
      </c>
      <c r="K148" s="108"/>
      <c r="L148" s="32"/>
      <c r="M148" s="32"/>
      <c r="N148" s="32"/>
      <c r="X148" s="99"/>
      <c r="Y148" s="99"/>
    </row>
    <row r="149" spans="1:25" x14ac:dyDescent="0.25">
      <c r="A149" s="87">
        <v>124</v>
      </c>
      <c r="B149" s="168">
        <v>34242163</v>
      </c>
      <c r="C149" s="173">
        <v>59.3</v>
      </c>
      <c r="D149" s="36">
        <v>4.0549999999999997</v>
      </c>
      <c r="E149" s="36">
        <v>4.056</v>
      </c>
      <c r="F149" s="36">
        <f t="shared" si="4"/>
        <v>1.000000000000334E-3</v>
      </c>
      <c r="G149" s="67">
        <f t="shared" si="10"/>
        <v>8.5980000000028718E-4</v>
      </c>
      <c r="H149" s="68">
        <f t="shared" si="8"/>
        <v>0.20233763440673624</v>
      </c>
      <c r="I149" s="67">
        <f t="shared" si="7"/>
        <v>0.20319743440673654</v>
      </c>
      <c r="K149" s="108"/>
      <c r="L149" s="32"/>
      <c r="N149" s="32"/>
      <c r="X149" s="99"/>
      <c r="Y149" s="99"/>
    </row>
    <row r="150" spans="1:25" x14ac:dyDescent="0.25">
      <c r="A150" s="87">
        <v>125</v>
      </c>
      <c r="B150" s="168">
        <v>34242153</v>
      </c>
      <c r="C150" s="173">
        <v>59.2</v>
      </c>
      <c r="D150" s="36">
        <v>3.7829999999999999</v>
      </c>
      <c r="E150" s="36">
        <v>4.819</v>
      </c>
      <c r="F150" s="36">
        <f t="shared" si="4"/>
        <v>1.036</v>
      </c>
      <c r="G150" s="67">
        <f t="shared" si="10"/>
        <v>0.89075280000000001</v>
      </c>
      <c r="H150" s="68">
        <f t="shared" si="8"/>
        <v>0.20199642423067096</v>
      </c>
      <c r="I150" s="67">
        <f t="shared" si="7"/>
        <v>1.0927492242306709</v>
      </c>
      <c r="K150" s="108"/>
      <c r="L150" s="32"/>
      <c r="N150" s="32"/>
      <c r="X150" s="99"/>
      <c r="Y150" s="99"/>
    </row>
    <row r="151" spans="1:25" x14ac:dyDescent="0.25">
      <c r="A151" s="87">
        <v>126</v>
      </c>
      <c r="B151" s="168">
        <v>20140213</v>
      </c>
      <c r="C151" s="173">
        <v>77.599999999999994</v>
      </c>
      <c r="D151" s="36">
        <v>4.3010000000000002</v>
      </c>
      <c r="E151" s="36">
        <v>5.2110000000000003</v>
      </c>
      <c r="F151" s="36">
        <f t="shared" si="4"/>
        <v>0.91000000000000014</v>
      </c>
      <c r="G151" s="67">
        <f t="shared" si="10"/>
        <v>0.78241800000000017</v>
      </c>
      <c r="H151" s="68">
        <f t="shared" si="8"/>
        <v>0.26477909662669025</v>
      </c>
      <c r="I151" s="67">
        <f t="shared" si="7"/>
        <v>1.0471970966266904</v>
      </c>
      <c r="K151" s="108"/>
      <c r="L151" s="32"/>
      <c r="N151" s="32"/>
      <c r="X151" s="99"/>
      <c r="Y151" s="99"/>
    </row>
    <row r="152" spans="1:25" s="30" customFormat="1" x14ac:dyDescent="0.25">
      <c r="A152" s="29">
        <v>127</v>
      </c>
      <c r="B152" s="168">
        <v>34242152</v>
      </c>
      <c r="C152" s="173">
        <v>85.2</v>
      </c>
      <c r="D152" s="36">
        <v>8.5090000000000003</v>
      </c>
      <c r="E152" s="36">
        <v>10.004</v>
      </c>
      <c r="F152" s="36">
        <f t="shared" si="4"/>
        <v>1.4949999999999992</v>
      </c>
      <c r="G152" s="67">
        <f t="shared" si="10"/>
        <v>1.2854009999999993</v>
      </c>
      <c r="H152" s="68">
        <f t="shared" si="8"/>
        <v>0.29071107000765478</v>
      </c>
      <c r="I152" s="67">
        <f t="shared" si="7"/>
        <v>1.5761120700076541</v>
      </c>
      <c r="K152" s="108"/>
      <c r="L152" s="32"/>
      <c r="M152" s="32"/>
      <c r="N152" s="32"/>
      <c r="X152" s="99"/>
      <c r="Y152" s="99"/>
    </row>
    <row r="153" spans="1:25" s="30" customFormat="1" x14ac:dyDescent="0.25">
      <c r="A153" s="29">
        <v>128</v>
      </c>
      <c r="B153" s="168">
        <v>34242147</v>
      </c>
      <c r="C153" s="173">
        <v>58.9</v>
      </c>
      <c r="D153" s="36">
        <v>3.4430000000000001</v>
      </c>
      <c r="E153" s="36">
        <v>4.3390000000000004</v>
      </c>
      <c r="F153" s="36">
        <f t="shared" si="4"/>
        <v>0.89600000000000035</v>
      </c>
      <c r="G153" s="67">
        <f t="shared" si="10"/>
        <v>0.77038080000000031</v>
      </c>
      <c r="H153" s="68">
        <f t="shared" si="8"/>
        <v>0.20097279370247495</v>
      </c>
      <c r="I153" s="67">
        <f t="shared" si="7"/>
        <v>0.97135359370247532</v>
      </c>
      <c r="K153" s="108"/>
      <c r="L153" s="32"/>
      <c r="M153" s="32"/>
      <c r="N153" s="32"/>
      <c r="X153" s="99"/>
      <c r="Y153" s="99"/>
    </row>
    <row r="154" spans="1:25" x14ac:dyDescent="0.25">
      <c r="A154" s="87">
        <v>129</v>
      </c>
      <c r="B154" s="168">
        <v>34242155</v>
      </c>
      <c r="C154" s="173">
        <v>58.6</v>
      </c>
      <c r="D154" s="36">
        <v>5.7480000000000002</v>
      </c>
      <c r="E154" s="36">
        <v>7.0839999999999996</v>
      </c>
      <c r="F154" s="36">
        <f t="shared" si="4"/>
        <v>1.3359999999999994</v>
      </c>
      <c r="G154" s="67">
        <f t="shared" si="10"/>
        <v>1.1486927999999994</v>
      </c>
      <c r="H154" s="68">
        <f t="shared" si="8"/>
        <v>0.19994916317427899</v>
      </c>
      <c r="I154" s="67">
        <f t="shared" si="7"/>
        <v>1.3486419631742783</v>
      </c>
      <c r="K154" s="108"/>
      <c r="L154" s="32"/>
      <c r="N154" s="32"/>
      <c r="X154" s="99"/>
      <c r="Y154" s="99"/>
    </row>
    <row r="155" spans="1:25" ht="15.75" thickBot="1" x14ac:dyDescent="0.3">
      <c r="A155" s="156">
        <v>130</v>
      </c>
      <c r="B155" s="170">
        <v>34242150</v>
      </c>
      <c r="C155" s="175">
        <v>77.599999999999994</v>
      </c>
      <c r="D155" s="59">
        <v>4.8220000000000001</v>
      </c>
      <c r="E155" s="59">
        <v>6.2279999999999998</v>
      </c>
      <c r="F155" s="59">
        <f t="shared" ref="F155:F218" si="11">E155-D155</f>
        <v>1.4059999999999997</v>
      </c>
      <c r="G155" s="69">
        <f t="shared" si="10"/>
        <v>1.2088787999999997</v>
      </c>
      <c r="H155" s="69">
        <f t="shared" si="8"/>
        <v>0.26477909662669025</v>
      </c>
      <c r="I155" s="69">
        <f t="shared" ref="I155:I218" si="12">G155+H155</f>
        <v>1.47365789662669</v>
      </c>
      <c r="K155" s="108"/>
      <c r="L155" s="70"/>
      <c r="N155" s="32"/>
      <c r="X155" s="99"/>
      <c r="Y155" s="99"/>
    </row>
    <row r="156" spans="1:25" x14ac:dyDescent="0.25">
      <c r="A156" s="147">
        <v>131</v>
      </c>
      <c r="B156" s="171">
        <v>20442446</v>
      </c>
      <c r="C156" s="176">
        <v>84.1</v>
      </c>
      <c r="D156" s="46">
        <v>12.257999999999999</v>
      </c>
      <c r="E156" s="46">
        <v>13.326000000000001</v>
      </c>
      <c r="F156" s="46">
        <f t="shared" si="11"/>
        <v>1.0680000000000014</v>
      </c>
      <c r="G156" s="68">
        <f>F156*0.8598</f>
        <v>0.91826640000000126</v>
      </c>
      <c r="H156" s="68">
        <f>C156/3672.6*$H$16</f>
        <v>0.25998510407340858</v>
      </c>
      <c r="I156" s="68">
        <f t="shared" si="12"/>
        <v>1.1782515040734098</v>
      </c>
      <c r="K156" s="108"/>
      <c r="L156" s="32"/>
      <c r="N156" s="32"/>
      <c r="X156" s="99"/>
      <c r="Y156" s="99"/>
    </row>
    <row r="157" spans="1:25" x14ac:dyDescent="0.25">
      <c r="A157" s="87">
        <v>132</v>
      </c>
      <c r="B157" s="168">
        <v>43242256</v>
      </c>
      <c r="C157" s="173">
        <v>56.3</v>
      </c>
      <c r="D157" s="36">
        <v>3.8809999999999998</v>
      </c>
      <c r="E157" s="36">
        <v>4.601</v>
      </c>
      <c r="F157" s="36">
        <f t="shared" si="11"/>
        <v>0.7200000000000002</v>
      </c>
      <c r="G157" s="67">
        <f t="shared" si="10"/>
        <v>0.61905600000000016</v>
      </c>
      <c r="H157" s="68">
        <f t="shared" ref="H157:H207" si="13">C157/3672.6*$H$16</f>
        <v>0.17404472484343522</v>
      </c>
      <c r="I157" s="67">
        <f t="shared" si="12"/>
        <v>0.79310072484343541</v>
      </c>
      <c r="K157" s="108"/>
      <c r="L157" s="32"/>
      <c r="N157" s="32"/>
      <c r="X157" s="99"/>
      <c r="Y157" s="99"/>
    </row>
    <row r="158" spans="1:25" x14ac:dyDescent="0.25">
      <c r="A158" s="87">
        <v>133</v>
      </c>
      <c r="B158" s="168">
        <v>43242235</v>
      </c>
      <c r="C158" s="173">
        <v>56.1</v>
      </c>
      <c r="D158" s="36">
        <v>3.4020000000000001</v>
      </c>
      <c r="E158" s="36">
        <v>3.61</v>
      </c>
      <c r="F158" s="36">
        <f t="shared" si="11"/>
        <v>0.20799999999999974</v>
      </c>
      <c r="G158" s="67">
        <f t="shared" si="10"/>
        <v>0.17883839999999979</v>
      </c>
      <c r="H158" s="68">
        <f t="shared" si="13"/>
        <v>0.17342644873386706</v>
      </c>
      <c r="I158" s="67">
        <f t="shared" si="12"/>
        <v>0.35226484873386688</v>
      </c>
      <c r="K158" s="108"/>
      <c r="L158" s="32"/>
      <c r="N158" s="32"/>
      <c r="X158" s="99"/>
      <c r="Y158" s="99"/>
    </row>
    <row r="159" spans="1:25" x14ac:dyDescent="0.25">
      <c r="A159" s="87">
        <v>134</v>
      </c>
      <c r="B159" s="168">
        <v>43242250</v>
      </c>
      <c r="C159" s="173">
        <v>85.2</v>
      </c>
      <c r="D159" s="36">
        <v>6.3559999999999999</v>
      </c>
      <c r="E159" s="36">
        <v>7.7350000000000003</v>
      </c>
      <c r="F159" s="36">
        <f t="shared" si="11"/>
        <v>1.3790000000000004</v>
      </c>
      <c r="G159" s="67">
        <f t="shared" si="10"/>
        <v>1.1856642000000004</v>
      </c>
      <c r="H159" s="68">
        <f t="shared" si="13"/>
        <v>0.26338562267603344</v>
      </c>
      <c r="I159" s="67">
        <f t="shared" si="12"/>
        <v>1.4490498226760338</v>
      </c>
      <c r="K159" s="108"/>
      <c r="L159" s="32"/>
      <c r="N159" s="32"/>
      <c r="X159" s="99"/>
      <c r="Y159" s="99"/>
    </row>
    <row r="160" spans="1:25" s="30" customFormat="1" x14ac:dyDescent="0.25">
      <c r="A160" s="29">
        <v>135</v>
      </c>
      <c r="B160" s="168">
        <v>34242382</v>
      </c>
      <c r="C160" s="173">
        <v>84.4</v>
      </c>
      <c r="D160" s="36">
        <v>7.0369999999999999</v>
      </c>
      <c r="E160" s="36">
        <v>8.2080000000000002</v>
      </c>
      <c r="F160" s="36">
        <f t="shared" si="11"/>
        <v>1.1710000000000003</v>
      </c>
      <c r="G160" s="67">
        <f t="shared" si="10"/>
        <v>1.0068258000000003</v>
      </c>
      <c r="H160" s="68">
        <f t="shared" si="13"/>
        <v>0.26091251823776079</v>
      </c>
      <c r="I160" s="67">
        <f t="shared" si="12"/>
        <v>1.2677383182377611</v>
      </c>
      <c r="K160" s="108"/>
      <c r="L160" s="32"/>
      <c r="M160" s="32"/>
      <c r="N160" s="32"/>
      <c r="X160" s="99"/>
      <c r="Y160" s="99"/>
    </row>
    <row r="161" spans="1:25" x14ac:dyDescent="0.25">
      <c r="A161" s="87">
        <v>136</v>
      </c>
      <c r="B161" s="168">
        <v>43242379</v>
      </c>
      <c r="C161" s="173">
        <v>56.2</v>
      </c>
      <c r="D161" s="36">
        <v>5.899</v>
      </c>
      <c r="E161" s="36">
        <v>7.0019999999999998</v>
      </c>
      <c r="F161" s="36">
        <f t="shared" si="11"/>
        <v>1.1029999999999998</v>
      </c>
      <c r="G161" s="67">
        <f t="shared" si="10"/>
        <v>0.94835939999999985</v>
      </c>
      <c r="H161" s="68">
        <f t="shared" si="13"/>
        <v>0.17373558678865114</v>
      </c>
      <c r="I161" s="67">
        <f t="shared" si="12"/>
        <v>1.1220949867886509</v>
      </c>
      <c r="K161" s="108"/>
      <c r="L161" s="32"/>
      <c r="N161" s="32"/>
      <c r="X161" s="99"/>
      <c r="Y161" s="99"/>
    </row>
    <row r="162" spans="1:25" x14ac:dyDescent="0.25">
      <c r="A162" s="87">
        <v>137</v>
      </c>
      <c r="B162" s="168">
        <v>43242240</v>
      </c>
      <c r="C162" s="173">
        <v>55.7</v>
      </c>
      <c r="D162" s="36">
        <v>4.7830000000000004</v>
      </c>
      <c r="E162" s="36">
        <v>5.5549999999999997</v>
      </c>
      <c r="F162" s="36">
        <f t="shared" si="11"/>
        <v>0.77199999999999935</v>
      </c>
      <c r="G162" s="67">
        <f t="shared" si="10"/>
        <v>0.6637655999999994</v>
      </c>
      <c r="H162" s="68">
        <f t="shared" si="13"/>
        <v>0.17218989651473077</v>
      </c>
      <c r="I162" s="67">
        <f t="shared" si="12"/>
        <v>0.83595549651473022</v>
      </c>
      <c r="K162" s="108"/>
      <c r="L162" s="32"/>
      <c r="N162" s="32"/>
      <c r="X162" s="99"/>
      <c r="Y162" s="99"/>
    </row>
    <row r="163" spans="1:25" x14ac:dyDescent="0.25">
      <c r="A163" s="87">
        <v>138</v>
      </c>
      <c r="B163" s="168">
        <v>43242241</v>
      </c>
      <c r="C163" s="173">
        <v>84.3</v>
      </c>
      <c r="D163" s="36">
        <v>6.4930000000000003</v>
      </c>
      <c r="E163" s="36">
        <v>7.5419999999999998</v>
      </c>
      <c r="F163" s="36">
        <f t="shared" si="11"/>
        <v>1.0489999999999995</v>
      </c>
      <c r="G163" s="67">
        <f t="shared" si="10"/>
        <v>0.90193019999999957</v>
      </c>
      <c r="H163" s="68">
        <f t="shared" si="13"/>
        <v>0.26060338018297668</v>
      </c>
      <c r="I163" s="67">
        <f t="shared" si="12"/>
        <v>1.1625335801829761</v>
      </c>
      <c r="K163" s="108"/>
      <c r="L163" s="32"/>
      <c r="N163" s="32"/>
      <c r="X163" s="99"/>
      <c r="Y163" s="99"/>
    </row>
    <row r="164" spans="1:25" x14ac:dyDescent="0.25">
      <c r="A164" s="29">
        <v>139</v>
      </c>
      <c r="B164" s="168">
        <v>34242385</v>
      </c>
      <c r="C164" s="173">
        <v>84</v>
      </c>
      <c r="D164" s="36">
        <v>8.2710000000000008</v>
      </c>
      <c r="E164" s="36">
        <v>8.6189999999999998</v>
      </c>
      <c r="F164" s="36">
        <f t="shared" si="11"/>
        <v>0.34799999999999898</v>
      </c>
      <c r="G164" s="67">
        <f t="shared" si="10"/>
        <v>0.2992103999999991</v>
      </c>
      <c r="H164" s="68">
        <f t="shared" si="13"/>
        <v>0.25967596601862453</v>
      </c>
      <c r="I164" s="67">
        <f t="shared" si="12"/>
        <v>0.55888636601862363</v>
      </c>
      <c r="K164" s="108"/>
      <c r="L164" s="32"/>
      <c r="N164" s="32"/>
      <c r="X164" s="99"/>
      <c r="Y164" s="99"/>
    </row>
    <row r="165" spans="1:25" x14ac:dyDescent="0.25">
      <c r="A165" s="87">
        <v>140</v>
      </c>
      <c r="B165" s="168">
        <v>34242381</v>
      </c>
      <c r="C165" s="173">
        <v>55.6</v>
      </c>
      <c r="D165" s="36">
        <v>4.22</v>
      </c>
      <c r="E165" s="36">
        <v>4.3810000000000002</v>
      </c>
      <c r="F165" s="36">
        <f t="shared" si="11"/>
        <v>0.16100000000000048</v>
      </c>
      <c r="G165" s="67">
        <f t="shared" si="10"/>
        <v>0.13842780000000041</v>
      </c>
      <c r="H165" s="68">
        <f t="shared" si="13"/>
        <v>0.17188075845994669</v>
      </c>
      <c r="I165" s="67">
        <f t="shared" si="12"/>
        <v>0.31030855845994709</v>
      </c>
      <c r="K165" s="108"/>
      <c r="L165" s="32"/>
      <c r="N165" s="32"/>
      <c r="X165" s="99"/>
      <c r="Y165" s="99"/>
    </row>
    <row r="166" spans="1:25" x14ac:dyDescent="0.25">
      <c r="A166" s="87">
        <v>141</v>
      </c>
      <c r="B166" s="168">
        <v>34242390</v>
      </c>
      <c r="C166" s="173">
        <v>56.4</v>
      </c>
      <c r="D166" s="36">
        <v>4.6660000000000004</v>
      </c>
      <c r="E166" s="36">
        <v>4.6719999999999997</v>
      </c>
      <c r="F166" s="36">
        <f t="shared" si="11"/>
        <v>5.9999999999993392E-3</v>
      </c>
      <c r="G166" s="67">
        <f>F166*0.8598</f>
        <v>5.1587999999994317E-3</v>
      </c>
      <c r="H166" s="68">
        <f t="shared" si="13"/>
        <v>0.1743538628982193</v>
      </c>
      <c r="I166" s="67">
        <f t="shared" si="12"/>
        <v>0.17951266289821874</v>
      </c>
      <c r="K166" s="108"/>
      <c r="L166" s="32"/>
      <c r="N166" s="32"/>
      <c r="X166" s="99"/>
      <c r="Y166" s="99"/>
    </row>
    <row r="167" spans="1:25" x14ac:dyDescent="0.25">
      <c r="A167" s="87">
        <v>142</v>
      </c>
      <c r="B167" s="168">
        <v>34242387</v>
      </c>
      <c r="C167" s="173">
        <v>84.1</v>
      </c>
      <c r="D167" s="36">
        <v>7.5970000000000004</v>
      </c>
      <c r="E167" s="36">
        <v>9.0920000000000005</v>
      </c>
      <c r="F167" s="36">
        <f t="shared" si="11"/>
        <v>1.4950000000000001</v>
      </c>
      <c r="G167" s="67">
        <f t="shared" ref="G167:G196" si="14">F167*0.8598</f>
        <v>1.285401</v>
      </c>
      <c r="H167" s="68">
        <f t="shared" si="13"/>
        <v>0.25998510407340858</v>
      </c>
      <c r="I167" s="67">
        <f t="shared" si="12"/>
        <v>1.5453861040734087</v>
      </c>
      <c r="K167" s="108"/>
      <c r="L167" s="32"/>
      <c r="N167" s="32"/>
      <c r="X167" s="99"/>
      <c r="Y167" s="99"/>
    </row>
    <row r="168" spans="1:25" x14ac:dyDescent="0.25">
      <c r="A168" s="29">
        <v>143</v>
      </c>
      <c r="B168" s="168">
        <v>34242383</v>
      </c>
      <c r="C168" s="173">
        <v>83.5</v>
      </c>
      <c r="D168" s="36">
        <v>1.8420000000000001</v>
      </c>
      <c r="E168" s="36">
        <v>2.7789999999999999</v>
      </c>
      <c r="F168" s="36">
        <f t="shared" si="11"/>
        <v>0.93699999999999983</v>
      </c>
      <c r="G168" s="67">
        <f t="shared" si="14"/>
        <v>0.80563259999999981</v>
      </c>
      <c r="H168" s="68">
        <f t="shared" si="13"/>
        <v>0.2581302757447041</v>
      </c>
      <c r="I168" s="67">
        <f t="shared" si="12"/>
        <v>1.063762875744704</v>
      </c>
      <c r="K168" s="108"/>
      <c r="L168" s="32"/>
      <c r="N168" s="32"/>
      <c r="X168" s="99"/>
      <c r="Y168" s="99"/>
    </row>
    <row r="169" spans="1:25" x14ac:dyDescent="0.25">
      <c r="A169" s="87">
        <v>144</v>
      </c>
      <c r="B169" s="168">
        <v>34242379</v>
      </c>
      <c r="C169" s="173">
        <v>56.3</v>
      </c>
      <c r="D169" s="36">
        <v>5.0830000000000002</v>
      </c>
      <c r="E169" s="36">
        <v>5.3319999999999999</v>
      </c>
      <c r="F169" s="36">
        <f t="shared" si="11"/>
        <v>0.24899999999999967</v>
      </c>
      <c r="G169" s="67">
        <f t="shared" si="14"/>
        <v>0.2140901999999997</v>
      </c>
      <c r="H169" s="68">
        <f t="shared" si="13"/>
        <v>0.17404472484343522</v>
      </c>
      <c r="I169" s="67">
        <f t="shared" si="12"/>
        <v>0.38813492484343493</v>
      </c>
      <c r="K169" s="108"/>
      <c r="L169" s="32"/>
      <c r="N169" s="32"/>
      <c r="X169" s="99"/>
      <c r="Y169" s="99"/>
    </row>
    <row r="170" spans="1:25" x14ac:dyDescent="0.25">
      <c r="A170" s="87">
        <v>145</v>
      </c>
      <c r="B170" s="168">
        <v>34242386</v>
      </c>
      <c r="C170" s="173">
        <v>56.6</v>
      </c>
      <c r="D170" s="36">
        <v>4.4580000000000002</v>
      </c>
      <c r="E170" s="36">
        <v>4.6100000000000003</v>
      </c>
      <c r="F170" s="36">
        <f t="shared" si="11"/>
        <v>0.15200000000000014</v>
      </c>
      <c r="G170" s="67">
        <f t="shared" si="14"/>
        <v>0.13068960000000013</v>
      </c>
      <c r="H170" s="68">
        <f t="shared" si="13"/>
        <v>0.17497213900778746</v>
      </c>
      <c r="I170" s="67">
        <f t="shared" si="12"/>
        <v>0.30566173900778759</v>
      </c>
      <c r="K170" s="108"/>
      <c r="L170" s="32"/>
      <c r="N170" s="32"/>
      <c r="X170" s="99"/>
      <c r="Y170" s="99"/>
    </row>
    <row r="171" spans="1:25" x14ac:dyDescent="0.25">
      <c r="A171" s="87">
        <v>146</v>
      </c>
      <c r="B171" s="168">
        <v>34242384</v>
      </c>
      <c r="C171" s="173">
        <v>84.3</v>
      </c>
      <c r="D171" s="36">
        <v>6.7320000000000002</v>
      </c>
      <c r="E171" s="36">
        <v>7.032</v>
      </c>
      <c r="F171" s="36">
        <f t="shared" si="11"/>
        <v>0.29999999999999982</v>
      </c>
      <c r="G171" s="67">
        <f t="shared" si="14"/>
        <v>0.25793999999999984</v>
      </c>
      <c r="H171" s="68">
        <f t="shared" si="13"/>
        <v>0.26060338018297668</v>
      </c>
      <c r="I171" s="67">
        <f t="shared" si="12"/>
        <v>0.51854338018297652</v>
      </c>
      <c r="K171" s="108"/>
      <c r="L171" s="32"/>
      <c r="N171" s="32"/>
      <c r="X171" s="99"/>
      <c r="Y171" s="99"/>
    </row>
    <row r="172" spans="1:25" x14ac:dyDescent="0.25">
      <c r="A172" s="29">
        <v>147</v>
      </c>
      <c r="B172" s="168">
        <v>34242301</v>
      </c>
      <c r="C172" s="173">
        <v>84.7</v>
      </c>
      <c r="D172" s="36">
        <v>4.726</v>
      </c>
      <c r="E172" s="36">
        <v>4.8330000000000002</v>
      </c>
      <c r="F172" s="36">
        <f t="shared" si="11"/>
        <v>0.10700000000000021</v>
      </c>
      <c r="G172" s="67">
        <f t="shared" si="14"/>
        <v>9.199860000000018E-2</v>
      </c>
      <c r="H172" s="68">
        <f t="shared" si="13"/>
        <v>0.26183993240211301</v>
      </c>
      <c r="I172" s="67">
        <f t="shared" si="12"/>
        <v>0.35383853240211316</v>
      </c>
      <c r="K172" s="108"/>
      <c r="L172" s="32"/>
      <c r="N172" s="32"/>
      <c r="X172" s="99"/>
      <c r="Y172" s="99"/>
    </row>
    <row r="173" spans="1:25" x14ac:dyDescent="0.25">
      <c r="A173" s="87">
        <v>148</v>
      </c>
      <c r="B173" s="168">
        <v>34242298</v>
      </c>
      <c r="C173" s="173">
        <v>56.4</v>
      </c>
      <c r="D173" s="36">
        <v>4.7919999999999998</v>
      </c>
      <c r="E173" s="36">
        <v>4.7919999999999998</v>
      </c>
      <c r="F173" s="36">
        <f t="shared" si="11"/>
        <v>0</v>
      </c>
      <c r="G173" s="67">
        <f t="shared" si="14"/>
        <v>0</v>
      </c>
      <c r="H173" s="68">
        <f t="shared" si="13"/>
        <v>0.1743538628982193</v>
      </c>
      <c r="I173" s="67">
        <f t="shared" si="12"/>
        <v>0.1743538628982193</v>
      </c>
      <c r="K173" s="108"/>
      <c r="L173" s="32"/>
      <c r="N173" s="32"/>
      <c r="X173" s="99"/>
      <c r="Y173" s="99"/>
    </row>
    <row r="174" spans="1:25" x14ac:dyDescent="0.25">
      <c r="A174" s="87">
        <v>149</v>
      </c>
      <c r="B174" s="168">
        <v>34242302</v>
      </c>
      <c r="C174" s="173">
        <v>56.7</v>
      </c>
      <c r="D174" s="36">
        <v>5.0410000000000004</v>
      </c>
      <c r="E174" s="36">
        <v>6.101</v>
      </c>
      <c r="F174" s="36">
        <f t="shared" si="11"/>
        <v>1.0599999999999996</v>
      </c>
      <c r="G174" s="67">
        <f t="shared" si="14"/>
        <v>0.91138799999999964</v>
      </c>
      <c r="H174" s="68">
        <f t="shared" si="13"/>
        <v>0.17528127706257154</v>
      </c>
      <c r="I174" s="67">
        <f t="shared" si="12"/>
        <v>1.0866692770625712</v>
      </c>
      <c r="K174" s="108"/>
      <c r="L174" s="32"/>
      <c r="N174" s="32"/>
      <c r="X174" s="99"/>
      <c r="Y174" s="99"/>
    </row>
    <row r="175" spans="1:25" x14ac:dyDescent="0.25">
      <c r="A175" s="87">
        <v>150</v>
      </c>
      <c r="B175" s="168">
        <v>34242299</v>
      </c>
      <c r="C175" s="173">
        <v>84.6</v>
      </c>
      <c r="D175" s="36">
        <v>4.4359999999999999</v>
      </c>
      <c r="E175" s="36">
        <v>5.3680000000000003</v>
      </c>
      <c r="F175" s="36">
        <f t="shared" si="11"/>
        <v>0.93200000000000038</v>
      </c>
      <c r="G175" s="67">
        <f t="shared" si="14"/>
        <v>0.80133360000000031</v>
      </c>
      <c r="H175" s="68">
        <f t="shared" si="13"/>
        <v>0.2615307943473289</v>
      </c>
      <c r="I175" s="67">
        <f t="shared" si="12"/>
        <v>1.0628643943473293</v>
      </c>
      <c r="K175" s="108"/>
      <c r="L175" s="32"/>
      <c r="N175" s="32"/>
      <c r="X175" s="99"/>
      <c r="Y175" s="99"/>
    </row>
    <row r="176" spans="1:25" x14ac:dyDescent="0.25">
      <c r="A176" s="29">
        <v>151</v>
      </c>
      <c r="B176" s="168">
        <v>34242300</v>
      </c>
      <c r="C176" s="173">
        <v>84.6</v>
      </c>
      <c r="D176" s="36">
        <v>7.14</v>
      </c>
      <c r="E176" s="36">
        <v>7.9420000000000002</v>
      </c>
      <c r="F176" s="36">
        <f t="shared" si="11"/>
        <v>0.80200000000000049</v>
      </c>
      <c r="G176" s="67">
        <f t="shared" si="14"/>
        <v>0.68955960000000038</v>
      </c>
      <c r="H176" s="68">
        <f t="shared" si="13"/>
        <v>0.2615307943473289</v>
      </c>
      <c r="I176" s="67">
        <f t="shared" si="12"/>
        <v>0.95109039434732923</v>
      </c>
      <c r="K176" s="108"/>
      <c r="L176" s="32"/>
      <c r="N176" s="32"/>
      <c r="X176" s="99"/>
      <c r="Y176" s="99"/>
    </row>
    <row r="177" spans="1:25" x14ac:dyDescent="0.25">
      <c r="A177" s="87">
        <v>152</v>
      </c>
      <c r="B177" s="168">
        <v>34242303</v>
      </c>
      <c r="C177" s="173">
        <v>56.3</v>
      </c>
      <c r="D177" s="36">
        <v>1.958</v>
      </c>
      <c r="E177" s="36">
        <v>1.958</v>
      </c>
      <c r="F177" s="36">
        <f t="shared" si="11"/>
        <v>0</v>
      </c>
      <c r="G177" s="67">
        <f t="shared" si="14"/>
        <v>0</v>
      </c>
      <c r="H177" s="68">
        <f t="shared" si="13"/>
        <v>0.17404472484343522</v>
      </c>
      <c r="I177" s="67">
        <f t="shared" si="12"/>
        <v>0.17404472484343522</v>
      </c>
      <c r="K177" s="108"/>
      <c r="L177" s="32"/>
      <c r="N177" s="32"/>
      <c r="X177" s="99"/>
      <c r="Y177" s="99"/>
    </row>
    <row r="178" spans="1:25" x14ac:dyDescent="0.25">
      <c r="A178" s="87">
        <v>153</v>
      </c>
      <c r="B178" s="168">
        <v>34242306</v>
      </c>
      <c r="C178" s="173">
        <v>56.9</v>
      </c>
      <c r="D178" s="36">
        <v>2.895</v>
      </c>
      <c r="E178" s="36">
        <v>3.2530000000000001</v>
      </c>
      <c r="F178" s="36">
        <f t="shared" si="11"/>
        <v>0.3580000000000001</v>
      </c>
      <c r="G178" s="67">
        <f t="shared" si="14"/>
        <v>0.30780840000000009</v>
      </c>
      <c r="H178" s="68">
        <f t="shared" si="13"/>
        <v>0.17589955317213968</v>
      </c>
      <c r="I178" s="67">
        <f t="shared" si="12"/>
        <v>0.48370795317213977</v>
      </c>
      <c r="K178" s="108"/>
      <c r="L178" s="32"/>
      <c r="N178" s="32"/>
      <c r="X178" s="99"/>
      <c r="Y178" s="99"/>
    </row>
    <row r="179" spans="1:25" x14ac:dyDescent="0.25">
      <c r="A179" s="87">
        <v>154</v>
      </c>
      <c r="B179" s="168">
        <v>34242305</v>
      </c>
      <c r="C179" s="173">
        <v>85.7</v>
      </c>
      <c r="D179" s="36">
        <v>6.1269999999999998</v>
      </c>
      <c r="E179" s="36">
        <v>6.2709999999999999</v>
      </c>
      <c r="F179" s="36">
        <f t="shared" si="11"/>
        <v>0.14400000000000013</v>
      </c>
      <c r="G179" s="67">
        <f t="shared" si="14"/>
        <v>0.12381120000000011</v>
      </c>
      <c r="H179" s="68">
        <f t="shared" si="13"/>
        <v>0.26493131294995381</v>
      </c>
      <c r="I179" s="67">
        <f t="shared" si="12"/>
        <v>0.38874251294995393</v>
      </c>
      <c r="K179" s="108"/>
      <c r="L179" s="32"/>
      <c r="N179" s="32"/>
      <c r="X179" s="99"/>
      <c r="Y179" s="99"/>
    </row>
    <row r="180" spans="1:25" x14ac:dyDescent="0.25">
      <c r="A180" s="29">
        <v>155</v>
      </c>
      <c r="B180" s="168">
        <v>34242323</v>
      </c>
      <c r="C180" s="173">
        <v>84.9</v>
      </c>
      <c r="D180" s="36">
        <v>4.0469999999999997</v>
      </c>
      <c r="E180" s="36">
        <v>4.1529999999999996</v>
      </c>
      <c r="F180" s="36">
        <f t="shared" si="11"/>
        <v>0.10599999999999987</v>
      </c>
      <c r="G180" s="67">
        <f t="shared" si="14"/>
        <v>9.1138799999999895E-2</v>
      </c>
      <c r="H180" s="68">
        <f t="shared" si="13"/>
        <v>0.26245820851168117</v>
      </c>
      <c r="I180" s="67">
        <f t="shared" si="12"/>
        <v>0.35359700851168108</v>
      </c>
      <c r="K180" s="108"/>
      <c r="L180" s="32"/>
      <c r="N180" s="32"/>
      <c r="X180" s="99"/>
      <c r="Y180" s="99"/>
    </row>
    <row r="181" spans="1:25" x14ac:dyDescent="0.25">
      <c r="A181" s="87">
        <v>156</v>
      </c>
      <c r="B181" s="168">
        <v>34242320</v>
      </c>
      <c r="C181" s="173">
        <v>56.8</v>
      </c>
      <c r="D181" s="36">
        <v>3.992</v>
      </c>
      <c r="E181" s="36">
        <v>5.0430000000000001</v>
      </c>
      <c r="F181" s="36">
        <f t="shared" si="11"/>
        <v>1.0510000000000002</v>
      </c>
      <c r="G181" s="67">
        <f t="shared" si="14"/>
        <v>0.90364980000000017</v>
      </c>
      <c r="H181" s="68">
        <f t="shared" si="13"/>
        <v>0.1755904151173556</v>
      </c>
      <c r="I181" s="67">
        <f t="shared" si="12"/>
        <v>1.0792402151173557</v>
      </c>
      <c r="K181" s="108"/>
      <c r="L181" s="32"/>
      <c r="N181" s="32"/>
      <c r="X181" s="99"/>
      <c r="Y181" s="99"/>
    </row>
    <row r="182" spans="1:25" x14ac:dyDescent="0.25">
      <c r="A182" s="87">
        <v>157</v>
      </c>
      <c r="B182" s="168">
        <v>34242321</v>
      </c>
      <c r="C182" s="173">
        <v>57.1</v>
      </c>
      <c r="D182" s="36">
        <v>5.3250000000000002</v>
      </c>
      <c r="E182" s="36">
        <v>5.3419999999999996</v>
      </c>
      <c r="F182" s="36">
        <f t="shared" si="11"/>
        <v>1.699999999999946E-2</v>
      </c>
      <c r="G182" s="67">
        <f t="shared" si="14"/>
        <v>1.4616599999999536E-2</v>
      </c>
      <c r="H182" s="68">
        <f t="shared" si="13"/>
        <v>0.17651782928170784</v>
      </c>
      <c r="I182" s="67">
        <f t="shared" si="12"/>
        <v>0.19113442928170737</v>
      </c>
      <c r="K182" s="108"/>
      <c r="L182" s="32"/>
      <c r="N182" s="32"/>
      <c r="X182" s="99"/>
      <c r="Y182" s="99"/>
    </row>
    <row r="183" spans="1:25" x14ac:dyDescent="0.25">
      <c r="A183" s="87">
        <v>158</v>
      </c>
      <c r="B183" s="168">
        <v>34242304</v>
      </c>
      <c r="C183" s="173">
        <v>85.5</v>
      </c>
      <c r="D183" s="36">
        <v>5.258</v>
      </c>
      <c r="E183" s="36">
        <v>6.4379999999999997</v>
      </c>
      <c r="F183" s="36">
        <f t="shared" si="11"/>
        <v>1.1799999999999997</v>
      </c>
      <c r="G183" s="67">
        <f t="shared" si="14"/>
        <v>1.0145639999999998</v>
      </c>
      <c r="H183" s="68">
        <f t="shared" si="13"/>
        <v>0.26431303684038565</v>
      </c>
      <c r="I183" s="67">
        <f t="shared" si="12"/>
        <v>1.2788770368403855</v>
      </c>
      <c r="K183" s="108"/>
      <c r="L183" s="32"/>
      <c r="N183" s="32"/>
      <c r="X183" s="99"/>
      <c r="Y183" s="99"/>
    </row>
    <row r="184" spans="1:25" x14ac:dyDescent="0.25">
      <c r="A184" s="29">
        <v>159</v>
      </c>
      <c r="B184" s="168">
        <v>34242308</v>
      </c>
      <c r="C184" s="173">
        <v>84.6</v>
      </c>
      <c r="D184" s="36">
        <v>5.4950000000000001</v>
      </c>
      <c r="E184" s="36">
        <v>6.7720000000000002</v>
      </c>
      <c r="F184" s="36">
        <f t="shared" si="11"/>
        <v>1.2770000000000001</v>
      </c>
      <c r="G184" s="67">
        <f t="shared" si="14"/>
        <v>1.0979646000000001</v>
      </c>
      <c r="H184" s="68">
        <f t="shared" si="13"/>
        <v>0.2615307943473289</v>
      </c>
      <c r="I184" s="67">
        <f t="shared" si="12"/>
        <v>1.3594953943473289</v>
      </c>
      <c r="K184" s="108"/>
      <c r="L184" s="32"/>
      <c r="N184" s="32"/>
      <c r="X184" s="99"/>
      <c r="Y184" s="99"/>
    </row>
    <row r="185" spans="1:25" x14ac:dyDescent="0.25">
      <c r="A185" s="87">
        <v>160</v>
      </c>
      <c r="B185" s="168">
        <v>34242307</v>
      </c>
      <c r="C185" s="173">
        <v>56.3</v>
      </c>
      <c r="D185" s="36">
        <v>0.26500000000000001</v>
      </c>
      <c r="E185" s="36">
        <v>0.26500000000000001</v>
      </c>
      <c r="F185" s="36">
        <f t="shared" si="11"/>
        <v>0</v>
      </c>
      <c r="G185" s="67">
        <f t="shared" si="14"/>
        <v>0</v>
      </c>
      <c r="H185" s="68">
        <f t="shared" si="13"/>
        <v>0.17404472484343522</v>
      </c>
      <c r="I185" s="67">
        <f t="shared" si="12"/>
        <v>0.17404472484343522</v>
      </c>
      <c r="K185" s="108"/>
      <c r="L185" s="32"/>
      <c r="N185" s="32"/>
      <c r="X185" s="99"/>
      <c r="Y185" s="99"/>
    </row>
    <row r="186" spans="1:25" x14ac:dyDescent="0.25">
      <c r="A186" s="87">
        <v>161</v>
      </c>
      <c r="B186" s="168">
        <v>34242312</v>
      </c>
      <c r="C186" s="173">
        <v>56.8</v>
      </c>
      <c r="D186" s="36">
        <v>5.351</v>
      </c>
      <c r="E186" s="36">
        <v>6.3860000000000001</v>
      </c>
      <c r="F186" s="36">
        <f t="shared" si="11"/>
        <v>1.0350000000000001</v>
      </c>
      <c r="G186" s="67">
        <f t="shared" si="14"/>
        <v>0.88989300000000016</v>
      </c>
      <c r="H186" s="68">
        <f t="shared" si="13"/>
        <v>0.1755904151173556</v>
      </c>
      <c r="I186" s="67">
        <f t="shared" si="12"/>
        <v>1.0654834151173558</v>
      </c>
      <c r="K186" s="108"/>
      <c r="L186" s="32"/>
      <c r="N186" s="32"/>
      <c r="X186" s="99"/>
      <c r="Y186" s="99"/>
    </row>
    <row r="187" spans="1:25" x14ac:dyDescent="0.25">
      <c r="A187" s="87">
        <v>162</v>
      </c>
      <c r="B187" s="168">
        <v>34242309</v>
      </c>
      <c r="C187" s="173">
        <v>85.2</v>
      </c>
      <c r="D187" s="36">
        <v>5.58</v>
      </c>
      <c r="E187" s="36">
        <v>6.3449999999999998</v>
      </c>
      <c r="F187" s="36">
        <f t="shared" si="11"/>
        <v>0.76499999999999968</v>
      </c>
      <c r="G187" s="67">
        <f t="shared" si="14"/>
        <v>0.65774699999999975</v>
      </c>
      <c r="H187" s="68">
        <f t="shared" si="13"/>
        <v>0.26338562267603344</v>
      </c>
      <c r="I187" s="67">
        <f t="shared" si="12"/>
        <v>0.92113262267603324</v>
      </c>
      <c r="K187" s="108"/>
      <c r="L187" s="32"/>
      <c r="N187" s="32"/>
      <c r="X187" s="99"/>
      <c r="Y187" s="99"/>
    </row>
    <row r="188" spans="1:25" x14ac:dyDescent="0.25">
      <c r="A188" s="29">
        <v>163</v>
      </c>
      <c r="B188" s="168">
        <v>34242188</v>
      </c>
      <c r="C188" s="173">
        <v>84.4</v>
      </c>
      <c r="D188" s="36">
        <v>5.2880000000000003</v>
      </c>
      <c r="E188" s="36">
        <v>5.5549999999999997</v>
      </c>
      <c r="F188" s="36">
        <f t="shared" si="11"/>
        <v>0.26699999999999946</v>
      </c>
      <c r="G188" s="67">
        <f t="shared" si="14"/>
        <v>0.22956659999999954</v>
      </c>
      <c r="H188" s="68">
        <f t="shared" si="13"/>
        <v>0.26091251823776079</v>
      </c>
      <c r="I188" s="67">
        <f t="shared" si="12"/>
        <v>0.49047911823776036</v>
      </c>
      <c r="K188" s="108"/>
      <c r="L188" s="32"/>
      <c r="N188" s="32"/>
      <c r="X188" s="99"/>
      <c r="Y188" s="99"/>
    </row>
    <row r="189" spans="1:25" x14ac:dyDescent="0.25">
      <c r="A189" s="87">
        <v>164</v>
      </c>
      <c r="B189" s="168">
        <v>34242185</v>
      </c>
      <c r="C189" s="173">
        <v>55.9</v>
      </c>
      <c r="D189" s="36">
        <v>4.7850000000000001</v>
      </c>
      <c r="E189" s="36">
        <v>5.0979999999999999</v>
      </c>
      <c r="F189" s="36">
        <f t="shared" si="11"/>
        <v>0.31299999999999972</v>
      </c>
      <c r="G189" s="67">
        <f t="shared" si="14"/>
        <v>0.26911739999999978</v>
      </c>
      <c r="H189" s="68">
        <f t="shared" si="13"/>
        <v>0.17280817262429893</v>
      </c>
      <c r="I189" s="67">
        <f t="shared" si="12"/>
        <v>0.44192557262429871</v>
      </c>
      <c r="K189" s="108"/>
      <c r="L189" s="32"/>
      <c r="N189" s="32"/>
      <c r="X189" s="99"/>
      <c r="Y189" s="99"/>
    </row>
    <row r="190" spans="1:25" x14ac:dyDescent="0.25">
      <c r="A190" s="87">
        <v>165</v>
      </c>
      <c r="B190" s="168">
        <v>43441088</v>
      </c>
      <c r="C190" s="173">
        <v>56.7</v>
      </c>
      <c r="D190" s="36">
        <v>3.9910000000000001</v>
      </c>
      <c r="E190" s="36">
        <v>3.9950000000000001</v>
      </c>
      <c r="F190" s="36">
        <f t="shared" si="11"/>
        <v>4.0000000000000036E-3</v>
      </c>
      <c r="G190" s="67">
        <f t="shared" si="14"/>
        <v>3.4392000000000029E-3</v>
      </c>
      <c r="H190" s="68">
        <f t="shared" si="13"/>
        <v>0.17528127706257154</v>
      </c>
      <c r="I190" s="67">
        <f t="shared" si="12"/>
        <v>0.17872047706257155</v>
      </c>
      <c r="K190" s="108"/>
      <c r="L190" s="32"/>
      <c r="N190" s="32"/>
      <c r="X190" s="99"/>
      <c r="Y190" s="99"/>
    </row>
    <row r="191" spans="1:25" x14ac:dyDescent="0.25">
      <c r="A191" s="87">
        <v>166</v>
      </c>
      <c r="B191" s="168">
        <v>34242310</v>
      </c>
      <c r="C191" s="173">
        <v>85.2</v>
      </c>
      <c r="D191" s="36">
        <v>5.1120000000000001</v>
      </c>
      <c r="E191" s="36">
        <f>5.112+0.015*85.2</f>
        <v>6.3900000000000006</v>
      </c>
      <c r="F191" s="36">
        <f t="shared" si="11"/>
        <v>1.2780000000000005</v>
      </c>
      <c r="G191" s="67">
        <f t="shared" si="14"/>
        <v>1.0988244000000005</v>
      </c>
      <c r="H191" s="68">
        <f t="shared" si="13"/>
        <v>0.26338562267603344</v>
      </c>
      <c r="I191" s="67">
        <f t="shared" si="12"/>
        <v>1.3622100226760339</v>
      </c>
      <c r="K191" s="108"/>
      <c r="L191" s="32"/>
      <c r="N191" s="32"/>
      <c r="X191" s="99"/>
      <c r="Y191" s="99"/>
    </row>
    <row r="192" spans="1:25" x14ac:dyDescent="0.25">
      <c r="A192" s="29">
        <v>167</v>
      </c>
      <c r="B192" s="168">
        <v>34242187</v>
      </c>
      <c r="C192" s="173">
        <v>84.9</v>
      </c>
      <c r="D192" s="36">
        <v>6.1459999999999999</v>
      </c>
      <c r="E192" s="36">
        <v>7.327</v>
      </c>
      <c r="F192" s="36">
        <f t="shared" si="11"/>
        <v>1.181</v>
      </c>
      <c r="G192" s="67">
        <f t="shared" si="14"/>
        <v>1.0154238</v>
      </c>
      <c r="H192" s="68">
        <f t="shared" si="13"/>
        <v>0.26245820851168117</v>
      </c>
      <c r="I192" s="67">
        <f t="shared" si="12"/>
        <v>1.2778820085116811</v>
      </c>
      <c r="K192" s="108"/>
      <c r="L192" s="32"/>
      <c r="N192" s="32"/>
      <c r="X192" s="99"/>
      <c r="Y192" s="99"/>
    </row>
    <row r="193" spans="1:25" x14ac:dyDescent="0.25">
      <c r="A193" s="87">
        <v>168</v>
      </c>
      <c r="B193" s="168">
        <v>34242189</v>
      </c>
      <c r="C193" s="173">
        <v>56.4</v>
      </c>
      <c r="D193" s="36">
        <v>3.891</v>
      </c>
      <c r="E193" s="36">
        <v>4.1210000000000004</v>
      </c>
      <c r="F193" s="36">
        <f t="shared" si="11"/>
        <v>0.23000000000000043</v>
      </c>
      <c r="G193" s="67">
        <f t="shared" si="14"/>
        <v>0.19775400000000037</v>
      </c>
      <c r="H193" s="68">
        <f t="shared" si="13"/>
        <v>0.1743538628982193</v>
      </c>
      <c r="I193" s="67">
        <f t="shared" si="12"/>
        <v>0.37210786289821968</v>
      </c>
      <c r="K193" s="108"/>
      <c r="L193" s="32"/>
      <c r="N193" s="32"/>
      <c r="X193" s="99"/>
      <c r="Y193" s="99"/>
    </row>
    <row r="194" spans="1:25" x14ac:dyDescent="0.25">
      <c r="A194" s="87">
        <v>169</v>
      </c>
      <c r="B194" s="168">
        <v>34242191</v>
      </c>
      <c r="C194" s="173">
        <v>57</v>
      </c>
      <c r="D194" s="36">
        <v>4.24</v>
      </c>
      <c r="E194" s="36">
        <v>5.0250000000000004</v>
      </c>
      <c r="F194" s="36">
        <f t="shared" si="11"/>
        <v>0.78500000000000014</v>
      </c>
      <c r="G194" s="67">
        <f t="shared" si="14"/>
        <v>0.67494300000000018</v>
      </c>
      <c r="H194" s="68">
        <f t="shared" si="13"/>
        <v>0.17620869122692376</v>
      </c>
      <c r="I194" s="67">
        <f t="shared" si="12"/>
        <v>0.85115169122692391</v>
      </c>
      <c r="K194" s="108"/>
      <c r="L194" s="32"/>
      <c r="N194" s="32"/>
      <c r="X194" s="99"/>
      <c r="Y194" s="99"/>
    </row>
    <row r="195" spans="1:25" x14ac:dyDescent="0.25">
      <c r="A195" s="87">
        <v>170</v>
      </c>
      <c r="B195" s="168">
        <v>34242190</v>
      </c>
      <c r="C195" s="173">
        <v>85.3</v>
      </c>
      <c r="D195" s="36">
        <v>6.7640000000000002</v>
      </c>
      <c r="E195" s="36">
        <v>7.8049999999999997</v>
      </c>
      <c r="F195" s="36">
        <f t="shared" si="11"/>
        <v>1.0409999999999995</v>
      </c>
      <c r="G195" s="67">
        <f t="shared" si="14"/>
        <v>0.89505179999999951</v>
      </c>
      <c r="H195" s="68">
        <f t="shared" si="13"/>
        <v>0.26369476073081749</v>
      </c>
      <c r="I195" s="67">
        <f t="shared" si="12"/>
        <v>1.1587465607308169</v>
      </c>
      <c r="K195" s="108"/>
      <c r="L195" s="32"/>
      <c r="N195" s="32"/>
      <c r="X195" s="99"/>
      <c r="Y195" s="99"/>
    </row>
    <row r="196" spans="1:25" x14ac:dyDescent="0.25">
      <c r="A196" s="29">
        <v>171</v>
      </c>
      <c r="B196" s="168">
        <v>34242184</v>
      </c>
      <c r="C196" s="173">
        <v>84.3</v>
      </c>
      <c r="D196" s="36">
        <v>7.1139999999999999</v>
      </c>
      <c r="E196" s="36">
        <v>7.93</v>
      </c>
      <c r="F196" s="36">
        <f t="shared" si="11"/>
        <v>0.81599999999999984</v>
      </c>
      <c r="G196" s="67">
        <f t="shared" si="14"/>
        <v>0.70159679999999991</v>
      </c>
      <c r="H196" s="68">
        <f t="shared" si="13"/>
        <v>0.26060338018297668</v>
      </c>
      <c r="I196" s="67">
        <f t="shared" si="12"/>
        <v>0.96220018018297659</v>
      </c>
      <c r="K196" s="108"/>
      <c r="L196" s="32"/>
      <c r="N196" s="32"/>
      <c r="X196" s="99"/>
      <c r="Y196" s="99"/>
    </row>
    <row r="197" spans="1:25" x14ac:dyDescent="0.25">
      <c r="A197" s="87">
        <v>172</v>
      </c>
      <c r="B197" s="168">
        <v>34242195</v>
      </c>
      <c r="C197" s="173">
        <v>56.4</v>
      </c>
      <c r="D197" s="36">
        <v>4.5720000000000001</v>
      </c>
      <c r="E197" s="36">
        <v>5.1310000000000002</v>
      </c>
      <c r="F197" s="36">
        <f t="shared" si="11"/>
        <v>0.55900000000000016</v>
      </c>
      <c r="G197" s="67">
        <f>F197*0.8598</f>
        <v>0.48062820000000017</v>
      </c>
      <c r="H197" s="68">
        <f t="shared" si="13"/>
        <v>0.1743538628982193</v>
      </c>
      <c r="I197" s="67">
        <f t="shared" si="12"/>
        <v>0.65498206289821947</v>
      </c>
      <c r="K197" s="108"/>
      <c r="L197" s="32"/>
      <c r="N197" s="32"/>
      <c r="X197" s="99"/>
      <c r="Y197" s="99"/>
    </row>
    <row r="198" spans="1:25" x14ac:dyDescent="0.25">
      <c r="A198" s="87">
        <v>173</v>
      </c>
      <c r="B198" s="168">
        <v>34242186</v>
      </c>
      <c r="C198" s="173">
        <v>56.9</v>
      </c>
      <c r="D198" s="36">
        <v>4.8170000000000002</v>
      </c>
      <c r="E198" s="36">
        <v>5.2380000000000004</v>
      </c>
      <c r="F198" s="36">
        <f t="shared" si="11"/>
        <v>0.42100000000000026</v>
      </c>
      <c r="G198" s="67">
        <f t="shared" ref="G198:G219" si="15">F198*0.8598</f>
        <v>0.36197580000000024</v>
      </c>
      <c r="H198" s="68">
        <f t="shared" si="13"/>
        <v>0.17589955317213968</v>
      </c>
      <c r="I198" s="67">
        <f t="shared" si="12"/>
        <v>0.53787535317213986</v>
      </c>
      <c r="K198" s="108"/>
      <c r="L198" s="32"/>
      <c r="N198" s="32"/>
      <c r="X198" s="99"/>
      <c r="Y198" s="99"/>
    </row>
    <row r="199" spans="1:25" x14ac:dyDescent="0.25">
      <c r="A199" s="87">
        <v>174</v>
      </c>
      <c r="B199" s="168">
        <v>34242183</v>
      </c>
      <c r="C199" s="173">
        <v>85.9</v>
      </c>
      <c r="D199" s="36">
        <v>4.3040000000000003</v>
      </c>
      <c r="E199" s="36">
        <v>4.8520000000000003</v>
      </c>
      <c r="F199" s="36">
        <f t="shared" si="11"/>
        <v>0.54800000000000004</v>
      </c>
      <c r="G199" s="67">
        <f t="shared" si="15"/>
        <v>0.47117040000000004</v>
      </c>
      <c r="H199" s="68">
        <f t="shared" si="13"/>
        <v>0.26554958905952197</v>
      </c>
      <c r="I199" s="67">
        <f t="shared" si="12"/>
        <v>0.73671998905952196</v>
      </c>
      <c r="K199" s="108"/>
      <c r="L199" s="32"/>
      <c r="N199" s="32"/>
      <c r="X199" s="99"/>
      <c r="Y199" s="99"/>
    </row>
    <row r="200" spans="1:25" x14ac:dyDescent="0.25">
      <c r="A200" s="29">
        <v>175</v>
      </c>
      <c r="B200" s="168">
        <v>34242196</v>
      </c>
      <c r="C200" s="173">
        <v>84.5</v>
      </c>
      <c r="D200" s="36">
        <v>5.9020000000000001</v>
      </c>
      <c r="E200" s="36">
        <v>6.2</v>
      </c>
      <c r="F200" s="36">
        <f t="shared" si="11"/>
        <v>0.29800000000000004</v>
      </c>
      <c r="G200" s="67">
        <f t="shared" si="15"/>
        <v>0.25622040000000001</v>
      </c>
      <c r="H200" s="68">
        <f t="shared" si="13"/>
        <v>0.26122165629254485</v>
      </c>
      <c r="I200" s="67">
        <f t="shared" si="12"/>
        <v>0.51744205629254481</v>
      </c>
      <c r="K200" s="108"/>
      <c r="L200" s="32"/>
      <c r="N200" s="32"/>
      <c r="X200" s="99"/>
      <c r="Y200" s="99"/>
    </row>
    <row r="201" spans="1:25" x14ac:dyDescent="0.25">
      <c r="A201" s="87">
        <v>176</v>
      </c>
      <c r="B201" s="168">
        <v>34242199</v>
      </c>
      <c r="C201" s="173">
        <v>56.5</v>
      </c>
      <c r="D201" s="36">
        <v>5.085</v>
      </c>
      <c r="E201" s="36">
        <v>5.4340000000000002</v>
      </c>
      <c r="F201" s="36">
        <f t="shared" si="11"/>
        <v>0.3490000000000002</v>
      </c>
      <c r="G201" s="67">
        <f t="shared" si="15"/>
        <v>0.30007020000000018</v>
      </c>
      <c r="H201" s="68">
        <f t="shared" si="13"/>
        <v>0.17466300095300338</v>
      </c>
      <c r="I201" s="67">
        <f t="shared" si="12"/>
        <v>0.47473320095300353</v>
      </c>
      <c r="K201" s="108"/>
      <c r="L201" s="32"/>
      <c r="N201" s="32"/>
      <c r="X201" s="99"/>
      <c r="Y201" s="99"/>
    </row>
    <row r="202" spans="1:25" x14ac:dyDescent="0.25">
      <c r="A202" s="87">
        <v>177</v>
      </c>
      <c r="B202" s="168">
        <v>34242192</v>
      </c>
      <c r="C202" s="173">
        <v>57</v>
      </c>
      <c r="D202" s="36">
        <v>6.5110000000000001</v>
      </c>
      <c r="E202" s="36">
        <v>7.7450000000000001</v>
      </c>
      <c r="F202" s="36">
        <f t="shared" si="11"/>
        <v>1.234</v>
      </c>
      <c r="G202" s="67">
        <f t="shared" si="15"/>
        <v>1.0609932</v>
      </c>
      <c r="H202" s="68">
        <f t="shared" si="13"/>
        <v>0.17620869122692376</v>
      </c>
      <c r="I202" s="67">
        <f t="shared" si="12"/>
        <v>1.2372018912269238</v>
      </c>
      <c r="K202" s="108"/>
      <c r="L202" s="32"/>
      <c r="N202" s="32"/>
      <c r="X202" s="99"/>
      <c r="Y202" s="99"/>
    </row>
    <row r="203" spans="1:25" x14ac:dyDescent="0.25">
      <c r="A203" s="87">
        <v>178</v>
      </c>
      <c r="B203" s="168">
        <v>34242198</v>
      </c>
      <c r="C203" s="173">
        <v>85.8</v>
      </c>
      <c r="D203" s="36">
        <v>6.9429999999999996</v>
      </c>
      <c r="E203" s="36">
        <v>6.9930000000000003</v>
      </c>
      <c r="F203" s="36">
        <f t="shared" si="11"/>
        <v>5.0000000000000711E-2</v>
      </c>
      <c r="G203" s="67">
        <f t="shared" si="15"/>
        <v>4.2990000000000611E-2</v>
      </c>
      <c r="H203" s="68">
        <f t="shared" si="13"/>
        <v>0.26524045100473786</v>
      </c>
      <c r="I203" s="67">
        <f t="shared" si="12"/>
        <v>0.30823045100473845</v>
      </c>
      <c r="K203" s="108"/>
      <c r="L203" s="32"/>
      <c r="N203" s="32"/>
      <c r="X203" s="99"/>
      <c r="Y203" s="99"/>
    </row>
    <row r="204" spans="1:25" x14ac:dyDescent="0.25">
      <c r="A204" s="29">
        <v>179</v>
      </c>
      <c r="B204" s="168">
        <v>34242200</v>
      </c>
      <c r="C204" s="173">
        <v>84.7</v>
      </c>
      <c r="D204" s="36">
        <v>7.9870000000000001</v>
      </c>
      <c r="E204" s="36">
        <v>9.609</v>
      </c>
      <c r="F204" s="36">
        <f t="shared" si="11"/>
        <v>1.6219999999999999</v>
      </c>
      <c r="G204" s="67">
        <f t="shared" si="15"/>
        <v>1.3945955999999999</v>
      </c>
      <c r="H204" s="68">
        <f t="shared" si="13"/>
        <v>0.26183993240211301</v>
      </c>
      <c r="I204" s="67">
        <f t="shared" si="12"/>
        <v>1.6564355324021129</v>
      </c>
      <c r="K204" s="108"/>
      <c r="L204" s="32"/>
      <c r="N204" s="32"/>
      <c r="X204" s="99"/>
      <c r="Y204" s="99"/>
    </row>
    <row r="205" spans="1:25" x14ac:dyDescent="0.25">
      <c r="A205" s="87">
        <v>180</v>
      </c>
      <c r="B205" s="168">
        <v>34242197</v>
      </c>
      <c r="C205" s="173">
        <v>55.8</v>
      </c>
      <c r="D205" s="36">
        <v>4.2919999999999998</v>
      </c>
      <c r="E205" s="36">
        <v>4.3780000000000001</v>
      </c>
      <c r="F205" s="36">
        <f t="shared" si="11"/>
        <v>8.6000000000000298E-2</v>
      </c>
      <c r="G205" s="67">
        <f t="shared" si="15"/>
        <v>7.3942800000000253E-2</v>
      </c>
      <c r="H205" s="68">
        <f t="shared" si="13"/>
        <v>0.17249903456951485</v>
      </c>
      <c r="I205" s="67">
        <f t="shared" si="12"/>
        <v>0.2464418345695151</v>
      </c>
      <c r="K205" s="108"/>
      <c r="L205" s="32"/>
      <c r="N205" s="32"/>
      <c r="X205" s="99"/>
      <c r="Y205" s="99"/>
    </row>
    <row r="206" spans="1:25" x14ac:dyDescent="0.25">
      <c r="A206" s="87">
        <v>181</v>
      </c>
      <c r="B206" s="168">
        <v>34242193</v>
      </c>
      <c r="C206" s="173">
        <v>57</v>
      </c>
      <c r="D206" s="36">
        <v>0</v>
      </c>
      <c r="E206" s="36">
        <v>0</v>
      </c>
      <c r="F206" s="36">
        <f t="shared" si="11"/>
        <v>0</v>
      </c>
      <c r="G206" s="67">
        <f t="shared" si="15"/>
        <v>0</v>
      </c>
      <c r="H206" s="68">
        <f t="shared" si="13"/>
        <v>0.17620869122692376</v>
      </c>
      <c r="I206" s="67">
        <f t="shared" si="12"/>
        <v>0.17620869122692376</v>
      </c>
      <c r="K206" s="108"/>
      <c r="L206" s="32"/>
      <c r="N206" s="32"/>
      <c r="X206" s="99"/>
      <c r="Y206" s="99"/>
    </row>
    <row r="207" spans="1:25" ht="15.75" thickBot="1" x14ac:dyDescent="0.3">
      <c r="A207" s="156">
        <v>182</v>
      </c>
      <c r="B207" s="170">
        <v>34242194</v>
      </c>
      <c r="C207" s="175">
        <v>85.8</v>
      </c>
      <c r="D207" s="59">
        <v>5.2969999999999997</v>
      </c>
      <c r="E207" s="59">
        <f>5.297+0.015*85.8</f>
        <v>6.5839999999999996</v>
      </c>
      <c r="F207" s="59">
        <f t="shared" si="11"/>
        <v>1.2869999999999999</v>
      </c>
      <c r="G207" s="69">
        <f t="shared" si="15"/>
        <v>1.1065626</v>
      </c>
      <c r="H207" s="69">
        <f t="shared" si="13"/>
        <v>0.26524045100473786</v>
      </c>
      <c r="I207" s="69">
        <f t="shared" si="12"/>
        <v>1.3718030510047379</v>
      </c>
      <c r="K207" s="108"/>
      <c r="L207" s="70"/>
      <c r="N207" s="32"/>
      <c r="X207" s="99"/>
      <c r="Y207" s="99"/>
    </row>
    <row r="208" spans="1:25" x14ac:dyDescent="0.25">
      <c r="A208" s="63">
        <v>183</v>
      </c>
      <c r="B208" s="171">
        <v>34242339</v>
      </c>
      <c r="C208" s="176">
        <v>117.2</v>
      </c>
      <c r="D208" s="46">
        <v>8.2509999999999994</v>
      </c>
      <c r="E208" s="46">
        <v>9.7550000000000008</v>
      </c>
      <c r="F208" s="46">
        <f t="shared" si="11"/>
        <v>1.5040000000000013</v>
      </c>
      <c r="G208" s="68">
        <f t="shared" si="15"/>
        <v>1.2931392000000013</v>
      </c>
      <c r="H208" s="68">
        <f>C208/4660.2*$H$19</f>
        <v>0.3931766710784943</v>
      </c>
      <c r="I208" s="68">
        <f t="shared" si="12"/>
        <v>1.6863158710784956</v>
      </c>
      <c r="K208" s="108"/>
      <c r="L208" s="108"/>
      <c r="M208" s="108"/>
      <c r="N208" s="32"/>
      <c r="X208" s="99"/>
      <c r="Y208" s="99"/>
    </row>
    <row r="209" spans="1:25" x14ac:dyDescent="0.25">
      <c r="A209" s="87">
        <v>184</v>
      </c>
      <c r="B209" s="168">
        <v>34242341</v>
      </c>
      <c r="C209" s="173">
        <v>58.1</v>
      </c>
      <c r="D209" s="36">
        <v>3.1339999999999999</v>
      </c>
      <c r="E209" s="36">
        <v>3.4620000000000002</v>
      </c>
      <c r="F209" s="36">
        <f t="shared" si="11"/>
        <v>0.32800000000000029</v>
      </c>
      <c r="G209" s="67">
        <f t="shared" si="15"/>
        <v>0.28201440000000028</v>
      </c>
      <c r="H209" s="68">
        <f t="shared" ref="H209:H272" si="16">C209/4660.2*$H$19</f>
        <v>0.19491096066263242</v>
      </c>
      <c r="I209" s="67">
        <f t="shared" si="12"/>
        <v>0.47692536066263269</v>
      </c>
      <c r="K209" s="108"/>
      <c r="L209" s="32"/>
      <c r="N209" s="32"/>
      <c r="X209" s="99"/>
      <c r="Y209" s="99"/>
    </row>
    <row r="210" spans="1:25" x14ac:dyDescent="0.25">
      <c r="A210" s="87">
        <v>185</v>
      </c>
      <c r="B210" s="168">
        <v>34242160</v>
      </c>
      <c r="C210" s="173">
        <v>58.4</v>
      </c>
      <c r="D210" s="36">
        <v>4.7389999999999999</v>
      </c>
      <c r="E210" s="36">
        <v>5.62</v>
      </c>
      <c r="F210" s="36">
        <f t="shared" si="11"/>
        <v>0.88100000000000023</v>
      </c>
      <c r="G210" s="67">
        <f t="shared" si="15"/>
        <v>0.75748380000000015</v>
      </c>
      <c r="H210" s="68">
        <f t="shared" si="16"/>
        <v>0.19591738558860128</v>
      </c>
      <c r="I210" s="67">
        <f t="shared" si="12"/>
        <v>0.95340118558860143</v>
      </c>
      <c r="K210" s="108"/>
      <c r="L210" s="32"/>
      <c r="N210" s="32"/>
      <c r="X210" s="99"/>
      <c r="Y210" s="99"/>
    </row>
    <row r="211" spans="1:25" x14ac:dyDescent="0.25">
      <c r="A211" s="87">
        <v>186</v>
      </c>
      <c r="B211" s="168">
        <v>43441091</v>
      </c>
      <c r="C211" s="173">
        <v>46.7</v>
      </c>
      <c r="D211" s="36">
        <v>4.1900000000000004</v>
      </c>
      <c r="E211" s="36">
        <v>4.9619999999999997</v>
      </c>
      <c r="F211" s="36">
        <f t="shared" si="11"/>
        <v>0.77199999999999935</v>
      </c>
      <c r="G211" s="67">
        <f t="shared" si="15"/>
        <v>0.6637655999999994</v>
      </c>
      <c r="H211" s="68">
        <f t="shared" si="16"/>
        <v>0.15666681347581646</v>
      </c>
      <c r="I211" s="67">
        <f t="shared" si="12"/>
        <v>0.82043241347581586</v>
      </c>
      <c r="K211" s="108"/>
      <c r="L211" s="32"/>
      <c r="N211" s="32"/>
      <c r="X211" s="99"/>
      <c r="Y211" s="99"/>
    </row>
    <row r="212" spans="1:25" x14ac:dyDescent="0.25">
      <c r="A212" s="29">
        <v>187</v>
      </c>
      <c r="B212" s="168">
        <v>34242342</v>
      </c>
      <c r="C212" s="178">
        <v>77.400000000000006</v>
      </c>
      <c r="D212" s="36">
        <v>6.1420000000000003</v>
      </c>
      <c r="E212" s="36">
        <v>7.6360000000000001</v>
      </c>
      <c r="F212" s="36">
        <f t="shared" si="11"/>
        <v>1.4939999999999998</v>
      </c>
      <c r="G212" s="67">
        <f t="shared" si="15"/>
        <v>1.2845411999999998</v>
      </c>
      <c r="H212" s="68">
        <f t="shared" si="16"/>
        <v>0.2596576308999613</v>
      </c>
      <c r="I212" s="67">
        <f t="shared" si="12"/>
        <v>1.544198830899961</v>
      </c>
      <c r="K212" s="108"/>
      <c r="L212" s="32"/>
      <c r="N212" s="32"/>
      <c r="X212" s="99"/>
      <c r="Y212" s="99"/>
    </row>
    <row r="213" spans="1:25" x14ac:dyDescent="0.25">
      <c r="A213" s="87">
        <v>188</v>
      </c>
      <c r="B213" s="168">
        <v>34242334</v>
      </c>
      <c r="C213" s="173">
        <v>117.2</v>
      </c>
      <c r="D213" s="36">
        <v>6.141</v>
      </c>
      <c r="E213" s="36">
        <v>7.7069999999999999</v>
      </c>
      <c r="F213" s="36">
        <f t="shared" si="11"/>
        <v>1.5659999999999998</v>
      </c>
      <c r="G213" s="67">
        <f t="shared" si="15"/>
        <v>1.3464467999999998</v>
      </c>
      <c r="H213" s="68">
        <f t="shared" si="16"/>
        <v>0.3931766710784943</v>
      </c>
      <c r="I213" s="67">
        <f t="shared" si="12"/>
        <v>1.7396234710784941</v>
      </c>
      <c r="K213" s="108"/>
      <c r="L213" s="32"/>
      <c r="N213" s="32"/>
      <c r="X213" s="99"/>
      <c r="Y213" s="99"/>
    </row>
    <row r="214" spans="1:25" x14ac:dyDescent="0.25">
      <c r="A214" s="87">
        <v>189</v>
      </c>
      <c r="B214" s="168">
        <v>34242338</v>
      </c>
      <c r="C214" s="173">
        <v>58.7</v>
      </c>
      <c r="D214" s="36">
        <v>3.2970000000000002</v>
      </c>
      <c r="E214" s="36">
        <v>4.17</v>
      </c>
      <c r="F214" s="36">
        <f t="shared" si="11"/>
        <v>0.87299999999999978</v>
      </c>
      <c r="G214" s="67">
        <f t="shared" si="15"/>
        <v>0.75060539999999987</v>
      </c>
      <c r="H214" s="68">
        <f t="shared" si="16"/>
        <v>0.19692381051457011</v>
      </c>
      <c r="I214" s="67">
        <f t="shared" si="12"/>
        <v>0.94752921051456995</v>
      </c>
      <c r="K214" s="108"/>
      <c r="L214" s="32"/>
      <c r="N214" s="32"/>
      <c r="X214" s="99"/>
      <c r="Y214" s="99"/>
    </row>
    <row r="215" spans="1:25" x14ac:dyDescent="0.25">
      <c r="A215" s="87">
        <v>190</v>
      </c>
      <c r="B215" s="168">
        <v>34242340</v>
      </c>
      <c r="C215" s="173">
        <v>58.2</v>
      </c>
      <c r="D215" s="36">
        <v>2.7050000000000001</v>
      </c>
      <c r="E215" s="36">
        <v>2.8010000000000002</v>
      </c>
      <c r="F215" s="36">
        <f t="shared" si="11"/>
        <v>9.6000000000000085E-2</v>
      </c>
      <c r="G215" s="67">
        <f t="shared" si="15"/>
        <v>8.2540800000000081E-2</v>
      </c>
      <c r="H215" s="68">
        <f t="shared" si="16"/>
        <v>0.19524643563795538</v>
      </c>
      <c r="I215" s="67">
        <f t="shared" si="12"/>
        <v>0.27778723563795549</v>
      </c>
      <c r="K215" s="108"/>
      <c r="L215" s="32"/>
      <c r="N215" s="108"/>
      <c r="R215" s="70"/>
      <c r="X215" s="99"/>
      <c r="Y215" s="99"/>
    </row>
    <row r="216" spans="1:25" x14ac:dyDescent="0.25">
      <c r="A216" s="29">
        <v>191</v>
      </c>
      <c r="B216" s="168">
        <v>34242335</v>
      </c>
      <c r="C216" s="173">
        <v>46.6</v>
      </c>
      <c r="D216" s="36">
        <v>3.0739999999999998</v>
      </c>
      <c r="E216" s="36">
        <v>3.6349999999999998</v>
      </c>
      <c r="F216" s="36">
        <f t="shared" si="11"/>
        <v>0.56099999999999994</v>
      </c>
      <c r="G216" s="67">
        <f t="shared" si="15"/>
        <v>0.48234779999999994</v>
      </c>
      <c r="H216" s="68">
        <f t="shared" si="16"/>
        <v>0.15633133850049349</v>
      </c>
      <c r="I216" s="67">
        <f t="shared" si="12"/>
        <v>0.6386791385004934</v>
      </c>
      <c r="K216" s="108"/>
      <c r="L216" s="32"/>
      <c r="N216" s="32"/>
      <c r="X216" s="99"/>
      <c r="Y216" s="99"/>
    </row>
    <row r="217" spans="1:25" x14ac:dyDescent="0.25">
      <c r="A217" s="87">
        <v>192</v>
      </c>
      <c r="B217" s="168">
        <v>34242337</v>
      </c>
      <c r="C217" s="173">
        <v>77.3</v>
      </c>
      <c r="D217" s="36">
        <v>6.641</v>
      </c>
      <c r="E217" s="36">
        <v>7.3360000000000003</v>
      </c>
      <c r="F217" s="36">
        <f t="shared" si="11"/>
        <v>0.69500000000000028</v>
      </c>
      <c r="G217" s="67">
        <f t="shared" si="15"/>
        <v>0.59756100000000023</v>
      </c>
      <c r="H217" s="68">
        <f t="shared" si="16"/>
        <v>0.25932215592463831</v>
      </c>
      <c r="I217" s="67">
        <f t="shared" si="12"/>
        <v>0.8568831559246386</v>
      </c>
      <c r="K217" s="108"/>
      <c r="L217" s="32"/>
      <c r="N217" s="32"/>
      <c r="X217" s="99"/>
      <c r="Y217" s="99"/>
    </row>
    <row r="218" spans="1:25" x14ac:dyDescent="0.25">
      <c r="A218" s="87">
        <v>193</v>
      </c>
      <c r="B218" s="168">
        <v>34242324</v>
      </c>
      <c r="C218" s="173">
        <v>116.7</v>
      </c>
      <c r="D218" s="36">
        <v>3.9510000000000001</v>
      </c>
      <c r="E218" s="36">
        <v>4.5060000000000002</v>
      </c>
      <c r="F218" s="36">
        <f t="shared" si="11"/>
        <v>0.55500000000000016</v>
      </c>
      <c r="G218" s="67">
        <f t="shared" si="15"/>
        <v>0.47718900000000014</v>
      </c>
      <c r="H218" s="68">
        <f t="shared" si="16"/>
        <v>0.39149929620187957</v>
      </c>
      <c r="I218" s="67">
        <f t="shared" si="12"/>
        <v>0.86868829620187971</v>
      </c>
      <c r="K218" s="108"/>
      <c r="L218" s="32"/>
      <c r="N218" s="32"/>
      <c r="X218" s="99"/>
      <c r="Y218" s="99"/>
    </row>
    <row r="219" spans="1:25" x14ac:dyDescent="0.25">
      <c r="A219" s="137">
        <v>194</v>
      </c>
      <c r="B219" s="172">
        <v>34242331</v>
      </c>
      <c r="C219" s="177">
        <v>58</v>
      </c>
      <c r="D219" s="36">
        <v>1.83</v>
      </c>
      <c r="E219" s="36">
        <v>1.875</v>
      </c>
      <c r="F219" s="36">
        <f t="shared" ref="F219:F273" si="17">E219-D219</f>
        <v>4.4999999999999929E-2</v>
      </c>
      <c r="G219" s="67">
        <f t="shared" si="15"/>
        <v>3.8690999999999941E-2</v>
      </c>
      <c r="H219" s="68">
        <f t="shared" si="16"/>
        <v>0.19457548568730948</v>
      </c>
      <c r="I219" s="67">
        <f t="shared" ref="I219:I272" si="18">G219+H219</f>
        <v>0.23326648568730943</v>
      </c>
      <c r="K219" s="108"/>
      <c r="L219" s="32"/>
      <c r="N219" s="32"/>
      <c r="X219" s="99"/>
      <c r="Y219" s="99"/>
    </row>
    <row r="220" spans="1:25" x14ac:dyDescent="0.25">
      <c r="A220" s="29">
        <v>195</v>
      </c>
      <c r="B220" s="168">
        <v>34242336</v>
      </c>
      <c r="C220" s="173">
        <v>58.1</v>
      </c>
      <c r="D220" s="36">
        <v>4.0179999999999998</v>
      </c>
      <c r="E220" s="36">
        <v>5.1210000000000004</v>
      </c>
      <c r="F220" s="36">
        <f t="shared" si="17"/>
        <v>1.1030000000000006</v>
      </c>
      <c r="G220" s="67">
        <f>F220*0.8598</f>
        <v>0.94835940000000052</v>
      </c>
      <c r="H220" s="68">
        <f t="shared" si="16"/>
        <v>0.19491096066263242</v>
      </c>
      <c r="I220" s="67">
        <f t="shared" si="18"/>
        <v>1.1432703606626329</v>
      </c>
      <c r="K220" s="108"/>
      <c r="L220" s="32"/>
      <c r="N220" s="32"/>
      <c r="X220" s="99"/>
      <c r="Y220" s="99"/>
    </row>
    <row r="221" spans="1:25" x14ac:dyDescent="0.25">
      <c r="A221" s="87">
        <v>196</v>
      </c>
      <c r="B221" s="168">
        <v>34242332</v>
      </c>
      <c r="C221" s="173">
        <v>46.7</v>
      </c>
      <c r="D221" s="36">
        <v>2.2749999999999999</v>
      </c>
      <c r="E221" s="36">
        <v>2.6819999999999999</v>
      </c>
      <c r="F221" s="36">
        <f t="shared" si="17"/>
        <v>0.40700000000000003</v>
      </c>
      <c r="G221" s="67">
        <f t="shared" ref="G221:G244" si="19">F221*0.8598</f>
        <v>0.34993860000000004</v>
      </c>
      <c r="H221" s="68">
        <f t="shared" si="16"/>
        <v>0.15666681347581646</v>
      </c>
      <c r="I221" s="67">
        <f t="shared" si="18"/>
        <v>0.50660541347581645</v>
      </c>
      <c r="J221" s="77"/>
      <c r="K221" s="108"/>
      <c r="L221" s="32"/>
      <c r="N221" s="32"/>
      <c r="X221" s="99"/>
      <c r="Y221" s="99"/>
    </row>
    <row r="222" spans="1:25" x14ac:dyDescent="0.25">
      <c r="A222" s="147">
        <v>197</v>
      </c>
      <c r="B222" s="171">
        <v>34242328</v>
      </c>
      <c r="C222" s="176">
        <v>77.5</v>
      </c>
      <c r="D222" s="36">
        <v>3.6480000000000001</v>
      </c>
      <c r="E222" s="36">
        <v>4.4649999999999999</v>
      </c>
      <c r="F222" s="36">
        <f t="shared" si="17"/>
        <v>0.81699999999999973</v>
      </c>
      <c r="G222" s="67">
        <f t="shared" si="19"/>
        <v>0.70245659999999976</v>
      </c>
      <c r="H222" s="68">
        <f t="shared" si="16"/>
        <v>0.25999310587528418</v>
      </c>
      <c r="I222" s="67">
        <f t="shared" si="18"/>
        <v>0.96244970587528389</v>
      </c>
      <c r="J222" s="77"/>
      <c r="K222" s="108"/>
      <c r="L222" s="32"/>
      <c r="N222" s="32"/>
      <c r="X222" s="99"/>
      <c r="Y222" s="99"/>
    </row>
    <row r="223" spans="1:25" x14ac:dyDescent="0.25">
      <c r="A223" s="87">
        <v>198</v>
      </c>
      <c r="B223" s="168">
        <v>34242333</v>
      </c>
      <c r="C223" s="173">
        <v>116.5</v>
      </c>
      <c r="D223" s="36">
        <v>6.6909999999999998</v>
      </c>
      <c r="E223" s="36">
        <v>7.6070000000000002</v>
      </c>
      <c r="F223" s="36">
        <f t="shared" si="17"/>
        <v>0.91600000000000037</v>
      </c>
      <c r="G223" s="67">
        <f t="shared" si="19"/>
        <v>0.7875768000000003</v>
      </c>
      <c r="H223" s="68">
        <f t="shared" si="16"/>
        <v>0.39082834625123369</v>
      </c>
      <c r="I223" s="67">
        <f t="shared" si="18"/>
        <v>1.1784051462512339</v>
      </c>
      <c r="J223" s="77"/>
      <c r="K223" s="108"/>
      <c r="L223" s="32"/>
      <c r="N223" s="32"/>
      <c r="X223" s="99"/>
      <c r="Y223" s="99"/>
    </row>
    <row r="224" spans="1:25" x14ac:dyDescent="0.25">
      <c r="A224" s="29">
        <v>199</v>
      </c>
      <c r="B224" s="168">
        <v>34242330</v>
      </c>
      <c r="C224" s="173">
        <v>58.8</v>
      </c>
      <c r="D224" s="36">
        <v>3.6110000000000002</v>
      </c>
      <c r="E224" s="36">
        <v>4.4790000000000001</v>
      </c>
      <c r="F224" s="36">
        <f t="shared" si="17"/>
        <v>0.86799999999999988</v>
      </c>
      <c r="G224" s="67">
        <f t="shared" si="19"/>
        <v>0.74630639999999993</v>
      </c>
      <c r="H224" s="68">
        <f t="shared" si="16"/>
        <v>0.19725928548989305</v>
      </c>
      <c r="I224" s="67">
        <f t="shared" si="18"/>
        <v>0.94356568548989295</v>
      </c>
      <c r="K224" s="108"/>
      <c r="L224" s="32"/>
      <c r="N224" s="32"/>
      <c r="X224" s="99"/>
      <c r="Y224" s="99"/>
    </row>
    <row r="225" spans="1:25" x14ac:dyDescent="0.25">
      <c r="A225" s="87">
        <v>200</v>
      </c>
      <c r="B225" s="168">
        <v>34242329</v>
      </c>
      <c r="C225" s="173">
        <v>58.6</v>
      </c>
      <c r="D225" s="36">
        <v>3.03</v>
      </c>
      <c r="E225" s="36">
        <v>3.226</v>
      </c>
      <c r="F225" s="36">
        <f t="shared" si="17"/>
        <v>0.19600000000000017</v>
      </c>
      <c r="G225" s="67">
        <f t="shared" si="19"/>
        <v>0.16852080000000016</v>
      </c>
      <c r="H225" s="68">
        <f t="shared" si="16"/>
        <v>0.19658833553924715</v>
      </c>
      <c r="I225" s="67">
        <f t="shared" si="18"/>
        <v>0.36510913553924729</v>
      </c>
      <c r="K225" s="108"/>
      <c r="L225" s="32"/>
      <c r="N225" s="32"/>
      <c r="X225" s="99"/>
      <c r="Y225" s="99"/>
    </row>
    <row r="226" spans="1:25" x14ac:dyDescent="0.25">
      <c r="A226" s="87">
        <v>201</v>
      </c>
      <c r="B226" s="168">
        <v>34242326</v>
      </c>
      <c r="C226" s="173">
        <v>46.4</v>
      </c>
      <c r="D226" s="36">
        <v>2.9980000000000002</v>
      </c>
      <c r="E226" s="36">
        <v>3.6339999999999999</v>
      </c>
      <c r="F226" s="36">
        <f t="shared" si="17"/>
        <v>0.63599999999999968</v>
      </c>
      <c r="G226" s="67">
        <f t="shared" si="19"/>
        <v>0.54683279999999967</v>
      </c>
      <c r="H226" s="68">
        <f t="shared" si="16"/>
        <v>0.15566038854984757</v>
      </c>
      <c r="I226" s="67">
        <f t="shared" si="18"/>
        <v>0.70249318854984721</v>
      </c>
      <c r="K226" s="108"/>
      <c r="L226" s="32"/>
      <c r="N226" s="32"/>
      <c r="X226" s="99"/>
      <c r="Y226" s="99"/>
    </row>
    <row r="227" spans="1:25" x14ac:dyDescent="0.25">
      <c r="A227" s="87">
        <v>202</v>
      </c>
      <c r="B227" s="168">
        <v>34242327</v>
      </c>
      <c r="C227" s="173">
        <v>77.5</v>
      </c>
      <c r="D227" s="36">
        <v>4.6109999999999998</v>
      </c>
      <c r="E227" s="36">
        <v>5.6369999999999996</v>
      </c>
      <c r="F227" s="36">
        <f t="shared" si="17"/>
        <v>1.0259999999999998</v>
      </c>
      <c r="G227" s="67">
        <f t="shared" si="19"/>
        <v>0.88215479999999979</v>
      </c>
      <c r="H227" s="68">
        <f t="shared" si="16"/>
        <v>0.25999310587528418</v>
      </c>
      <c r="I227" s="67">
        <f t="shared" si="18"/>
        <v>1.1421479058752839</v>
      </c>
      <c r="K227" s="108"/>
      <c r="L227" s="32"/>
      <c r="N227" s="32"/>
      <c r="X227" s="99"/>
      <c r="Y227" s="99"/>
    </row>
    <row r="228" spans="1:25" x14ac:dyDescent="0.25">
      <c r="A228" s="29">
        <v>203</v>
      </c>
      <c r="B228" s="168">
        <v>43441405</v>
      </c>
      <c r="C228" s="173">
        <v>117.4</v>
      </c>
      <c r="D228" s="36">
        <v>9.1479999999999997</v>
      </c>
      <c r="E228" s="36">
        <v>11.002000000000001</v>
      </c>
      <c r="F228" s="36">
        <f t="shared" si="17"/>
        <v>1.854000000000001</v>
      </c>
      <c r="G228" s="67">
        <f t="shared" si="19"/>
        <v>1.594069200000001</v>
      </c>
      <c r="H228" s="68">
        <f t="shared" si="16"/>
        <v>0.39384762102914023</v>
      </c>
      <c r="I228" s="67">
        <f t="shared" si="18"/>
        <v>1.9879168210291411</v>
      </c>
      <c r="K228" s="108"/>
      <c r="L228" s="32"/>
      <c r="N228" s="32"/>
      <c r="X228" s="99"/>
      <c r="Y228" s="99"/>
    </row>
    <row r="229" spans="1:25" x14ac:dyDescent="0.25">
      <c r="A229" s="87">
        <v>204</v>
      </c>
      <c r="B229" s="168">
        <v>43441406</v>
      </c>
      <c r="C229" s="173">
        <v>57.9</v>
      </c>
      <c r="D229" s="36">
        <v>1.363</v>
      </c>
      <c r="E229" s="36">
        <v>1.452</v>
      </c>
      <c r="F229" s="36">
        <f t="shared" si="17"/>
        <v>8.8999999999999968E-2</v>
      </c>
      <c r="G229" s="67">
        <f t="shared" si="19"/>
        <v>7.6522199999999971E-2</v>
      </c>
      <c r="H229" s="68">
        <f t="shared" si="16"/>
        <v>0.19424001071198652</v>
      </c>
      <c r="I229" s="67">
        <f t="shared" si="18"/>
        <v>0.27076221071198647</v>
      </c>
      <c r="K229" s="108"/>
      <c r="L229" s="32"/>
      <c r="N229" s="32"/>
      <c r="X229" s="99"/>
      <c r="Y229" s="99"/>
    </row>
    <row r="230" spans="1:25" x14ac:dyDescent="0.25">
      <c r="A230" s="87">
        <v>205</v>
      </c>
      <c r="B230" s="168">
        <v>43441089</v>
      </c>
      <c r="C230" s="173">
        <v>58.3</v>
      </c>
      <c r="D230" s="36">
        <v>2.4220000000000002</v>
      </c>
      <c r="E230" s="36">
        <v>2.5379999999999998</v>
      </c>
      <c r="F230" s="36">
        <f t="shared" si="17"/>
        <v>0.11599999999999966</v>
      </c>
      <c r="G230" s="67">
        <f t="shared" si="19"/>
        <v>9.9736799999999709E-2</v>
      </c>
      <c r="H230" s="68">
        <f t="shared" si="16"/>
        <v>0.19558191061327831</v>
      </c>
      <c r="I230" s="67">
        <f t="shared" si="18"/>
        <v>0.29531871061327802</v>
      </c>
      <c r="K230" s="108"/>
      <c r="L230" s="32"/>
      <c r="N230" s="32"/>
      <c r="X230" s="99"/>
      <c r="Y230" s="99"/>
    </row>
    <row r="231" spans="1:25" x14ac:dyDescent="0.25">
      <c r="A231" s="87">
        <v>206</v>
      </c>
      <c r="B231" s="168">
        <v>20242434</v>
      </c>
      <c r="C231" s="173">
        <v>46.3</v>
      </c>
      <c r="D231" s="36">
        <v>2.7469999999999999</v>
      </c>
      <c r="E231" s="36">
        <v>2.92</v>
      </c>
      <c r="F231" s="36">
        <f t="shared" si="17"/>
        <v>0.17300000000000004</v>
      </c>
      <c r="G231" s="67">
        <f t="shared" si="19"/>
        <v>0.14874540000000003</v>
      </c>
      <c r="H231" s="68">
        <f t="shared" si="16"/>
        <v>0.15532491357452463</v>
      </c>
      <c r="I231" s="67">
        <f t="shared" si="18"/>
        <v>0.30407031357452463</v>
      </c>
      <c r="K231" s="108"/>
      <c r="L231" s="32"/>
      <c r="M231" s="109"/>
      <c r="N231" s="32"/>
      <c r="X231" s="99"/>
      <c r="Y231" s="99"/>
    </row>
    <row r="232" spans="1:25" x14ac:dyDescent="0.25">
      <c r="A232" s="29">
        <v>207</v>
      </c>
      <c r="B232" s="168">
        <v>43441407</v>
      </c>
      <c r="C232" s="173">
        <v>77.900000000000006</v>
      </c>
      <c r="D232" s="36">
        <v>4.4969999999999999</v>
      </c>
      <c r="E232" s="36">
        <v>4.6459999999999999</v>
      </c>
      <c r="F232" s="36">
        <f t="shared" si="17"/>
        <v>0.14900000000000002</v>
      </c>
      <c r="G232" s="67">
        <f t="shared" si="19"/>
        <v>0.12811020000000001</v>
      </c>
      <c r="H232" s="68">
        <f t="shared" si="16"/>
        <v>0.26133500577657603</v>
      </c>
      <c r="I232" s="67">
        <f t="shared" si="18"/>
        <v>0.38944520577657604</v>
      </c>
      <c r="K232" s="108"/>
      <c r="L232" s="32"/>
      <c r="N232" s="32"/>
      <c r="X232" s="99"/>
      <c r="Y232" s="99"/>
    </row>
    <row r="233" spans="1:25" x14ac:dyDescent="0.25">
      <c r="A233" s="87">
        <v>208</v>
      </c>
      <c r="B233" s="168">
        <v>43441412</v>
      </c>
      <c r="C233" s="173">
        <v>117.9</v>
      </c>
      <c r="D233" s="36">
        <v>6.4850000000000003</v>
      </c>
      <c r="E233" s="36">
        <v>6.4850000000000003</v>
      </c>
      <c r="F233" s="36">
        <f t="shared" si="17"/>
        <v>0</v>
      </c>
      <c r="G233" s="67">
        <f t="shared" si="19"/>
        <v>0</v>
      </c>
      <c r="H233" s="68">
        <f t="shared" si="16"/>
        <v>0.39552499590575496</v>
      </c>
      <c r="I233" s="67">
        <f t="shared" si="18"/>
        <v>0.39552499590575496</v>
      </c>
      <c r="K233" s="108"/>
      <c r="L233" s="32"/>
      <c r="N233" s="32"/>
      <c r="X233" s="99"/>
      <c r="Y233" s="99"/>
    </row>
    <row r="234" spans="1:25" x14ac:dyDescent="0.25">
      <c r="A234" s="87">
        <v>209</v>
      </c>
      <c r="B234" s="168">
        <v>43441411</v>
      </c>
      <c r="C234" s="173">
        <v>58.2</v>
      </c>
      <c r="D234" s="36">
        <v>3.6539999999999999</v>
      </c>
      <c r="E234" s="36">
        <v>3.6539999999999999</v>
      </c>
      <c r="F234" s="36">
        <f t="shared" si="17"/>
        <v>0</v>
      </c>
      <c r="G234" s="67">
        <f t="shared" si="19"/>
        <v>0</v>
      </c>
      <c r="H234" s="68">
        <f t="shared" si="16"/>
        <v>0.19524643563795538</v>
      </c>
      <c r="I234" s="67">
        <f t="shared" si="18"/>
        <v>0.19524643563795538</v>
      </c>
      <c r="K234" s="108"/>
      <c r="L234" s="32"/>
      <c r="N234" s="32"/>
      <c r="X234" s="99"/>
      <c r="Y234" s="99"/>
    </row>
    <row r="235" spans="1:25" x14ac:dyDescent="0.25">
      <c r="A235" s="87">
        <v>210</v>
      </c>
      <c r="B235" s="168">
        <v>43441408</v>
      </c>
      <c r="C235" s="173">
        <v>58.6</v>
      </c>
      <c r="D235" s="36">
        <v>3.4449999999999998</v>
      </c>
      <c r="E235" s="36">
        <v>3.669</v>
      </c>
      <c r="F235" s="36">
        <f t="shared" si="17"/>
        <v>0.2240000000000002</v>
      </c>
      <c r="G235" s="67">
        <f t="shared" si="19"/>
        <v>0.19259520000000016</v>
      </c>
      <c r="H235" s="68">
        <f t="shared" si="16"/>
        <v>0.19658833553924715</v>
      </c>
      <c r="I235" s="67">
        <f t="shared" si="18"/>
        <v>0.38918353553924734</v>
      </c>
      <c r="K235" s="108"/>
      <c r="L235" s="32"/>
      <c r="N235" s="32"/>
      <c r="X235" s="99"/>
      <c r="Y235" s="99"/>
    </row>
    <row r="236" spans="1:25" x14ac:dyDescent="0.25">
      <c r="A236" s="29">
        <v>211</v>
      </c>
      <c r="B236" s="168">
        <v>43441409</v>
      </c>
      <c r="C236" s="173">
        <v>46.7</v>
      </c>
      <c r="D236" s="36">
        <v>4.3460000000000001</v>
      </c>
      <c r="E236" s="36">
        <v>5.5060000000000002</v>
      </c>
      <c r="F236" s="36">
        <f t="shared" si="17"/>
        <v>1.1600000000000001</v>
      </c>
      <c r="G236" s="67">
        <f t="shared" si="19"/>
        <v>0.99736800000000014</v>
      </c>
      <c r="H236" s="68">
        <f t="shared" si="16"/>
        <v>0.15666681347581646</v>
      </c>
      <c r="I236" s="67">
        <f t="shared" si="18"/>
        <v>1.1540348134758167</v>
      </c>
      <c r="K236" s="108"/>
      <c r="L236" s="32"/>
      <c r="N236" s="32"/>
      <c r="X236" s="99"/>
      <c r="Y236" s="99"/>
    </row>
    <row r="237" spans="1:25" x14ac:dyDescent="0.25">
      <c r="A237" s="87">
        <v>212</v>
      </c>
      <c r="B237" s="168">
        <v>43441410</v>
      </c>
      <c r="C237" s="173">
        <v>78.599999999999994</v>
      </c>
      <c r="D237" s="36">
        <v>2.1080000000000001</v>
      </c>
      <c r="E237" s="36">
        <v>2.2120000000000002</v>
      </c>
      <c r="F237" s="36">
        <f t="shared" si="17"/>
        <v>0.10400000000000009</v>
      </c>
      <c r="G237" s="67">
        <f t="shared" si="19"/>
        <v>8.9419200000000074E-2</v>
      </c>
      <c r="H237" s="68">
        <f t="shared" si="16"/>
        <v>0.26368333060383664</v>
      </c>
      <c r="I237" s="67">
        <f t="shared" si="18"/>
        <v>0.35310253060383673</v>
      </c>
      <c r="K237" s="108"/>
      <c r="L237" s="32"/>
      <c r="N237" s="32"/>
      <c r="X237" s="99"/>
      <c r="Y237" s="99"/>
    </row>
    <row r="238" spans="1:25" x14ac:dyDescent="0.25">
      <c r="A238" s="87">
        <v>213</v>
      </c>
      <c r="B238" s="168">
        <v>43441403</v>
      </c>
      <c r="C238" s="173">
        <v>117.8</v>
      </c>
      <c r="D238" s="36">
        <v>8.3829999999999991</v>
      </c>
      <c r="E238" s="36">
        <v>9.8049999999999997</v>
      </c>
      <c r="F238" s="36">
        <f t="shared" si="17"/>
        <v>1.4220000000000006</v>
      </c>
      <c r="G238" s="67">
        <f t="shared" si="19"/>
        <v>1.2226356000000005</v>
      </c>
      <c r="H238" s="68">
        <f t="shared" si="16"/>
        <v>0.39518952093043203</v>
      </c>
      <c r="I238" s="67">
        <f t="shared" si="18"/>
        <v>1.6178251209304326</v>
      </c>
      <c r="K238" s="108"/>
      <c r="L238" s="32"/>
      <c r="N238" s="32"/>
      <c r="X238" s="99"/>
      <c r="Y238" s="99"/>
    </row>
    <row r="239" spans="1:25" x14ac:dyDescent="0.25">
      <c r="A239" s="87">
        <v>214</v>
      </c>
      <c r="B239" s="168">
        <v>43441398</v>
      </c>
      <c r="C239" s="173">
        <v>57.8</v>
      </c>
      <c r="D239" s="36">
        <v>2.0430000000000001</v>
      </c>
      <c r="E239" s="36">
        <v>2.1379999999999999</v>
      </c>
      <c r="F239" s="36">
        <f t="shared" si="17"/>
        <v>9.4999999999999751E-2</v>
      </c>
      <c r="G239" s="67">
        <f t="shared" si="19"/>
        <v>8.1680999999999782E-2</v>
      </c>
      <c r="H239" s="68">
        <f t="shared" si="16"/>
        <v>0.19390453573666358</v>
      </c>
      <c r="I239" s="67">
        <f t="shared" si="18"/>
        <v>0.27558553573666333</v>
      </c>
      <c r="K239" s="108"/>
      <c r="L239" s="32"/>
      <c r="N239" s="32"/>
      <c r="X239" s="99"/>
      <c r="Y239" s="99"/>
    </row>
    <row r="240" spans="1:25" x14ac:dyDescent="0.25">
      <c r="A240" s="29">
        <v>215</v>
      </c>
      <c r="B240" s="168">
        <v>43441413</v>
      </c>
      <c r="C240" s="173">
        <v>58.8</v>
      </c>
      <c r="D240" s="36">
        <v>2.177</v>
      </c>
      <c r="E240" s="36">
        <v>2.6480000000000001</v>
      </c>
      <c r="F240" s="36">
        <f t="shared" si="17"/>
        <v>0.47100000000000009</v>
      </c>
      <c r="G240" s="67">
        <f t="shared" si="19"/>
        <v>0.4049658000000001</v>
      </c>
      <c r="H240" s="68">
        <f t="shared" si="16"/>
        <v>0.19725928548989305</v>
      </c>
      <c r="I240" s="67">
        <f t="shared" si="18"/>
        <v>0.60222508548989317</v>
      </c>
      <c r="K240" s="108"/>
      <c r="L240" s="32"/>
      <c r="N240" s="32"/>
      <c r="X240" s="99"/>
      <c r="Y240" s="99"/>
    </row>
    <row r="241" spans="1:25" x14ac:dyDescent="0.25">
      <c r="A241" s="87">
        <v>216</v>
      </c>
      <c r="B241" s="168">
        <v>43441401</v>
      </c>
      <c r="C241" s="173">
        <v>46.6</v>
      </c>
      <c r="D241" s="36">
        <v>4.9340000000000002</v>
      </c>
      <c r="E241" s="36">
        <v>5.0810000000000004</v>
      </c>
      <c r="F241" s="36">
        <f t="shared" si="17"/>
        <v>0.14700000000000024</v>
      </c>
      <c r="G241" s="67">
        <f t="shared" si="19"/>
        <v>0.12639060000000021</v>
      </c>
      <c r="H241" s="68">
        <f t="shared" si="16"/>
        <v>0.15633133850049349</v>
      </c>
      <c r="I241" s="67">
        <f t="shared" si="18"/>
        <v>0.28272193850049371</v>
      </c>
      <c r="K241" s="108"/>
      <c r="L241" s="32"/>
      <c r="N241" s="32"/>
      <c r="X241" s="99"/>
      <c r="Y241" s="99"/>
    </row>
    <row r="242" spans="1:25" x14ac:dyDescent="0.25">
      <c r="A242" s="87">
        <v>217</v>
      </c>
      <c r="B242" s="168">
        <v>43441404</v>
      </c>
      <c r="C242" s="173">
        <v>78.400000000000006</v>
      </c>
      <c r="D242" s="36">
        <v>4.992</v>
      </c>
      <c r="E242" s="36">
        <v>5.125</v>
      </c>
      <c r="F242" s="36">
        <f t="shared" si="17"/>
        <v>0.13300000000000001</v>
      </c>
      <c r="G242" s="67">
        <f t="shared" si="19"/>
        <v>0.11435340000000001</v>
      </c>
      <c r="H242" s="68">
        <f t="shared" si="16"/>
        <v>0.26301238065319077</v>
      </c>
      <c r="I242" s="67">
        <f t="shared" si="18"/>
        <v>0.37736578065319076</v>
      </c>
      <c r="K242" s="108"/>
      <c r="L242" s="32"/>
      <c r="N242" s="32"/>
      <c r="X242" s="99"/>
      <c r="Y242" s="99"/>
    </row>
    <row r="243" spans="1:25" x14ac:dyDescent="0.25">
      <c r="A243" s="87">
        <v>218</v>
      </c>
      <c r="B243" s="168">
        <v>43441396</v>
      </c>
      <c r="C243" s="173">
        <v>118.2</v>
      </c>
      <c r="D243" s="36">
        <v>7.3540000000000001</v>
      </c>
      <c r="E243" s="36">
        <v>9.3859999999999992</v>
      </c>
      <c r="F243" s="36">
        <f t="shared" si="17"/>
        <v>2.0319999999999991</v>
      </c>
      <c r="G243" s="67">
        <f t="shared" si="19"/>
        <v>1.7471135999999994</v>
      </c>
      <c r="H243" s="68">
        <f t="shared" si="16"/>
        <v>0.39653142083172382</v>
      </c>
      <c r="I243" s="67">
        <f t="shared" si="18"/>
        <v>2.1436450208317233</v>
      </c>
      <c r="K243" s="108"/>
      <c r="L243" s="32"/>
      <c r="N243" s="32"/>
    </row>
    <row r="244" spans="1:25" x14ac:dyDescent="0.25">
      <c r="A244" s="29">
        <v>219</v>
      </c>
      <c r="B244" s="168">
        <v>43441399</v>
      </c>
      <c r="C244" s="173">
        <v>58.3</v>
      </c>
      <c r="D244" s="36">
        <v>4.0620000000000003</v>
      </c>
      <c r="E244" s="36">
        <v>4.3159999999999998</v>
      </c>
      <c r="F244" s="36">
        <f t="shared" si="17"/>
        <v>0.25399999999999956</v>
      </c>
      <c r="G244" s="67">
        <f t="shared" si="19"/>
        <v>0.21838919999999962</v>
      </c>
      <c r="H244" s="68">
        <f t="shared" si="16"/>
        <v>0.19558191061327831</v>
      </c>
      <c r="I244" s="67">
        <f t="shared" si="18"/>
        <v>0.41397111061327796</v>
      </c>
      <c r="K244" s="108"/>
      <c r="L244" s="32"/>
      <c r="N244" s="32"/>
    </row>
    <row r="245" spans="1:25" x14ac:dyDescent="0.25">
      <c r="A245" s="87">
        <v>220</v>
      </c>
      <c r="B245" s="168">
        <v>43441400</v>
      </c>
      <c r="C245" s="173">
        <v>59.4</v>
      </c>
      <c r="D245" s="36">
        <v>3.42</v>
      </c>
      <c r="E245" s="36">
        <v>4.4039999999999999</v>
      </c>
      <c r="F245" s="36">
        <f t="shared" si="17"/>
        <v>0.98399999999999999</v>
      </c>
      <c r="G245" s="67">
        <f>F245*0.8598</f>
        <v>0.8460432</v>
      </c>
      <c r="H245" s="68">
        <f t="shared" si="16"/>
        <v>0.19927213534183072</v>
      </c>
      <c r="I245" s="67">
        <f t="shared" si="18"/>
        <v>1.0453153353418307</v>
      </c>
      <c r="K245" s="108"/>
      <c r="L245" s="32"/>
      <c r="N245" s="32"/>
    </row>
    <row r="246" spans="1:25" x14ac:dyDescent="0.25">
      <c r="A246" s="87">
        <v>221</v>
      </c>
      <c r="B246" s="168">
        <v>43441397</v>
      </c>
      <c r="C246" s="173">
        <v>46.9</v>
      </c>
      <c r="D246" s="36">
        <v>2.907</v>
      </c>
      <c r="E246" s="36">
        <v>3.081</v>
      </c>
      <c r="F246" s="36">
        <f t="shared" si="17"/>
        <v>0.17399999999999993</v>
      </c>
      <c r="G246" s="67">
        <f t="shared" ref="G246:G269" si="20">F246*0.8598</f>
        <v>0.14960519999999994</v>
      </c>
      <c r="H246" s="68">
        <f t="shared" si="16"/>
        <v>0.1573377634264623</v>
      </c>
      <c r="I246" s="67">
        <f t="shared" si="18"/>
        <v>0.30694296342646221</v>
      </c>
      <c r="K246" s="108"/>
      <c r="L246" s="32"/>
      <c r="N246" s="32"/>
    </row>
    <row r="247" spans="1:25" x14ac:dyDescent="0.25">
      <c r="A247" s="87">
        <v>222</v>
      </c>
      <c r="B247" s="168">
        <v>43441402</v>
      </c>
      <c r="C247" s="173">
        <v>77.7</v>
      </c>
      <c r="D247" s="36">
        <v>6.4370000000000003</v>
      </c>
      <c r="E247" s="36">
        <v>7.2569999999999997</v>
      </c>
      <c r="F247" s="36">
        <f t="shared" si="17"/>
        <v>0.8199999999999994</v>
      </c>
      <c r="G247" s="67">
        <f t="shared" si="20"/>
        <v>0.70503599999999944</v>
      </c>
      <c r="H247" s="68">
        <f t="shared" si="16"/>
        <v>0.26066405582593011</v>
      </c>
      <c r="I247" s="67">
        <f t="shared" si="18"/>
        <v>0.96570005582592955</v>
      </c>
      <c r="K247" s="108"/>
      <c r="L247" s="32"/>
      <c r="N247" s="32"/>
    </row>
    <row r="248" spans="1:25" x14ac:dyDescent="0.25">
      <c r="A248" s="29">
        <v>223</v>
      </c>
      <c r="B248" s="168">
        <v>43441209</v>
      </c>
      <c r="C248" s="173">
        <v>118.6</v>
      </c>
      <c r="D248" s="36">
        <v>9.7200000000000006</v>
      </c>
      <c r="E248" s="36">
        <v>12.03</v>
      </c>
      <c r="F248" s="36">
        <f t="shared" si="17"/>
        <v>2.3099999999999987</v>
      </c>
      <c r="G248" s="67">
        <f t="shared" si="20"/>
        <v>1.9861379999999988</v>
      </c>
      <c r="H248" s="68">
        <f t="shared" si="16"/>
        <v>0.39787332073301557</v>
      </c>
      <c r="I248" s="67">
        <f t="shared" si="18"/>
        <v>2.3840113207330145</v>
      </c>
      <c r="K248" s="108"/>
      <c r="L248" s="32"/>
      <c r="N248" s="32"/>
    </row>
    <row r="249" spans="1:25" x14ac:dyDescent="0.25">
      <c r="A249" s="87">
        <v>224</v>
      </c>
      <c r="B249" s="168">
        <v>43441210</v>
      </c>
      <c r="C249" s="173">
        <v>56.8</v>
      </c>
      <c r="D249" s="36">
        <v>0.88400000000000001</v>
      </c>
      <c r="E249" s="36">
        <v>0.89400000000000002</v>
      </c>
      <c r="F249" s="36">
        <f t="shared" si="17"/>
        <v>1.0000000000000009E-2</v>
      </c>
      <c r="G249" s="67">
        <f t="shared" si="20"/>
        <v>8.5980000000000084E-3</v>
      </c>
      <c r="H249" s="68">
        <f t="shared" si="16"/>
        <v>0.19054978598343408</v>
      </c>
      <c r="I249" s="67">
        <f t="shared" si="18"/>
        <v>0.19914778598343408</v>
      </c>
      <c r="K249" s="108"/>
      <c r="L249" s="32"/>
      <c r="N249" s="32"/>
    </row>
    <row r="250" spans="1:25" x14ac:dyDescent="0.25">
      <c r="A250" s="87">
        <v>225</v>
      </c>
      <c r="B250" s="168">
        <v>43441214</v>
      </c>
      <c r="C250" s="173">
        <v>58.9</v>
      </c>
      <c r="D250" s="36">
        <v>4.9909999999999997</v>
      </c>
      <c r="E250" s="36">
        <v>5.58</v>
      </c>
      <c r="F250" s="36">
        <f t="shared" si="17"/>
        <v>0.58900000000000041</v>
      </c>
      <c r="G250" s="67">
        <f t="shared" si="20"/>
        <v>0.50642220000000038</v>
      </c>
      <c r="H250" s="68">
        <f t="shared" si="16"/>
        <v>0.19759476046521601</v>
      </c>
      <c r="I250" s="67">
        <f t="shared" si="18"/>
        <v>0.70401696046521645</v>
      </c>
      <c r="K250" s="108"/>
      <c r="L250" s="32"/>
      <c r="N250" s="32"/>
    </row>
    <row r="251" spans="1:25" x14ac:dyDescent="0.25">
      <c r="A251" s="87">
        <v>226</v>
      </c>
      <c r="B251" s="168">
        <v>43441215</v>
      </c>
      <c r="C251" s="173">
        <v>46.8</v>
      </c>
      <c r="D251" s="36">
        <v>1.917</v>
      </c>
      <c r="E251" s="36">
        <v>1.917</v>
      </c>
      <c r="F251" s="36">
        <f t="shared" si="17"/>
        <v>0</v>
      </c>
      <c r="G251" s="67">
        <f t="shared" si="20"/>
        <v>0</v>
      </c>
      <c r="H251" s="68">
        <f t="shared" si="16"/>
        <v>0.15700228845113934</v>
      </c>
      <c r="I251" s="67">
        <f t="shared" si="18"/>
        <v>0.15700228845113934</v>
      </c>
      <c r="K251" s="108"/>
      <c r="L251" s="32"/>
      <c r="N251" s="32"/>
    </row>
    <row r="252" spans="1:25" x14ac:dyDescent="0.25">
      <c r="A252" s="29">
        <v>227</v>
      </c>
      <c r="B252" s="168">
        <v>43441211</v>
      </c>
      <c r="C252" s="173">
        <v>78.2</v>
      </c>
      <c r="D252" s="36">
        <v>3.4969999999999999</v>
      </c>
      <c r="E252" s="36">
        <v>3.75</v>
      </c>
      <c r="F252" s="36">
        <f t="shared" si="17"/>
        <v>0.25300000000000011</v>
      </c>
      <c r="G252" s="67">
        <f t="shared" si="20"/>
        <v>0.21752940000000009</v>
      </c>
      <c r="H252" s="68">
        <f t="shared" si="16"/>
        <v>0.26234143070254484</v>
      </c>
      <c r="I252" s="67">
        <f t="shared" si="18"/>
        <v>0.47987083070254494</v>
      </c>
      <c r="K252" s="108"/>
      <c r="L252" s="32"/>
      <c r="N252" s="32"/>
    </row>
    <row r="253" spans="1:25" x14ac:dyDescent="0.25">
      <c r="A253" s="87">
        <v>228</v>
      </c>
      <c r="B253" s="168">
        <v>43441212</v>
      </c>
      <c r="C253" s="173">
        <v>117.6</v>
      </c>
      <c r="D253" s="36">
        <v>7.3250000000000002</v>
      </c>
      <c r="E253" s="36">
        <v>8.8520000000000003</v>
      </c>
      <c r="F253" s="36">
        <f t="shared" si="17"/>
        <v>1.5270000000000001</v>
      </c>
      <c r="G253" s="67">
        <f t="shared" si="20"/>
        <v>1.3129146</v>
      </c>
      <c r="H253" s="68">
        <f t="shared" si="16"/>
        <v>0.3945185709797861</v>
      </c>
      <c r="I253" s="67">
        <f t="shared" si="18"/>
        <v>1.7074331709797861</v>
      </c>
      <c r="K253" s="108"/>
      <c r="L253" s="32"/>
      <c r="N253" s="32"/>
    </row>
    <row r="254" spans="1:25" x14ac:dyDescent="0.25">
      <c r="A254" s="87">
        <v>229</v>
      </c>
      <c r="B254" s="168">
        <v>43441218</v>
      </c>
      <c r="C254" s="173">
        <v>57.8</v>
      </c>
      <c r="D254" s="36">
        <v>3.2810000000000001</v>
      </c>
      <c r="E254" s="36">
        <v>3.3319999999999999</v>
      </c>
      <c r="F254" s="36">
        <f t="shared" si="17"/>
        <v>5.0999999999999712E-2</v>
      </c>
      <c r="G254" s="67">
        <f t="shared" si="20"/>
        <v>4.3849799999999751E-2</v>
      </c>
      <c r="H254" s="68">
        <f t="shared" si="16"/>
        <v>0.19390453573666358</v>
      </c>
      <c r="I254" s="67">
        <f t="shared" si="18"/>
        <v>0.23775433573666332</v>
      </c>
      <c r="K254" s="108"/>
      <c r="L254" s="32"/>
      <c r="N254" s="32"/>
    </row>
    <row r="255" spans="1:25" x14ac:dyDescent="0.25">
      <c r="A255" s="87">
        <v>230</v>
      </c>
      <c r="B255" s="168">
        <v>43441227</v>
      </c>
      <c r="C255" s="173">
        <v>58.4</v>
      </c>
      <c r="D255" s="36">
        <v>2.4449999999999998</v>
      </c>
      <c r="E255" s="36">
        <v>2.5939999999999999</v>
      </c>
      <c r="F255" s="36">
        <f t="shared" si="17"/>
        <v>0.14900000000000002</v>
      </c>
      <c r="G255" s="67">
        <f t="shared" si="20"/>
        <v>0.12811020000000001</v>
      </c>
      <c r="H255" s="68">
        <f t="shared" si="16"/>
        <v>0.19591738558860128</v>
      </c>
      <c r="I255" s="67">
        <f t="shared" si="18"/>
        <v>0.32402758558860129</v>
      </c>
      <c r="K255" s="108"/>
      <c r="L255" s="32"/>
      <c r="N255" s="32"/>
    </row>
    <row r="256" spans="1:25" x14ac:dyDescent="0.25">
      <c r="A256" s="29">
        <v>231</v>
      </c>
      <c r="B256" s="168">
        <v>43441216</v>
      </c>
      <c r="C256" s="173">
        <v>47</v>
      </c>
      <c r="D256" s="36">
        <v>3.1739999999999999</v>
      </c>
      <c r="E256" s="36">
        <v>3.8210000000000002</v>
      </c>
      <c r="F256" s="36">
        <f t="shared" si="17"/>
        <v>0.64700000000000024</v>
      </c>
      <c r="G256" s="67">
        <f t="shared" si="20"/>
        <v>0.55629060000000019</v>
      </c>
      <c r="H256" s="68">
        <f t="shared" si="16"/>
        <v>0.15767323840178527</v>
      </c>
      <c r="I256" s="67">
        <f t="shared" si="18"/>
        <v>0.71396383840178546</v>
      </c>
      <c r="K256" s="108"/>
      <c r="L256" s="32"/>
      <c r="N256" s="32"/>
    </row>
    <row r="257" spans="1:14" x14ac:dyDescent="0.25">
      <c r="A257" s="87">
        <v>232</v>
      </c>
      <c r="B257" s="168">
        <v>43441217</v>
      </c>
      <c r="C257" s="173">
        <v>78</v>
      </c>
      <c r="D257" s="36">
        <v>4.5640000000000001</v>
      </c>
      <c r="E257" s="36">
        <v>5.7229999999999999</v>
      </c>
      <c r="F257" s="36">
        <f t="shared" si="17"/>
        <v>1.1589999999999998</v>
      </c>
      <c r="G257" s="67">
        <f t="shared" si="20"/>
        <v>0.99650819999999984</v>
      </c>
      <c r="H257" s="68">
        <f t="shared" si="16"/>
        <v>0.26167048075189892</v>
      </c>
      <c r="I257" s="67">
        <f t="shared" si="18"/>
        <v>1.2581786807518989</v>
      </c>
      <c r="K257" s="108"/>
      <c r="L257" s="32"/>
      <c r="N257" s="32"/>
    </row>
    <row r="258" spans="1:14" x14ac:dyDescent="0.25">
      <c r="A258" s="87">
        <v>233</v>
      </c>
      <c r="B258" s="168">
        <v>43441226</v>
      </c>
      <c r="C258" s="173">
        <v>117.7</v>
      </c>
      <c r="D258" s="36">
        <v>7.282</v>
      </c>
      <c r="E258" s="36">
        <v>8.843</v>
      </c>
      <c r="F258" s="36">
        <f t="shared" si="17"/>
        <v>1.5609999999999999</v>
      </c>
      <c r="G258" s="67">
        <f t="shared" si="20"/>
        <v>1.3421478</v>
      </c>
      <c r="H258" s="68">
        <f t="shared" si="16"/>
        <v>0.39485404595510903</v>
      </c>
      <c r="I258" s="67">
        <f t="shared" si="18"/>
        <v>1.7370018459551091</v>
      </c>
      <c r="K258" s="108"/>
      <c r="L258" s="32"/>
      <c r="N258" s="32"/>
    </row>
    <row r="259" spans="1:14" x14ac:dyDescent="0.25">
      <c r="A259" s="87">
        <v>234</v>
      </c>
      <c r="B259" s="168">
        <v>43441225</v>
      </c>
      <c r="C259" s="173">
        <v>57.8</v>
      </c>
      <c r="D259" s="36">
        <v>2.0419999999999998</v>
      </c>
      <c r="E259" s="36">
        <v>2.5950000000000002</v>
      </c>
      <c r="F259" s="36">
        <f t="shared" si="17"/>
        <v>0.55300000000000038</v>
      </c>
      <c r="G259" s="67">
        <f t="shared" si="20"/>
        <v>0.47546940000000032</v>
      </c>
      <c r="H259" s="68">
        <f t="shared" si="16"/>
        <v>0.19390453573666358</v>
      </c>
      <c r="I259" s="67">
        <f t="shared" si="18"/>
        <v>0.66937393573666393</v>
      </c>
      <c r="K259" s="108"/>
      <c r="L259" s="32"/>
      <c r="N259" s="32"/>
    </row>
    <row r="260" spans="1:14" x14ac:dyDescent="0.25">
      <c r="A260" s="29">
        <v>235</v>
      </c>
      <c r="B260" s="168">
        <v>43441222</v>
      </c>
      <c r="C260" s="173">
        <v>58.3</v>
      </c>
      <c r="D260" s="36">
        <v>1.006</v>
      </c>
      <c r="E260" s="36">
        <v>1.0529999999999999</v>
      </c>
      <c r="F260" s="36">
        <f t="shared" si="17"/>
        <v>4.6999999999999931E-2</v>
      </c>
      <c r="G260" s="67">
        <f t="shared" si="20"/>
        <v>4.0410599999999942E-2</v>
      </c>
      <c r="H260" s="68">
        <f t="shared" si="16"/>
        <v>0.19558191061327831</v>
      </c>
      <c r="I260" s="67">
        <f t="shared" si="18"/>
        <v>0.23599251061327825</v>
      </c>
      <c r="K260" s="108"/>
      <c r="L260" s="32"/>
      <c r="N260" s="32"/>
    </row>
    <row r="261" spans="1:14" x14ac:dyDescent="0.25">
      <c r="A261" s="87">
        <v>236</v>
      </c>
      <c r="B261" s="168">
        <v>43441223</v>
      </c>
      <c r="C261" s="173">
        <v>47</v>
      </c>
      <c r="D261" s="36">
        <v>2.181</v>
      </c>
      <c r="E261" s="36">
        <v>2.6139999999999999</v>
      </c>
      <c r="F261" s="36">
        <f t="shared" si="17"/>
        <v>0.43299999999999983</v>
      </c>
      <c r="G261" s="67">
        <f t="shared" si="20"/>
        <v>0.37229339999999983</v>
      </c>
      <c r="H261" s="68">
        <f t="shared" si="16"/>
        <v>0.15767323840178527</v>
      </c>
      <c r="I261" s="67">
        <f t="shared" si="18"/>
        <v>0.52996663840178515</v>
      </c>
      <c r="J261" s="99"/>
      <c r="K261" s="108"/>
      <c r="L261" s="32"/>
      <c r="N261" s="32"/>
    </row>
    <row r="262" spans="1:14" x14ac:dyDescent="0.25">
      <c r="A262" s="87">
        <v>237</v>
      </c>
      <c r="B262" s="168">
        <v>43441224</v>
      </c>
      <c r="C262" s="173">
        <v>77</v>
      </c>
      <c r="D262" s="36">
        <v>3.3969999999999998</v>
      </c>
      <c r="E262" s="36">
        <v>4.2539999999999996</v>
      </c>
      <c r="F262" s="36">
        <f t="shared" si="17"/>
        <v>0.85699999999999976</v>
      </c>
      <c r="G262" s="67">
        <f t="shared" si="20"/>
        <v>0.73684859999999985</v>
      </c>
      <c r="H262" s="68">
        <f t="shared" si="16"/>
        <v>0.25831573099866945</v>
      </c>
      <c r="I262" s="67">
        <f t="shared" si="18"/>
        <v>0.9951643309986693</v>
      </c>
      <c r="J262" s="99"/>
      <c r="K262" s="108"/>
      <c r="L262" s="32"/>
      <c r="N262" s="32"/>
    </row>
    <row r="263" spans="1:14" x14ac:dyDescent="0.25">
      <c r="A263" s="87">
        <v>238</v>
      </c>
      <c r="B263" s="168">
        <v>43441221</v>
      </c>
      <c r="C263" s="173">
        <v>117.8</v>
      </c>
      <c r="D263" s="36">
        <v>7.3460000000000001</v>
      </c>
      <c r="E263" s="36">
        <v>9.2620000000000005</v>
      </c>
      <c r="F263" s="36">
        <f t="shared" si="17"/>
        <v>1.9160000000000004</v>
      </c>
      <c r="G263" s="67">
        <f t="shared" si="20"/>
        <v>1.6473768000000004</v>
      </c>
      <c r="H263" s="68">
        <f t="shared" si="16"/>
        <v>0.39518952093043203</v>
      </c>
      <c r="I263" s="67">
        <f t="shared" si="18"/>
        <v>2.0425663209304323</v>
      </c>
      <c r="J263" s="99"/>
      <c r="K263" s="108"/>
      <c r="L263" s="32"/>
      <c r="N263" s="32"/>
    </row>
    <row r="264" spans="1:14" x14ac:dyDescent="0.25">
      <c r="A264" s="29">
        <v>239</v>
      </c>
      <c r="B264" s="168">
        <v>43441220</v>
      </c>
      <c r="C264" s="173">
        <v>58.1</v>
      </c>
      <c r="D264" s="36">
        <v>2.7749999999999999</v>
      </c>
      <c r="E264" s="36">
        <v>3.4929999999999999</v>
      </c>
      <c r="F264" s="36">
        <f t="shared" si="17"/>
        <v>0.71799999999999997</v>
      </c>
      <c r="G264" s="67">
        <f t="shared" si="20"/>
        <v>0.61733640000000001</v>
      </c>
      <c r="H264" s="68">
        <f t="shared" si="16"/>
        <v>0.19491096066263242</v>
      </c>
      <c r="I264" s="67">
        <f t="shared" si="18"/>
        <v>0.81224736066263237</v>
      </c>
      <c r="J264" s="99"/>
      <c r="K264" s="108"/>
      <c r="L264" s="32"/>
      <c r="N264" s="32"/>
    </row>
    <row r="265" spans="1:14" x14ac:dyDescent="0.25">
      <c r="A265" s="87">
        <v>240</v>
      </c>
      <c r="B265" s="168">
        <v>20242417</v>
      </c>
      <c r="C265" s="173">
        <v>58.7</v>
      </c>
      <c r="D265" s="36">
        <v>2.3980000000000001</v>
      </c>
      <c r="E265" s="36">
        <v>3.1309999999999998</v>
      </c>
      <c r="F265" s="36">
        <f t="shared" si="17"/>
        <v>0.73299999999999965</v>
      </c>
      <c r="G265" s="67">
        <f t="shared" si="20"/>
        <v>0.63023339999999972</v>
      </c>
      <c r="H265" s="68">
        <f t="shared" si="16"/>
        <v>0.19692381051457011</v>
      </c>
      <c r="I265" s="67">
        <f t="shared" si="18"/>
        <v>0.82715721051456981</v>
      </c>
      <c r="J265" s="99"/>
      <c r="K265" s="108"/>
      <c r="L265" s="32"/>
      <c r="N265" s="32"/>
    </row>
    <row r="266" spans="1:14" x14ac:dyDescent="0.25">
      <c r="A266" s="87">
        <v>241</v>
      </c>
      <c r="B266" s="168">
        <v>20242445</v>
      </c>
      <c r="C266" s="173">
        <v>46.5</v>
      </c>
      <c r="D266" s="36">
        <v>0.96499999999999997</v>
      </c>
      <c r="E266" s="36">
        <v>1.181</v>
      </c>
      <c r="F266" s="36">
        <f t="shared" si="17"/>
        <v>0.21600000000000008</v>
      </c>
      <c r="G266" s="67">
        <f t="shared" si="20"/>
        <v>0.18571680000000007</v>
      </c>
      <c r="H266" s="68">
        <f t="shared" si="16"/>
        <v>0.15599586352517053</v>
      </c>
      <c r="I266" s="67">
        <f t="shared" si="18"/>
        <v>0.3417126635251706</v>
      </c>
      <c r="J266" s="99"/>
      <c r="K266" s="108"/>
      <c r="L266" s="32"/>
      <c r="N266" s="32"/>
    </row>
    <row r="267" spans="1:14" x14ac:dyDescent="0.25">
      <c r="A267" s="87">
        <v>242</v>
      </c>
      <c r="B267" s="168">
        <v>43441219</v>
      </c>
      <c r="C267" s="173">
        <v>78.3</v>
      </c>
      <c r="D267" s="36">
        <v>5.73</v>
      </c>
      <c r="E267" s="36">
        <v>7.2709999999999999</v>
      </c>
      <c r="F267" s="36">
        <f t="shared" si="17"/>
        <v>1.5409999999999995</v>
      </c>
      <c r="G267" s="67">
        <f t="shared" si="20"/>
        <v>1.3249517999999996</v>
      </c>
      <c r="H267" s="68">
        <f t="shared" si="16"/>
        <v>0.26267690567786783</v>
      </c>
      <c r="I267" s="67">
        <f t="shared" si="18"/>
        <v>1.5876287056778673</v>
      </c>
      <c r="J267" s="99"/>
      <c r="K267" s="108"/>
      <c r="L267" s="32"/>
      <c r="N267" s="32"/>
    </row>
    <row r="268" spans="1:14" x14ac:dyDescent="0.25">
      <c r="A268" s="29">
        <v>243</v>
      </c>
      <c r="B268" s="168">
        <v>20242421</v>
      </c>
      <c r="C268" s="173">
        <v>117.2</v>
      </c>
      <c r="D268" s="36">
        <v>6.9909999999999997</v>
      </c>
      <c r="E268" s="36">
        <v>7.3120000000000003</v>
      </c>
      <c r="F268" s="36">
        <f t="shared" si="17"/>
        <v>0.32100000000000062</v>
      </c>
      <c r="G268" s="67">
        <f t="shared" si="20"/>
        <v>0.27599580000000051</v>
      </c>
      <c r="H268" s="68">
        <f t="shared" si="16"/>
        <v>0.3931766710784943</v>
      </c>
      <c r="I268" s="67">
        <f t="shared" si="18"/>
        <v>0.66917247107849476</v>
      </c>
      <c r="J268" s="99"/>
      <c r="K268" s="108"/>
      <c r="N268" s="32"/>
    </row>
    <row r="269" spans="1:14" x14ac:dyDescent="0.25">
      <c r="A269" s="87">
        <v>244</v>
      </c>
      <c r="B269" s="168">
        <v>20242431</v>
      </c>
      <c r="C269" s="173">
        <v>57.8</v>
      </c>
      <c r="D269" s="36">
        <v>3.165</v>
      </c>
      <c r="E269" s="36">
        <v>3.8250000000000002</v>
      </c>
      <c r="F269" s="36">
        <f t="shared" si="17"/>
        <v>0.66000000000000014</v>
      </c>
      <c r="G269" s="67">
        <f t="shared" si="20"/>
        <v>0.56746800000000008</v>
      </c>
      <c r="H269" s="68">
        <f t="shared" si="16"/>
        <v>0.19390453573666358</v>
      </c>
      <c r="I269" s="67">
        <f t="shared" si="18"/>
        <v>0.76137253573666364</v>
      </c>
      <c r="J269" s="99"/>
      <c r="K269" s="108"/>
      <c r="N269" s="32"/>
    </row>
    <row r="270" spans="1:14" x14ac:dyDescent="0.25">
      <c r="A270" s="87">
        <v>245</v>
      </c>
      <c r="B270" s="168">
        <v>20242432</v>
      </c>
      <c r="C270" s="173">
        <v>58.2</v>
      </c>
      <c r="D270" s="36">
        <v>2.5379999999999998</v>
      </c>
      <c r="E270" s="36">
        <v>2.5379999999999998</v>
      </c>
      <c r="F270" s="36">
        <f t="shared" si="17"/>
        <v>0</v>
      </c>
      <c r="G270" s="67">
        <f>F270*0.8598</f>
        <v>0</v>
      </c>
      <c r="H270" s="68">
        <f t="shared" si="16"/>
        <v>0.19524643563795538</v>
      </c>
      <c r="I270" s="67">
        <f t="shared" si="18"/>
        <v>0.19524643563795538</v>
      </c>
      <c r="J270" s="99"/>
      <c r="K270" s="108"/>
      <c r="N270" s="32"/>
    </row>
    <row r="271" spans="1:14" x14ac:dyDescent="0.25">
      <c r="A271" s="87">
        <v>246</v>
      </c>
      <c r="B271" s="168">
        <v>20242451</v>
      </c>
      <c r="C271" s="173">
        <v>45.8</v>
      </c>
      <c r="D271" s="36">
        <v>4.2060000000000004</v>
      </c>
      <c r="E271" s="36">
        <v>4.4379999999999997</v>
      </c>
      <c r="F271" s="36">
        <f t="shared" si="17"/>
        <v>0.23199999999999932</v>
      </c>
      <c r="G271" s="67">
        <f t="shared" ref="G271" si="21">F271*0.8598</f>
        <v>0.19947359999999942</v>
      </c>
      <c r="H271" s="68">
        <f t="shared" si="16"/>
        <v>0.1536475386979099</v>
      </c>
      <c r="I271" s="67">
        <f t="shared" si="18"/>
        <v>0.35312113869790929</v>
      </c>
      <c r="J271" s="99"/>
      <c r="K271" s="108"/>
      <c r="N271" s="32"/>
    </row>
    <row r="272" spans="1:14" x14ac:dyDescent="0.25">
      <c r="A272" s="29">
        <v>247</v>
      </c>
      <c r="B272" s="168">
        <v>20242442</v>
      </c>
      <c r="C272" s="173">
        <v>77.599999999999994</v>
      </c>
      <c r="D272" s="36">
        <v>5.5279999999999996</v>
      </c>
      <c r="E272" s="36">
        <v>5.5289999999999999</v>
      </c>
      <c r="F272" s="36">
        <f t="shared" si="17"/>
        <v>1.000000000000334E-3</v>
      </c>
      <c r="G272" s="67">
        <f>F272*0.8598</f>
        <v>8.5980000000028718E-4</v>
      </c>
      <c r="H272" s="68">
        <f t="shared" si="16"/>
        <v>0.26032858085060717</v>
      </c>
      <c r="I272" s="67">
        <f t="shared" si="18"/>
        <v>0.26118838085060747</v>
      </c>
      <c r="J272" s="99"/>
      <c r="K272" s="106"/>
      <c r="L272" s="70"/>
      <c r="N272" s="32"/>
    </row>
    <row r="273" spans="1:23" s="4" customFormat="1" x14ac:dyDescent="0.25">
      <c r="A273" s="286" t="s">
        <v>3</v>
      </c>
      <c r="B273" s="286"/>
      <c r="C273" s="81">
        <f t="shared" ref="C273:E273" si="22">SUM(C26:C272)</f>
        <v>17591.5</v>
      </c>
      <c r="D273" s="54">
        <f t="shared" si="22"/>
        <v>1190.8889999999994</v>
      </c>
      <c r="E273" s="54">
        <f t="shared" si="22"/>
        <v>1364.9610000000002</v>
      </c>
      <c r="F273" s="167">
        <f t="shared" si="17"/>
        <v>174.0720000000008</v>
      </c>
      <c r="G273" s="54">
        <f>SUM(G26:G272)</f>
        <v>149.66710560000004</v>
      </c>
      <c r="H273" s="54">
        <f>SUM(H26:H272)</f>
        <v>43.989894399999912</v>
      </c>
      <c r="I273" s="54">
        <f>SUM(I26:I272)</f>
        <v>193.65699999999987</v>
      </c>
      <c r="J273" s="281"/>
      <c r="K273" s="282"/>
      <c r="L273" s="30"/>
      <c r="M273" s="32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 x14ac:dyDescent="0.25">
      <c r="G274" s="125"/>
      <c r="J274" s="126"/>
      <c r="K274" s="106"/>
    </row>
    <row r="275" spans="1:23" x14ac:dyDescent="0.25">
      <c r="A275" s="9"/>
      <c r="B275" s="9"/>
      <c r="C275" s="10"/>
      <c r="D275" s="11"/>
      <c r="E275" s="10"/>
      <c r="F275" s="10"/>
      <c r="G275" s="11"/>
      <c r="H275" s="5"/>
      <c r="I275" s="5"/>
      <c r="J275" s="99"/>
    </row>
    <row r="276" spans="1:23" x14ac:dyDescent="0.25">
      <c r="A276" s="127" t="s">
        <v>17</v>
      </c>
      <c r="B276" s="127"/>
      <c r="C276" s="127"/>
      <c r="D276" s="127"/>
      <c r="E276" s="127"/>
      <c r="F276" s="127"/>
      <c r="G276" s="128"/>
      <c r="J276" s="99"/>
    </row>
    <row r="277" spans="1:23" x14ac:dyDescent="0.25">
      <c r="J277" s="99"/>
    </row>
    <row r="278" spans="1:23" x14ac:dyDescent="0.25">
      <c r="J278" s="99"/>
    </row>
  </sheetData>
  <mergeCells count="34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E22:G22"/>
    <mergeCell ref="E23:G23"/>
    <mergeCell ref="A273:B273"/>
    <mergeCell ref="J273:K273"/>
    <mergeCell ref="A18:D19"/>
    <mergeCell ref="E18:G18"/>
    <mergeCell ref="E19:G19"/>
    <mergeCell ref="E20:G20"/>
    <mergeCell ref="H20:H21"/>
    <mergeCell ref="E21:G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8"/>
  <sheetViews>
    <sheetView topLeftCell="A247" workbookViewId="0">
      <selection activeCell="K35" sqref="K35"/>
    </sheetView>
  </sheetViews>
  <sheetFormatPr defaultRowHeight="15" x14ac:dyDescent="0.25"/>
  <cols>
    <col min="1" max="1" width="6.140625" style="3" customWidth="1"/>
    <col min="2" max="2" width="11.85546875" style="3" customWidth="1"/>
    <col min="3" max="3" width="9.5703125" style="3" customWidth="1"/>
    <col min="4" max="5" width="10.5703125" style="3" customWidth="1"/>
    <col min="6" max="6" width="9.85546875" style="3" customWidth="1"/>
    <col min="7" max="7" width="9.85546875" style="4" customWidth="1"/>
    <col min="8" max="8" width="11" style="6" customWidth="1"/>
    <col min="9" max="9" width="10.7109375" style="6" customWidth="1"/>
    <col min="10" max="10" width="2.140625" style="3" customWidth="1"/>
    <col min="11" max="11" width="25.28515625" style="30" customWidth="1"/>
    <col min="12" max="12" width="4.140625" style="30" customWidth="1"/>
    <col min="13" max="13" width="10.7109375" style="32" bestFit="1" customWidth="1"/>
    <col min="14" max="18" width="9.140625" style="30"/>
    <col min="19" max="19" width="11.42578125" style="30" bestFit="1" customWidth="1"/>
    <col min="20" max="23" width="9.140625" style="30"/>
    <col min="24" max="16384" width="9.140625" style="3"/>
  </cols>
  <sheetData>
    <row r="1" spans="1:13" ht="20.25" x14ac:dyDescent="0.3">
      <c r="A1" s="266" t="s">
        <v>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110"/>
    </row>
    <row r="2" spans="1:13" ht="20.25" x14ac:dyDescent="0.3">
      <c r="A2" s="165"/>
      <c r="B2" s="165"/>
      <c r="C2" s="165"/>
      <c r="D2" s="165"/>
      <c r="E2" s="165"/>
      <c r="F2" s="165"/>
      <c r="G2" s="165"/>
      <c r="H2" s="14"/>
      <c r="I2" s="14"/>
      <c r="J2" s="165"/>
      <c r="K2" s="111"/>
      <c r="L2" s="111"/>
      <c r="M2" s="112"/>
    </row>
    <row r="3" spans="1:13" ht="18.75" x14ac:dyDescent="0.25">
      <c r="A3" s="267" t="s">
        <v>21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113"/>
    </row>
    <row r="4" spans="1:13" ht="18.75" customHeight="1" x14ac:dyDescent="0.25">
      <c r="A4" s="267" t="s">
        <v>74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113"/>
    </row>
    <row r="5" spans="1:13" ht="18.75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14"/>
      <c r="L5" s="114"/>
      <c r="M5" s="115"/>
    </row>
    <row r="6" spans="1:13" ht="18" customHeight="1" x14ac:dyDescent="0.25">
      <c r="A6" s="268" t="s">
        <v>9</v>
      </c>
      <c r="B6" s="269"/>
      <c r="C6" s="269"/>
      <c r="D6" s="269"/>
      <c r="E6" s="269"/>
      <c r="F6" s="269"/>
      <c r="G6" s="269"/>
      <c r="H6" s="270"/>
      <c r="I6" s="18"/>
      <c r="J6" s="19" t="s">
        <v>11</v>
      </c>
      <c r="K6" s="274" t="s">
        <v>12</v>
      </c>
      <c r="L6" s="275"/>
      <c r="M6" s="115"/>
    </row>
    <row r="7" spans="1:13" ht="36.75" thickBot="1" x14ac:dyDescent="0.3">
      <c r="A7" s="271" t="s">
        <v>4</v>
      </c>
      <c r="B7" s="271"/>
      <c r="C7" s="271"/>
      <c r="D7" s="271"/>
      <c r="E7" s="271" t="s">
        <v>5</v>
      </c>
      <c r="F7" s="271"/>
      <c r="G7" s="271"/>
      <c r="H7" s="47" t="s">
        <v>53</v>
      </c>
      <c r="I7" s="164"/>
      <c r="J7" s="19"/>
      <c r="K7" s="276"/>
      <c r="L7" s="277"/>
      <c r="M7" s="115"/>
    </row>
    <row r="8" spans="1:13" ht="15.75" customHeight="1" x14ac:dyDescent="0.25">
      <c r="A8" s="247" t="s">
        <v>37</v>
      </c>
      <c r="B8" s="248"/>
      <c r="C8" s="248"/>
      <c r="D8" s="248"/>
      <c r="E8" s="240" t="s">
        <v>22</v>
      </c>
      <c r="F8" s="240"/>
      <c r="G8" s="240"/>
      <c r="H8" s="55">
        <v>19.698</v>
      </c>
      <c r="I8" s="21"/>
      <c r="J8" s="19"/>
      <c r="K8" s="276"/>
      <c r="L8" s="277"/>
      <c r="M8" s="115"/>
    </row>
    <row r="9" spans="1:13" ht="15.75" customHeight="1" x14ac:dyDescent="0.25">
      <c r="A9" s="249" t="s">
        <v>6</v>
      </c>
      <c r="B9" s="250"/>
      <c r="C9" s="250"/>
      <c r="D9" s="251"/>
      <c r="E9" s="255" t="s">
        <v>23</v>
      </c>
      <c r="F9" s="255"/>
      <c r="G9" s="255"/>
      <c r="H9" s="48">
        <f>SUM(G26:G99)</f>
        <v>18.707528400000005</v>
      </c>
      <c r="I9" s="21"/>
      <c r="J9" s="19"/>
      <c r="K9" s="276"/>
      <c r="L9" s="277"/>
      <c r="M9" s="115"/>
    </row>
    <row r="10" spans="1:13" ht="15.75" customHeight="1" thickBot="1" x14ac:dyDescent="0.3">
      <c r="A10" s="252"/>
      <c r="B10" s="253"/>
      <c r="C10" s="253"/>
      <c r="D10" s="254"/>
      <c r="E10" s="256" t="s">
        <v>26</v>
      </c>
      <c r="F10" s="256"/>
      <c r="G10" s="256"/>
      <c r="H10" s="49">
        <f>H8-H9</f>
        <v>0.99047159999999579</v>
      </c>
      <c r="I10" s="21"/>
      <c r="J10" s="19"/>
      <c r="K10" s="278"/>
      <c r="L10" s="279"/>
      <c r="M10" s="115"/>
    </row>
    <row r="11" spans="1:13" ht="15.75" customHeight="1" x14ac:dyDescent="0.25">
      <c r="A11" s="247" t="s">
        <v>38</v>
      </c>
      <c r="B11" s="248"/>
      <c r="C11" s="248"/>
      <c r="D11" s="248"/>
      <c r="E11" s="240" t="s">
        <v>24</v>
      </c>
      <c r="F11" s="240"/>
      <c r="G11" s="240"/>
      <c r="H11" s="55">
        <v>17.052</v>
      </c>
      <c r="I11" s="21"/>
      <c r="J11" s="19"/>
      <c r="K11" s="116"/>
      <c r="L11" s="116"/>
      <c r="M11" s="115"/>
    </row>
    <row r="12" spans="1:13" ht="15.75" customHeight="1" x14ac:dyDescent="0.25">
      <c r="A12" s="249" t="s">
        <v>6</v>
      </c>
      <c r="B12" s="250"/>
      <c r="C12" s="250"/>
      <c r="D12" s="251"/>
      <c r="E12" s="255" t="s">
        <v>25</v>
      </c>
      <c r="F12" s="255"/>
      <c r="G12" s="255"/>
      <c r="H12" s="48">
        <f>SUM(G100:G155)</f>
        <v>12.961485000000003</v>
      </c>
      <c r="I12" s="21"/>
      <c r="J12" s="19"/>
      <c r="K12" s="116" t="s">
        <v>13</v>
      </c>
      <c r="L12" s="116"/>
      <c r="M12" s="115"/>
    </row>
    <row r="13" spans="1:13" ht="15.75" customHeight="1" thickBot="1" x14ac:dyDescent="0.3">
      <c r="A13" s="252"/>
      <c r="B13" s="253"/>
      <c r="C13" s="253"/>
      <c r="D13" s="254"/>
      <c r="E13" s="256" t="s">
        <v>27</v>
      </c>
      <c r="F13" s="256"/>
      <c r="G13" s="256"/>
      <c r="H13" s="49">
        <f>H11-H12</f>
        <v>4.0905149999999963</v>
      </c>
      <c r="I13" s="21"/>
      <c r="J13" s="19"/>
      <c r="K13" s="116" t="s">
        <v>45</v>
      </c>
    </row>
    <row r="14" spans="1:13" ht="15.75" customHeight="1" x14ac:dyDescent="0.25">
      <c r="A14" s="247" t="s">
        <v>39</v>
      </c>
      <c r="B14" s="248"/>
      <c r="C14" s="248"/>
      <c r="D14" s="248"/>
      <c r="E14" s="240" t="s">
        <v>28</v>
      </c>
      <c r="F14" s="240"/>
      <c r="G14" s="240"/>
      <c r="H14" s="55">
        <v>14.41</v>
      </c>
      <c r="I14" s="21"/>
      <c r="J14" s="19"/>
      <c r="K14" s="105"/>
      <c r="L14" s="105"/>
      <c r="M14" s="117"/>
    </row>
    <row r="15" spans="1:13" ht="15.75" customHeight="1" x14ac:dyDescent="0.25">
      <c r="A15" s="249" t="s">
        <v>6</v>
      </c>
      <c r="B15" s="250"/>
      <c r="C15" s="250"/>
      <c r="D15" s="251"/>
      <c r="E15" s="255" t="s">
        <v>29</v>
      </c>
      <c r="F15" s="255"/>
      <c r="G15" s="255"/>
      <c r="H15" s="48">
        <f>SUM(G156:G207)</f>
        <v>8.7510443999999978</v>
      </c>
      <c r="I15" s="21"/>
      <c r="J15" s="19"/>
      <c r="K15" s="31"/>
      <c r="L15" s="32"/>
    </row>
    <row r="16" spans="1:13" ht="15.75" customHeight="1" thickBot="1" x14ac:dyDescent="0.3">
      <c r="A16" s="252"/>
      <c r="B16" s="253"/>
      <c r="C16" s="253"/>
      <c r="D16" s="254"/>
      <c r="E16" s="256" t="s">
        <v>30</v>
      </c>
      <c r="F16" s="256"/>
      <c r="G16" s="256"/>
      <c r="H16" s="49">
        <f>H14-H15</f>
        <v>5.6589556000000023</v>
      </c>
      <c r="I16" s="21"/>
      <c r="J16" s="19"/>
      <c r="K16" s="31"/>
      <c r="L16" s="32"/>
    </row>
    <row r="17" spans="1:25" ht="15.75" customHeight="1" x14ac:dyDescent="0.25">
      <c r="A17" s="247" t="s">
        <v>40</v>
      </c>
      <c r="B17" s="248"/>
      <c r="C17" s="248"/>
      <c r="D17" s="248"/>
      <c r="E17" s="240" t="s">
        <v>31</v>
      </c>
      <c r="F17" s="240"/>
      <c r="G17" s="240"/>
      <c r="H17" s="55">
        <v>18.204000000000001</v>
      </c>
      <c r="I17" s="21"/>
      <c r="J17" s="19"/>
      <c r="K17" s="31"/>
      <c r="L17" s="32"/>
    </row>
    <row r="18" spans="1:25" ht="15.75" customHeight="1" x14ac:dyDescent="0.25">
      <c r="A18" s="249" t="s">
        <v>6</v>
      </c>
      <c r="B18" s="250"/>
      <c r="C18" s="250"/>
      <c r="D18" s="251"/>
      <c r="E18" s="255" t="s">
        <v>32</v>
      </c>
      <c r="F18" s="255"/>
      <c r="G18" s="255"/>
      <c r="H18" s="50">
        <f>SUM(G208:G272)</f>
        <v>12.9692232</v>
      </c>
      <c r="I18" s="21"/>
      <c r="J18" s="19"/>
      <c r="K18" s="31"/>
      <c r="L18" s="32"/>
    </row>
    <row r="19" spans="1:25" ht="15.75" customHeight="1" thickBot="1" x14ac:dyDescent="0.3">
      <c r="A19" s="252"/>
      <c r="B19" s="253"/>
      <c r="C19" s="253"/>
      <c r="D19" s="254"/>
      <c r="E19" s="256" t="s">
        <v>33</v>
      </c>
      <c r="F19" s="256"/>
      <c r="G19" s="256"/>
      <c r="H19" s="51">
        <f>H17-H18</f>
        <v>5.2347768000000006</v>
      </c>
      <c r="I19" s="21"/>
      <c r="J19" s="19"/>
      <c r="K19" s="31"/>
      <c r="L19" s="32"/>
    </row>
    <row r="20" spans="1:25" ht="13.9" customHeight="1" x14ac:dyDescent="0.25">
      <c r="A20" s="20"/>
      <c r="B20" s="20"/>
      <c r="C20" s="20"/>
      <c r="D20" s="20"/>
      <c r="E20" s="239" t="s">
        <v>34</v>
      </c>
      <c r="F20" s="283"/>
      <c r="G20" s="240"/>
      <c r="H20" s="237">
        <f>H8+H11+H14+H17</f>
        <v>69.364000000000004</v>
      </c>
      <c r="I20" s="21"/>
      <c r="J20" s="19"/>
      <c r="K20" s="31"/>
      <c r="L20" s="32"/>
    </row>
    <row r="21" spans="1:25" ht="13.9" customHeight="1" x14ac:dyDescent="0.25">
      <c r="A21" s="20"/>
      <c r="B21" s="20"/>
      <c r="C21" s="20"/>
      <c r="D21" s="20"/>
      <c r="E21" s="245" t="s">
        <v>35</v>
      </c>
      <c r="F21" s="284"/>
      <c r="G21" s="246"/>
      <c r="H21" s="238"/>
      <c r="I21" s="21"/>
      <c r="J21" s="19"/>
      <c r="K21" s="31"/>
      <c r="L21" s="32"/>
    </row>
    <row r="22" spans="1:25" ht="13.9" customHeight="1" x14ac:dyDescent="0.25">
      <c r="A22" s="20"/>
      <c r="B22" s="20"/>
      <c r="C22" s="20"/>
      <c r="D22" s="20"/>
      <c r="E22" s="241" t="s">
        <v>36</v>
      </c>
      <c r="F22" s="246"/>
      <c r="G22" s="242"/>
      <c r="H22" s="52">
        <f>H9+H12+H15+H18</f>
        <v>53.389281000000011</v>
      </c>
      <c r="I22" s="21"/>
      <c r="J22" s="19"/>
      <c r="K22" s="31"/>
      <c r="L22" s="32"/>
    </row>
    <row r="23" spans="1:25" ht="13.9" customHeight="1" thickBot="1" x14ac:dyDescent="0.3">
      <c r="A23" s="20"/>
      <c r="B23" s="20"/>
      <c r="C23" s="20"/>
      <c r="D23" s="20"/>
      <c r="E23" s="243" t="s">
        <v>10</v>
      </c>
      <c r="F23" s="280"/>
      <c r="G23" s="244"/>
      <c r="H23" s="53">
        <f>H10+H13+H16+H19</f>
        <v>15.974718999999995</v>
      </c>
      <c r="I23" s="21"/>
      <c r="J23" s="19"/>
      <c r="K23" s="31"/>
      <c r="L23" s="32"/>
      <c r="X23" s="99"/>
      <c r="Y23" s="99"/>
    </row>
    <row r="24" spans="1:25" ht="14.45" customHeight="1" x14ac:dyDescent="0.25">
      <c r="K24" s="31"/>
      <c r="L24" s="32"/>
      <c r="X24" s="99"/>
      <c r="Y24" s="99"/>
    </row>
    <row r="25" spans="1:25" s="27" customFormat="1" ht="40.5" customHeight="1" x14ac:dyDescent="0.25">
      <c r="A25" s="8" t="s">
        <v>0</v>
      </c>
      <c r="B25" s="65" t="s">
        <v>1</v>
      </c>
      <c r="C25" s="8" t="s">
        <v>2</v>
      </c>
      <c r="D25" s="1" t="s">
        <v>52</v>
      </c>
      <c r="E25" s="1" t="s">
        <v>54</v>
      </c>
      <c r="F25" s="7" t="s">
        <v>49</v>
      </c>
      <c r="G25" s="7" t="s">
        <v>14</v>
      </c>
      <c r="H25" s="24" t="s">
        <v>7</v>
      </c>
      <c r="I25" s="25" t="s">
        <v>15</v>
      </c>
      <c r="J25" s="26"/>
      <c r="K25" s="108"/>
      <c r="L25" s="32"/>
      <c r="M25" s="32"/>
      <c r="N25" s="105"/>
      <c r="O25" s="30"/>
      <c r="P25" s="30"/>
      <c r="Q25" s="30"/>
      <c r="R25" s="30"/>
      <c r="S25" s="30"/>
      <c r="T25" s="30"/>
      <c r="U25" s="30"/>
      <c r="V25" s="30"/>
      <c r="W25" s="105"/>
      <c r="X25" s="101"/>
      <c r="Y25" s="101"/>
    </row>
    <row r="26" spans="1:25" x14ac:dyDescent="0.25">
      <c r="A26" s="87">
        <v>1</v>
      </c>
      <c r="B26" s="168">
        <v>43441363</v>
      </c>
      <c r="C26" s="173">
        <v>112.5</v>
      </c>
      <c r="D26" s="36">
        <v>9.0329999999999995</v>
      </c>
      <c r="E26" s="36">
        <v>9.8160000000000007</v>
      </c>
      <c r="F26" s="36">
        <v>0.78300000000000125</v>
      </c>
      <c r="G26" s="67">
        <v>0.67322340000000103</v>
      </c>
      <c r="H26" s="67">
        <v>2.0867849317377295E-2</v>
      </c>
      <c r="I26" s="67">
        <v>0.69409124931737831</v>
      </c>
      <c r="K26" s="108"/>
      <c r="L26" s="32"/>
      <c r="X26" s="99"/>
      <c r="Y26" s="99"/>
    </row>
    <row r="27" spans="1:25" s="30" customFormat="1" x14ac:dyDescent="0.25">
      <c r="A27" s="29">
        <v>2</v>
      </c>
      <c r="B27" s="168">
        <v>43242252</v>
      </c>
      <c r="C27" s="173">
        <v>58.7</v>
      </c>
      <c r="D27" s="36">
        <v>6.7949999999999999</v>
      </c>
      <c r="E27" s="36">
        <v>7.024</v>
      </c>
      <c r="F27" s="36">
        <v>0.22900000000000009</v>
      </c>
      <c r="G27" s="67">
        <v>0.19689420000000007</v>
      </c>
      <c r="H27" s="67">
        <v>1.0888380043822641E-2</v>
      </c>
      <c r="I27" s="67">
        <v>0.20778258004382272</v>
      </c>
      <c r="K27" s="108"/>
      <c r="L27" s="32"/>
      <c r="M27" s="70"/>
      <c r="N27" s="70"/>
      <c r="O27" s="70"/>
      <c r="X27" s="99"/>
      <c r="Y27" s="99"/>
    </row>
    <row r="28" spans="1:25" x14ac:dyDescent="0.25">
      <c r="A28" s="87">
        <v>3</v>
      </c>
      <c r="B28" s="168">
        <v>43242247</v>
      </c>
      <c r="C28" s="173">
        <v>50.5</v>
      </c>
      <c r="D28" s="36">
        <v>5.1550000000000002</v>
      </c>
      <c r="E28" s="36">
        <v>5.5110000000000001</v>
      </c>
      <c r="F28" s="36">
        <v>0.35599999999999987</v>
      </c>
      <c r="G28" s="67">
        <v>0.30608879999999988</v>
      </c>
      <c r="H28" s="67">
        <v>9.3673456935782513E-3</v>
      </c>
      <c r="I28" s="67">
        <v>0.31545614569357816</v>
      </c>
      <c r="K28" s="108"/>
      <c r="L28" s="32"/>
      <c r="M28" s="70"/>
      <c r="N28" s="32"/>
      <c r="X28" s="99"/>
      <c r="Y28" s="99"/>
    </row>
    <row r="29" spans="1:25" x14ac:dyDescent="0.25">
      <c r="A29" s="87">
        <v>4</v>
      </c>
      <c r="B29" s="168">
        <v>43441362</v>
      </c>
      <c r="C29" s="173">
        <v>51.8</v>
      </c>
      <c r="D29" s="36">
        <v>5.4909999999999997</v>
      </c>
      <c r="E29" s="36">
        <v>5.87</v>
      </c>
      <c r="F29" s="36">
        <v>0.37900000000000045</v>
      </c>
      <c r="G29" s="67">
        <v>0.32586420000000038</v>
      </c>
      <c r="H29" s="67">
        <v>9.6084852856901676E-3</v>
      </c>
      <c r="I29" s="67">
        <v>0.33547268528569057</v>
      </c>
      <c r="K29" s="108"/>
      <c r="L29" s="32"/>
      <c r="M29" s="106"/>
      <c r="N29" s="32"/>
      <c r="X29" s="99"/>
      <c r="Y29" s="99"/>
    </row>
    <row r="30" spans="1:25" s="30" customFormat="1" x14ac:dyDescent="0.25">
      <c r="A30" s="29">
        <v>5</v>
      </c>
      <c r="B30" s="168">
        <v>43242251</v>
      </c>
      <c r="C30" s="173">
        <v>52.9</v>
      </c>
      <c r="D30" s="36">
        <v>4.5010000000000003</v>
      </c>
      <c r="E30" s="36">
        <v>4.7699999999999996</v>
      </c>
      <c r="F30" s="36">
        <v>0.26899999999999924</v>
      </c>
      <c r="G30" s="67">
        <v>0.23128619999999936</v>
      </c>
      <c r="H30" s="67">
        <v>9.8125264790156347E-3</v>
      </c>
      <c r="I30" s="67">
        <v>0.24109872647901498</v>
      </c>
      <c r="K30" s="108"/>
      <c r="L30" s="32"/>
      <c r="M30" s="32"/>
      <c r="N30" s="32"/>
      <c r="X30" s="99"/>
      <c r="Y30" s="99"/>
    </row>
    <row r="31" spans="1:25" x14ac:dyDescent="0.25">
      <c r="A31" s="87">
        <v>6</v>
      </c>
      <c r="B31" s="168">
        <v>43242242</v>
      </c>
      <c r="C31" s="173">
        <v>99.6</v>
      </c>
      <c r="D31" s="36">
        <v>10.063000000000001</v>
      </c>
      <c r="E31" s="36">
        <v>10.42</v>
      </c>
      <c r="F31" s="36">
        <v>0.35699999999999932</v>
      </c>
      <c r="G31" s="67">
        <v>0.30694859999999941</v>
      </c>
      <c r="H31" s="67">
        <v>1.8475002595651362E-2</v>
      </c>
      <c r="I31" s="67">
        <v>0.32542360259565078</v>
      </c>
      <c r="K31" s="108"/>
      <c r="L31" s="32"/>
      <c r="M31" s="70"/>
      <c r="N31" s="32"/>
      <c r="X31" s="99"/>
      <c r="Y31" s="99"/>
    </row>
    <row r="32" spans="1:25" x14ac:dyDescent="0.25">
      <c r="A32" s="87">
        <v>7</v>
      </c>
      <c r="B32" s="168">
        <v>43441364</v>
      </c>
      <c r="C32" s="173">
        <v>112.6</v>
      </c>
      <c r="D32" s="36">
        <v>8.5470000000000006</v>
      </c>
      <c r="E32" s="36">
        <v>8.8469999999999995</v>
      </c>
      <c r="F32" s="36">
        <v>0.29999999999999893</v>
      </c>
      <c r="G32" s="67">
        <v>0.25793999999999906</v>
      </c>
      <c r="H32" s="67">
        <v>2.0886398516770516E-2</v>
      </c>
      <c r="I32" s="67">
        <v>0.2788263985167696</v>
      </c>
      <c r="K32" s="108"/>
      <c r="L32" s="32"/>
      <c r="N32" s="32"/>
      <c r="X32" s="99"/>
      <c r="Y32" s="99"/>
    </row>
    <row r="33" spans="1:25" s="30" customFormat="1" x14ac:dyDescent="0.25">
      <c r="A33" s="29">
        <v>8</v>
      </c>
      <c r="B33" s="168">
        <v>43441368</v>
      </c>
      <c r="C33" s="173">
        <v>62.5</v>
      </c>
      <c r="D33" s="36">
        <v>7.5890000000000004</v>
      </c>
      <c r="E33" s="36">
        <v>8.1489999999999991</v>
      </c>
      <c r="F33" s="36">
        <v>0.55999999999999872</v>
      </c>
      <c r="G33" s="67">
        <v>0.48148799999999892</v>
      </c>
      <c r="H33" s="67">
        <v>1.1593249620765163E-2</v>
      </c>
      <c r="I33" s="67">
        <v>0.49308124962076411</v>
      </c>
      <c r="K33" s="108"/>
      <c r="L33" s="32"/>
      <c r="M33" s="70"/>
      <c r="N33" s="78"/>
      <c r="X33" s="99"/>
      <c r="Y33" s="99"/>
    </row>
    <row r="34" spans="1:25" x14ac:dyDescent="0.25">
      <c r="A34" s="87">
        <v>9</v>
      </c>
      <c r="B34" s="168">
        <v>43441366</v>
      </c>
      <c r="C34" s="173">
        <v>50.5</v>
      </c>
      <c r="D34" s="36">
        <v>4.7030000000000003</v>
      </c>
      <c r="E34" s="36">
        <v>5</v>
      </c>
      <c r="F34" s="36">
        <v>0.29699999999999971</v>
      </c>
      <c r="G34" s="67">
        <v>0.25536059999999977</v>
      </c>
      <c r="H34" s="67">
        <v>9.3673456935782513E-3</v>
      </c>
      <c r="I34" s="67">
        <v>0.26472794569357805</v>
      </c>
      <c r="K34" s="108"/>
      <c r="L34" s="32"/>
      <c r="N34" s="32"/>
      <c r="X34" s="99"/>
      <c r="Y34" s="99"/>
    </row>
    <row r="35" spans="1:25" x14ac:dyDescent="0.25">
      <c r="A35" s="87">
        <v>10</v>
      </c>
      <c r="B35" s="168">
        <v>43441367</v>
      </c>
      <c r="C35" s="173">
        <v>52.3</v>
      </c>
      <c r="D35" s="36">
        <v>1.744</v>
      </c>
      <c r="E35" s="36">
        <v>1.744</v>
      </c>
      <c r="F35" s="36">
        <v>0</v>
      </c>
      <c r="G35" s="67">
        <v>0</v>
      </c>
      <c r="H35" s="67">
        <v>9.7012312826562884E-3</v>
      </c>
      <c r="I35" s="67">
        <v>9.7012312826562884E-3</v>
      </c>
      <c r="K35" s="108"/>
      <c r="L35" s="32"/>
      <c r="M35" s="70"/>
      <c r="N35" s="32"/>
      <c r="X35" s="99"/>
      <c r="Y35" s="99"/>
    </row>
    <row r="36" spans="1:25" x14ac:dyDescent="0.25">
      <c r="A36" s="87">
        <v>11</v>
      </c>
      <c r="B36" s="168">
        <v>43441360</v>
      </c>
      <c r="C36" s="173">
        <v>53</v>
      </c>
      <c r="D36" s="36">
        <v>5.125</v>
      </c>
      <c r="E36" s="36">
        <v>5.3920000000000003</v>
      </c>
      <c r="F36" s="36">
        <v>0.26700000000000035</v>
      </c>
      <c r="G36" s="67">
        <v>0.22956660000000031</v>
      </c>
      <c r="H36" s="67">
        <v>9.8310756784088568E-3</v>
      </c>
      <c r="I36" s="67">
        <v>0.23939767567840917</v>
      </c>
      <c r="K36" s="108"/>
      <c r="L36" s="32"/>
      <c r="N36" s="32"/>
      <c r="X36" s="99"/>
      <c r="Y36" s="99"/>
    </row>
    <row r="37" spans="1:25" x14ac:dyDescent="0.25">
      <c r="A37" s="87">
        <v>12</v>
      </c>
      <c r="B37" s="168">
        <v>43441365</v>
      </c>
      <c r="C37" s="173">
        <v>100.2</v>
      </c>
      <c r="D37" s="36">
        <v>8.2219999999999995</v>
      </c>
      <c r="E37" s="36">
        <v>8.2669999999999995</v>
      </c>
      <c r="F37" s="36">
        <v>4.4999999999999929E-2</v>
      </c>
      <c r="G37" s="67">
        <v>3.8690999999999941E-2</v>
      </c>
      <c r="H37" s="67">
        <v>1.8586297792010709E-2</v>
      </c>
      <c r="I37" s="67">
        <v>5.7277297792010649E-2</v>
      </c>
      <c r="K37" s="108"/>
      <c r="L37" s="32"/>
      <c r="N37" s="32"/>
      <c r="X37" s="99"/>
      <c r="Y37" s="99"/>
    </row>
    <row r="38" spans="1:25" s="30" customFormat="1" x14ac:dyDescent="0.25">
      <c r="A38" s="29">
        <v>13</v>
      </c>
      <c r="B38" s="169">
        <v>43441377</v>
      </c>
      <c r="C38" s="173">
        <v>112.4</v>
      </c>
      <c r="D38" s="36">
        <v>8.33</v>
      </c>
      <c r="E38" s="36">
        <v>8.86</v>
      </c>
      <c r="F38" s="36">
        <v>0.52999999999999936</v>
      </c>
      <c r="G38" s="67">
        <v>0.45569399999999943</v>
      </c>
      <c r="H38" s="67">
        <v>2.0849300117984072E-2</v>
      </c>
      <c r="I38" s="67">
        <v>0.47654330011798351</v>
      </c>
      <c r="K38" s="108"/>
      <c r="L38" s="32"/>
      <c r="M38" s="70"/>
      <c r="N38" s="32"/>
      <c r="X38" s="99"/>
      <c r="Y38" s="99"/>
    </row>
    <row r="39" spans="1:25" x14ac:dyDescent="0.25">
      <c r="A39" s="87">
        <v>14</v>
      </c>
      <c r="B39" s="169">
        <v>43441370</v>
      </c>
      <c r="C39" s="173">
        <v>63.8</v>
      </c>
      <c r="D39" s="36">
        <v>7.085</v>
      </c>
      <c r="E39" s="36">
        <v>7.5940000000000003</v>
      </c>
      <c r="F39" s="36">
        <v>0.50900000000000034</v>
      </c>
      <c r="G39" s="67">
        <v>0.43763820000000031</v>
      </c>
      <c r="H39" s="67">
        <v>1.1834389212877078E-2</v>
      </c>
      <c r="I39" s="67">
        <v>0.44947258921287736</v>
      </c>
      <c r="K39" s="108"/>
      <c r="M39" s="30"/>
      <c r="X39" s="99"/>
      <c r="Y39" s="99"/>
    </row>
    <row r="40" spans="1:25" x14ac:dyDescent="0.25">
      <c r="A40" s="87">
        <v>15</v>
      </c>
      <c r="B40" s="168">
        <v>43441369</v>
      </c>
      <c r="C40" s="173">
        <v>50.9</v>
      </c>
      <c r="D40" s="36">
        <v>4.95</v>
      </c>
      <c r="E40" s="36">
        <v>5.3049999999999997</v>
      </c>
      <c r="F40" s="36">
        <v>0.35499999999999954</v>
      </c>
      <c r="G40" s="67">
        <v>0.30522899999999958</v>
      </c>
      <c r="H40" s="67">
        <v>9.4415424911511482E-3</v>
      </c>
      <c r="I40" s="67">
        <v>0.31467054249115073</v>
      </c>
      <c r="K40" s="108"/>
      <c r="M40" s="30"/>
      <c r="X40" s="99"/>
      <c r="Y40" s="99"/>
    </row>
    <row r="41" spans="1:25" s="30" customFormat="1" x14ac:dyDescent="0.25">
      <c r="A41" s="29">
        <v>16</v>
      </c>
      <c r="B41" s="168">
        <v>43441375</v>
      </c>
      <c r="C41" s="173">
        <v>52.4</v>
      </c>
      <c r="D41" s="36">
        <v>5.0179999999999998</v>
      </c>
      <c r="E41" s="36">
        <v>5.2789999999999999</v>
      </c>
      <c r="F41" s="36">
        <v>0.26100000000000012</v>
      </c>
      <c r="G41" s="67">
        <v>0.2244078000000001</v>
      </c>
      <c r="H41" s="67">
        <v>9.7197804820495122E-3</v>
      </c>
      <c r="I41" s="67">
        <v>0.23412758048204962</v>
      </c>
      <c r="K41" s="108"/>
      <c r="M41" s="70"/>
      <c r="X41" s="99"/>
      <c r="Y41" s="99"/>
    </row>
    <row r="42" spans="1:25" x14ac:dyDescent="0.25">
      <c r="A42" s="87">
        <v>17</v>
      </c>
      <c r="B42" s="168">
        <v>43441376</v>
      </c>
      <c r="C42" s="173">
        <v>53.3</v>
      </c>
      <c r="D42" s="36">
        <v>4.0389999999999997</v>
      </c>
      <c r="E42" s="36">
        <v>4.0389999999999997</v>
      </c>
      <c r="F42" s="36">
        <v>0</v>
      </c>
      <c r="G42" s="67">
        <v>0</v>
      </c>
      <c r="H42" s="67">
        <v>9.8867232765885299E-3</v>
      </c>
      <c r="I42" s="67">
        <v>9.8867232765885299E-3</v>
      </c>
      <c r="K42" s="108"/>
      <c r="M42" s="30"/>
      <c r="X42" s="99"/>
      <c r="Y42" s="99"/>
    </row>
    <row r="43" spans="1:25" s="30" customFormat="1" x14ac:dyDescent="0.25">
      <c r="A43" s="29">
        <v>18</v>
      </c>
      <c r="B43" s="168">
        <v>43441361</v>
      </c>
      <c r="C43" s="173">
        <v>100.6</v>
      </c>
      <c r="D43" s="36">
        <v>4.3659999999999997</v>
      </c>
      <c r="E43" s="36">
        <v>4.6040000000000001</v>
      </c>
      <c r="F43" s="36">
        <v>0.23800000000000043</v>
      </c>
      <c r="G43" s="67">
        <v>0.20463240000000038</v>
      </c>
      <c r="H43" s="67">
        <v>1.8660494589583604E-2</v>
      </c>
      <c r="I43" s="67">
        <v>0.22329289458958398</v>
      </c>
      <c r="K43" s="108"/>
      <c r="X43" s="99"/>
      <c r="Y43" s="99"/>
    </row>
    <row r="44" spans="1:25" s="30" customFormat="1" x14ac:dyDescent="0.25">
      <c r="A44" s="29">
        <v>19</v>
      </c>
      <c r="B44" s="168">
        <v>43441266</v>
      </c>
      <c r="C44" s="173">
        <v>112.4</v>
      </c>
      <c r="D44" s="36">
        <v>5.9370000000000003</v>
      </c>
      <c r="E44" s="36">
        <v>6.1580000000000004</v>
      </c>
      <c r="F44" s="36">
        <v>0.22100000000000009</v>
      </c>
      <c r="G44" s="67">
        <v>0.19001580000000007</v>
      </c>
      <c r="H44" s="67">
        <v>2.0849300117984072E-2</v>
      </c>
      <c r="I44" s="67">
        <v>0.21086510011798415</v>
      </c>
      <c r="K44" s="108"/>
      <c r="M44" s="70"/>
      <c r="S44" s="70"/>
      <c r="X44" s="99"/>
      <c r="Y44" s="99"/>
    </row>
    <row r="45" spans="1:25" x14ac:dyDescent="0.25">
      <c r="A45" s="87">
        <v>20</v>
      </c>
      <c r="B45" s="168">
        <v>43441271</v>
      </c>
      <c r="C45" s="173">
        <v>63</v>
      </c>
      <c r="D45" s="36">
        <v>5.5819999999999999</v>
      </c>
      <c r="E45" s="36">
        <v>5.7450000000000001</v>
      </c>
      <c r="F45" s="36">
        <v>0.16300000000000026</v>
      </c>
      <c r="G45" s="67">
        <v>0.14014740000000023</v>
      </c>
      <c r="H45" s="67">
        <v>1.1685995617731284E-2</v>
      </c>
      <c r="I45" s="67">
        <v>0.15183339561773151</v>
      </c>
      <c r="J45" s="30"/>
      <c r="K45" s="108"/>
      <c r="M45" s="30"/>
      <c r="X45" s="99"/>
      <c r="Y45" s="99"/>
    </row>
    <row r="46" spans="1:25" x14ac:dyDescent="0.25">
      <c r="A46" s="87">
        <v>21</v>
      </c>
      <c r="B46" s="168">
        <v>43441274</v>
      </c>
      <c r="C46" s="173">
        <v>50.5</v>
      </c>
      <c r="D46" s="36">
        <v>1.9870000000000001</v>
      </c>
      <c r="E46" s="36">
        <v>2.2959999999999998</v>
      </c>
      <c r="F46" s="36">
        <v>0.30899999999999972</v>
      </c>
      <c r="G46" s="67">
        <v>0.26567819999999975</v>
      </c>
      <c r="H46" s="67">
        <v>9.3673456935782513E-3</v>
      </c>
      <c r="I46" s="67">
        <v>0.27504554569357803</v>
      </c>
      <c r="J46" s="30"/>
      <c r="K46" s="108"/>
      <c r="M46" s="30"/>
      <c r="X46" s="99"/>
      <c r="Y46" s="99"/>
    </row>
    <row r="47" spans="1:25" x14ac:dyDescent="0.25">
      <c r="A47" s="87">
        <v>22</v>
      </c>
      <c r="B47" s="168">
        <v>43441273</v>
      </c>
      <c r="C47" s="173">
        <v>52.4</v>
      </c>
      <c r="D47" s="36">
        <v>3.7639999999999998</v>
      </c>
      <c r="E47" s="36">
        <v>3.8290000000000002</v>
      </c>
      <c r="F47" s="36">
        <v>6.5000000000000391E-2</v>
      </c>
      <c r="G47" s="67">
        <v>5.5887000000000339E-2</v>
      </c>
      <c r="H47" s="67">
        <v>9.7197804820495122E-3</v>
      </c>
      <c r="I47" s="67">
        <v>6.5606780482049848E-2</v>
      </c>
      <c r="J47" s="30"/>
      <c r="K47" s="108"/>
      <c r="M47" s="30"/>
      <c r="X47" s="99"/>
      <c r="Y47" s="99"/>
    </row>
    <row r="48" spans="1:25" x14ac:dyDescent="0.25">
      <c r="A48" s="87">
        <v>23</v>
      </c>
      <c r="B48" s="168">
        <v>43441371</v>
      </c>
      <c r="C48" s="173">
        <v>53.1</v>
      </c>
      <c r="D48" s="36">
        <v>3.3780000000000001</v>
      </c>
      <c r="E48" s="36">
        <v>3.3780000000000001</v>
      </c>
      <c r="F48" s="36">
        <v>0</v>
      </c>
      <c r="G48" s="67">
        <v>0</v>
      </c>
      <c r="H48" s="67">
        <v>9.8496248778020823E-3</v>
      </c>
      <c r="I48" s="67">
        <v>9.8496248778020823E-3</v>
      </c>
      <c r="K48" s="108"/>
      <c r="L48" s="32"/>
      <c r="N48" s="32"/>
      <c r="X48" s="99"/>
      <c r="Y48" s="99"/>
    </row>
    <row r="49" spans="1:25" x14ac:dyDescent="0.25">
      <c r="A49" s="87">
        <v>24</v>
      </c>
      <c r="B49" s="168">
        <v>43441374</v>
      </c>
      <c r="C49" s="173">
        <v>100.7</v>
      </c>
      <c r="D49" s="36">
        <v>8.58</v>
      </c>
      <c r="E49" s="36">
        <v>9.2929999999999993</v>
      </c>
      <c r="F49" s="36">
        <v>0.71299999999999919</v>
      </c>
      <c r="G49" s="67">
        <v>0.61303739999999929</v>
      </c>
      <c r="H49" s="67">
        <v>1.8679043788976831E-2</v>
      </c>
      <c r="I49" s="67">
        <v>0.63171644378897607</v>
      </c>
      <c r="K49" s="108"/>
      <c r="L49" s="32"/>
      <c r="N49" s="32"/>
      <c r="X49" s="99"/>
      <c r="Y49" s="99"/>
    </row>
    <row r="50" spans="1:25" x14ac:dyDescent="0.25">
      <c r="A50" s="87">
        <v>25</v>
      </c>
      <c r="B50" s="168">
        <v>43441275</v>
      </c>
      <c r="C50" s="173">
        <v>112.5</v>
      </c>
      <c r="D50" s="36">
        <v>9.8369999999999997</v>
      </c>
      <c r="E50" s="36">
        <v>10.474</v>
      </c>
      <c r="F50" s="36">
        <v>0.63700000000000045</v>
      </c>
      <c r="G50" s="67">
        <v>0.54769260000000042</v>
      </c>
      <c r="H50" s="67">
        <v>2.0867849317377295E-2</v>
      </c>
      <c r="I50" s="67">
        <v>0.5685604493173777</v>
      </c>
      <c r="K50" s="108"/>
      <c r="L50" s="32"/>
      <c r="M50" s="70"/>
      <c r="N50" s="32"/>
      <c r="X50" s="99"/>
      <c r="Y50" s="99"/>
    </row>
    <row r="51" spans="1:25" x14ac:dyDescent="0.25">
      <c r="A51" s="87">
        <v>26</v>
      </c>
      <c r="B51" s="168">
        <v>43441269</v>
      </c>
      <c r="C51" s="173">
        <v>62.5</v>
      </c>
      <c r="D51" s="36">
        <v>6.4640000000000004</v>
      </c>
      <c r="E51" s="36">
        <v>6.6749999999999998</v>
      </c>
      <c r="F51" s="36">
        <v>0.21099999999999941</v>
      </c>
      <c r="G51" s="67">
        <v>0.18141779999999949</v>
      </c>
      <c r="H51" s="67">
        <v>1.1593249620765163E-2</v>
      </c>
      <c r="I51" s="67">
        <v>0.19301104962076465</v>
      </c>
      <c r="K51" s="108"/>
      <c r="L51" s="32"/>
      <c r="N51" s="32"/>
      <c r="X51" s="99"/>
      <c r="Y51" s="99"/>
    </row>
    <row r="52" spans="1:25" s="30" customFormat="1" x14ac:dyDescent="0.25">
      <c r="A52" s="29">
        <v>27</v>
      </c>
      <c r="B52" s="168">
        <v>43441270</v>
      </c>
      <c r="C52" s="173">
        <v>51.2</v>
      </c>
      <c r="D52" s="36">
        <v>0.54100000000000004</v>
      </c>
      <c r="E52" s="36">
        <v>0.54100000000000004</v>
      </c>
      <c r="F52" s="36">
        <v>0</v>
      </c>
      <c r="G52" s="67">
        <v>0</v>
      </c>
      <c r="H52" s="67">
        <v>9.4971900893308214E-3</v>
      </c>
      <c r="I52" s="67">
        <v>9.4971900893308214E-3</v>
      </c>
      <c r="K52" s="108"/>
      <c r="L52" s="32"/>
      <c r="M52" s="32"/>
      <c r="N52" s="32"/>
      <c r="X52" s="99"/>
      <c r="Y52" s="99"/>
    </row>
    <row r="53" spans="1:25" x14ac:dyDescent="0.25">
      <c r="A53" s="87">
        <v>28</v>
      </c>
      <c r="B53" s="168">
        <v>43441264</v>
      </c>
      <c r="C53" s="173">
        <v>52.5</v>
      </c>
      <c r="D53" s="36">
        <v>3.222</v>
      </c>
      <c r="E53" s="36">
        <v>3.2909999999999999</v>
      </c>
      <c r="F53" s="36">
        <v>6.899999999999995E-2</v>
      </c>
      <c r="G53" s="67">
        <v>5.9326199999999961E-2</v>
      </c>
      <c r="H53" s="67">
        <v>9.738329681442736E-3</v>
      </c>
      <c r="I53" s="67">
        <v>6.9064529681442693E-2</v>
      </c>
      <c r="K53" s="108"/>
      <c r="L53" s="32"/>
      <c r="N53" s="32"/>
      <c r="X53" s="99"/>
      <c r="Y53" s="99"/>
    </row>
    <row r="54" spans="1:25" s="30" customFormat="1" x14ac:dyDescent="0.25">
      <c r="A54" s="29">
        <v>29</v>
      </c>
      <c r="B54" s="168">
        <v>43441272</v>
      </c>
      <c r="C54" s="173">
        <v>52.8</v>
      </c>
      <c r="D54" s="36">
        <v>3.5819999999999999</v>
      </c>
      <c r="E54" s="36">
        <v>3.5819999999999999</v>
      </c>
      <c r="F54" s="36">
        <v>0</v>
      </c>
      <c r="G54" s="67">
        <v>0</v>
      </c>
      <c r="H54" s="67">
        <v>9.7939772796224091E-3</v>
      </c>
      <c r="I54" s="67">
        <v>9.7939772796224091E-3</v>
      </c>
      <c r="K54" s="108"/>
      <c r="L54" s="32"/>
      <c r="M54" s="32"/>
      <c r="N54" s="32"/>
      <c r="X54" s="99"/>
      <c r="Y54" s="99"/>
    </row>
    <row r="55" spans="1:25" x14ac:dyDescent="0.25">
      <c r="A55" s="87">
        <v>30</v>
      </c>
      <c r="B55" s="168">
        <v>43441265</v>
      </c>
      <c r="C55" s="173">
        <v>101.4</v>
      </c>
      <c r="D55" s="36">
        <v>9.61</v>
      </c>
      <c r="E55" s="36">
        <v>10.356999999999999</v>
      </c>
      <c r="F55" s="36">
        <v>0.74699999999999989</v>
      </c>
      <c r="G55" s="67">
        <v>0.64227059999999991</v>
      </c>
      <c r="H55" s="67">
        <v>1.8808888184729401E-2</v>
      </c>
      <c r="I55" s="67">
        <v>0.66107948818472928</v>
      </c>
      <c r="K55" s="108"/>
      <c r="L55" s="32"/>
      <c r="N55" s="32"/>
      <c r="X55" s="99"/>
      <c r="Y55" s="99"/>
    </row>
    <row r="56" spans="1:25" x14ac:dyDescent="0.25">
      <c r="A56" s="87">
        <v>31</v>
      </c>
      <c r="B56" s="168">
        <v>43441277</v>
      </c>
      <c r="C56" s="173">
        <v>112.5</v>
      </c>
      <c r="D56" s="36">
        <v>6.1180000000000003</v>
      </c>
      <c r="E56" s="36">
        <v>6.1180000000000003</v>
      </c>
      <c r="F56" s="36">
        <v>0</v>
      </c>
      <c r="G56" s="67">
        <v>0</v>
      </c>
      <c r="H56" s="67">
        <v>2.0867849317377295E-2</v>
      </c>
      <c r="I56" s="67">
        <v>2.0867849317377295E-2</v>
      </c>
      <c r="K56" s="108"/>
      <c r="L56" s="32"/>
      <c r="N56" s="32"/>
      <c r="X56" s="99"/>
      <c r="Y56" s="99"/>
    </row>
    <row r="57" spans="1:25" x14ac:dyDescent="0.25">
      <c r="A57" s="87">
        <v>32</v>
      </c>
      <c r="B57" s="168">
        <v>43441276</v>
      </c>
      <c r="C57" s="173">
        <v>63.1</v>
      </c>
      <c r="D57" s="36">
        <v>7.282</v>
      </c>
      <c r="E57" s="36">
        <v>7.8010000000000002</v>
      </c>
      <c r="F57" s="36">
        <v>0.51900000000000013</v>
      </c>
      <c r="G57" s="67">
        <v>0.44623620000000014</v>
      </c>
      <c r="H57" s="67">
        <v>1.1704544817124508E-2</v>
      </c>
      <c r="I57" s="67">
        <v>0.45794074481712466</v>
      </c>
      <c r="K57" s="108"/>
      <c r="L57" s="32"/>
      <c r="N57" s="32"/>
      <c r="X57" s="99"/>
      <c r="Y57" s="99"/>
    </row>
    <row r="58" spans="1:25" x14ac:dyDescent="0.25">
      <c r="A58" s="87">
        <v>33</v>
      </c>
      <c r="B58" s="168">
        <v>43441279</v>
      </c>
      <c r="C58" s="173">
        <v>50.9</v>
      </c>
      <c r="D58" s="36">
        <v>5.1669999999999998</v>
      </c>
      <c r="E58" s="36">
        <v>5.3609999999999998</v>
      </c>
      <c r="F58" s="36">
        <v>0.19399999999999995</v>
      </c>
      <c r="G58" s="67">
        <v>0.16680119999999996</v>
      </c>
      <c r="H58" s="67">
        <v>9.4415424911511482E-3</v>
      </c>
      <c r="I58" s="67">
        <v>0.1762427424911511</v>
      </c>
      <c r="K58" s="108"/>
      <c r="L58" s="32"/>
      <c r="N58" s="32"/>
      <c r="X58" s="99"/>
      <c r="Y58" s="99"/>
    </row>
    <row r="59" spans="1:25" x14ac:dyDescent="0.25">
      <c r="A59" s="87">
        <v>34</v>
      </c>
      <c r="B59" s="168">
        <v>43441281</v>
      </c>
      <c r="C59" s="173">
        <v>52.2</v>
      </c>
      <c r="D59" s="36">
        <v>5.5039999999999996</v>
      </c>
      <c r="E59" s="36">
        <v>5.8520000000000003</v>
      </c>
      <c r="F59" s="36">
        <v>0.34800000000000075</v>
      </c>
      <c r="G59" s="67">
        <v>0.29921040000000065</v>
      </c>
      <c r="H59" s="67">
        <v>9.6826820832630646E-3</v>
      </c>
      <c r="I59" s="67">
        <v>0.30889308208326371</v>
      </c>
      <c r="K59" s="108"/>
      <c r="L59" s="32"/>
      <c r="N59" s="32"/>
      <c r="X59" s="99"/>
      <c r="Y59" s="99"/>
    </row>
    <row r="60" spans="1:25" x14ac:dyDescent="0.25">
      <c r="A60" s="87">
        <v>35</v>
      </c>
      <c r="B60" s="168">
        <v>43441282</v>
      </c>
      <c r="C60" s="173">
        <v>53</v>
      </c>
      <c r="D60" s="36">
        <v>2.5459999999999998</v>
      </c>
      <c r="E60" s="36">
        <v>2.6659999999999999</v>
      </c>
      <c r="F60" s="36">
        <v>0.12000000000000011</v>
      </c>
      <c r="G60" s="67">
        <v>0.10317600000000009</v>
      </c>
      <c r="H60" s="67">
        <v>9.8310756784088568E-3</v>
      </c>
      <c r="I60" s="67">
        <v>0.11300707567840894</v>
      </c>
      <c r="K60" s="108"/>
      <c r="L60" s="32"/>
      <c r="N60" s="32"/>
      <c r="X60" s="99"/>
      <c r="Y60" s="99"/>
    </row>
    <row r="61" spans="1:25" x14ac:dyDescent="0.25">
      <c r="A61" s="87">
        <v>36</v>
      </c>
      <c r="B61" s="168">
        <v>43441280</v>
      </c>
      <c r="C61" s="173">
        <v>103.1</v>
      </c>
      <c r="D61" s="36">
        <v>8.1029999999999998</v>
      </c>
      <c r="E61" s="36">
        <v>8.1029999999999998</v>
      </c>
      <c r="F61" s="36">
        <v>0</v>
      </c>
      <c r="G61" s="67">
        <v>0</v>
      </c>
      <c r="H61" s="67">
        <v>1.9124224574414213E-2</v>
      </c>
      <c r="I61" s="67">
        <v>1.9124224574414213E-2</v>
      </c>
      <c r="K61" s="108"/>
      <c r="L61" s="32"/>
      <c r="N61" s="32"/>
      <c r="X61" s="99"/>
      <c r="Y61" s="99"/>
    </row>
    <row r="62" spans="1:25" s="30" customFormat="1" x14ac:dyDescent="0.25">
      <c r="A62" s="29">
        <v>37</v>
      </c>
      <c r="B62" s="168">
        <v>43441346</v>
      </c>
      <c r="C62" s="173">
        <v>112.4</v>
      </c>
      <c r="D62" s="36">
        <v>9.3629999999999995</v>
      </c>
      <c r="E62" s="36">
        <v>9.9860000000000007</v>
      </c>
      <c r="F62" s="36">
        <v>0.62300000000000111</v>
      </c>
      <c r="G62" s="67">
        <v>0.535655400000001</v>
      </c>
      <c r="H62" s="67">
        <v>2.0849300117984072E-2</v>
      </c>
      <c r="I62" s="67">
        <v>0.55650470011798503</v>
      </c>
      <c r="K62" s="108"/>
      <c r="L62" s="32"/>
      <c r="M62" s="32"/>
      <c r="N62" s="32"/>
      <c r="X62" s="99"/>
      <c r="Y62" s="99"/>
    </row>
    <row r="63" spans="1:25" x14ac:dyDescent="0.25">
      <c r="A63" s="87">
        <v>38</v>
      </c>
      <c r="B63" s="168">
        <v>43441344</v>
      </c>
      <c r="C63" s="173">
        <v>62.8</v>
      </c>
      <c r="D63" s="36">
        <v>2.6840000000000002</v>
      </c>
      <c r="E63" s="36">
        <v>2.831</v>
      </c>
      <c r="F63" s="36">
        <v>0.1469999999999998</v>
      </c>
      <c r="G63" s="67">
        <v>0.12639059999999983</v>
      </c>
      <c r="H63" s="67">
        <v>1.1648897218944835E-2</v>
      </c>
      <c r="I63" s="67">
        <v>0.13803949721894465</v>
      </c>
      <c r="K63" s="108"/>
      <c r="L63" s="32"/>
      <c r="N63" s="32"/>
      <c r="X63" s="99"/>
      <c r="Y63" s="99"/>
    </row>
    <row r="64" spans="1:25" x14ac:dyDescent="0.25">
      <c r="A64" s="87">
        <v>39</v>
      </c>
      <c r="B64" s="168">
        <v>43441341</v>
      </c>
      <c r="C64" s="173">
        <v>50.5</v>
      </c>
      <c r="D64" s="36">
        <v>1.667</v>
      </c>
      <c r="E64" s="36">
        <v>1.667</v>
      </c>
      <c r="F64" s="36">
        <v>0</v>
      </c>
      <c r="G64" s="67">
        <v>0</v>
      </c>
      <c r="H64" s="67">
        <v>9.3673456935782513E-3</v>
      </c>
      <c r="I64" s="67">
        <v>9.3673456935782513E-3</v>
      </c>
      <c r="K64" s="108"/>
      <c r="L64" s="32"/>
      <c r="N64" s="32"/>
      <c r="X64" s="99"/>
      <c r="Y64" s="99"/>
    </row>
    <row r="65" spans="1:25" x14ac:dyDescent="0.25">
      <c r="A65" s="87">
        <v>40</v>
      </c>
      <c r="B65" s="168">
        <v>43441347</v>
      </c>
      <c r="C65" s="173">
        <v>52.3</v>
      </c>
      <c r="D65" s="36">
        <v>2.992</v>
      </c>
      <c r="E65" s="36">
        <v>3.0750000000000002</v>
      </c>
      <c r="F65" s="36">
        <v>8.3000000000000185E-2</v>
      </c>
      <c r="G65" s="67">
        <v>7.136340000000016E-2</v>
      </c>
      <c r="H65" s="67">
        <v>9.7012312826562884E-3</v>
      </c>
      <c r="I65" s="67">
        <v>8.1064631282656452E-2</v>
      </c>
      <c r="K65" s="108"/>
      <c r="L65" s="32"/>
      <c r="N65" s="32"/>
      <c r="X65" s="99"/>
      <c r="Y65" s="99"/>
    </row>
    <row r="66" spans="1:25" x14ac:dyDescent="0.25">
      <c r="A66" s="87">
        <v>41</v>
      </c>
      <c r="B66" s="168">
        <v>43441283</v>
      </c>
      <c r="C66" s="173">
        <v>53</v>
      </c>
      <c r="D66" s="36">
        <v>3.5270000000000001</v>
      </c>
      <c r="E66" s="36">
        <v>3.5270000000000001</v>
      </c>
      <c r="F66" s="36">
        <v>0</v>
      </c>
      <c r="G66" s="67">
        <v>0</v>
      </c>
      <c r="H66" s="67">
        <v>9.8310756784088568E-3</v>
      </c>
      <c r="I66" s="67">
        <v>9.8310756784088568E-3</v>
      </c>
      <c r="K66" s="108"/>
      <c r="L66" s="32"/>
      <c r="N66" s="32"/>
      <c r="X66" s="99"/>
      <c r="Y66" s="99"/>
    </row>
    <row r="67" spans="1:25" x14ac:dyDescent="0.25">
      <c r="A67" s="87">
        <v>42</v>
      </c>
      <c r="B67" s="168">
        <v>43441284</v>
      </c>
      <c r="C67" s="173">
        <v>100.1</v>
      </c>
      <c r="D67" s="36">
        <v>7.3179999999999996</v>
      </c>
      <c r="E67" s="36">
        <v>7.9640000000000004</v>
      </c>
      <c r="F67" s="36">
        <v>0.6460000000000008</v>
      </c>
      <c r="G67" s="67">
        <v>0.55543080000000067</v>
      </c>
      <c r="H67" s="67">
        <v>1.8567748592617485E-2</v>
      </c>
      <c r="I67" s="67">
        <v>0.57399854859261812</v>
      </c>
      <c r="K67" s="108"/>
      <c r="L67" s="32"/>
      <c r="N67" s="32"/>
      <c r="X67" s="99"/>
      <c r="Y67" s="99"/>
    </row>
    <row r="68" spans="1:25" s="30" customFormat="1" x14ac:dyDescent="0.25">
      <c r="A68" s="29">
        <v>43</v>
      </c>
      <c r="B68" s="168">
        <v>43441342</v>
      </c>
      <c r="C68" s="173">
        <v>69.3</v>
      </c>
      <c r="D68" s="36">
        <v>5.3860000000000001</v>
      </c>
      <c r="E68" s="36">
        <v>5.8019999999999996</v>
      </c>
      <c r="F68" s="36">
        <v>0.41599999999999948</v>
      </c>
      <c r="G68" s="67">
        <v>0.35767679999999957</v>
      </c>
      <c r="H68" s="67">
        <v>1.2854595179504413E-2</v>
      </c>
      <c r="I68" s="67">
        <v>0.37053139517950401</v>
      </c>
      <c r="K68" s="108"/>
      <c r="L68" s="32"/>
      <c r="M68" s="32"/>
      <c r="N68" s="32"/>
      <c r="X68" s="99"/>
      <c r="Y68" s="99"/>
    </row>
    <row r="69" spans="1:25" x14ac:dyDescent="0.25">
      <c r="A69" s="87">
        <v>44</v>
      </c>
      <c r="B69" s="168">
        <v>43441345</v>
      </c>
      <c r="C69" s="173">
        <v>53.3</v>
      </c>
      <c r="D69" s="36">
        <v>3.7559999999999998</v>
      </c>
      <c r="E69" s="36">
        <v>3.7559999999999998</v>
      </c>
      <c r="F69" s="36">
        <v>0</v>
      </c>
      <c r="G69" s="67">
        <v>0</v>
      </c>
      <c r="H69" s="67">
        <v>9.8867232765885299E-3</v>
      </c>
      <c r="I69" s="67">
        <v>9.8867232765885299E-3</v>
      </c>
      <c r="K69" s="108"/>
      <c r="L69" s="32"/>
      <c r="N69" s="32"/>
      <c r="X69" s="99"/>
      <c r="Y69" s="99"/>
    </row>
    <row r="70" spans="1:25" x14ac:dyDescent="0.25">
      <c r="A70" s="87">
        <v>45</v>
      </c>
      <c r="B70" s="168">
        <v>43441348</v>
      </c>
      <c r="C70" s="173">
        <v>52.9</v>
      </c>
      <c r="D70" s="36">
        <v>5.2990000000000004</v>
      </c>
      <c r="E70" s="36">
        <v>5.6680000000000001</v>
      </c>
      <c r="F70" s="36">
        <v>0.36899999999999977</v>
      </c>
      <c r="G70" s="67">
        <v>0.31726619999999983</v>
      </c>
      <c r="H70" s="67">
        <v>9.8125264790156347E-3</v>
      </c>
      <c r="I70" s="67">
        <v>0.32707872647901548</v>
      </c>
      <c r="K70" s="108"/>
      <c r="L70" s="32"/>
      <c r="N70" s="32"/>
      <c r="X70" s="99"/>
      <c r="Y70" s="99"/>
    </row>
    <row r="71" spans="1:25" x14ac:dyDescent="0.25">
      <c r="A71" s="87">
        <v>46</v>
      </c>
      <c r="B71" s="168">
        <v>43441349</v>
      </c>
      <c r="C71" s="173">
        <v>100.9</v>
      </c>
      <c r="D71" s="36">
        <v>7.7859999999999996</v>
      </c>
      <c r="E71" s="36">
        <v>8.4429999999999996</v>
      </c>
      <c r="F71" s="36">
        <v>0.65700000000000003</v>
      </c>
      <c r="G71" s="67">
        <v>0.56488860000000007</v>
      </c>
      <c r="H71" s="67">
        <v>1.8716142187763282E-2</v>
      </c>
      <c r="I71" s="67">
        <v>0.58360474218776337</v>
      </c>
      <c r="K71" s="108"/>
      <c r="L71" s="32"/>
      <c r="N71" s="32"/>
      <c r="X71" s="99"/>
      <c r="Y71" s="99"/>
    </row>
    <row r="72" spans="1:25" x14ac:dyDescent="0.25">
      <c r="A72" s="87">
        <v>47</v>
      </c>
      <c r="B72" s="168">
        <v>43441351</v>
      </c>
      <c r="C72" s="173">
        <v>85.4</v>
      </c>
      <c r="D72" s="36">
        <v>8.1240000000000006</v>
      </c>
      <c r="E72" s="36">
        <v>8.4960000000000004</v>
      </c>
      <c r="F72" s="36">
        <v>0.37199999999999989</v>
      </c>
      <c r="G72" s="67">
        <v>0.3198455999999999</v>
      </c>
      <c r="H72" s="67">
        <v>1.5841016281813516E-2</v>
      </c>
      <c r="I72" s="67">
        <v>0.3356866162818134</v>
      </c>
      <c r="K72" s="108"/>
      <c r="L72" s="32"/>
      <c r="N72" s="32"/>
      <c r="X72" s="99"/>
      <c r="Y72" s="99"/>
    </row>
    <row r="73" spans="1:25" x14ac:dyDescent="0.25">
      <c r="A73" s="87">
        <v>48</v>
      </c>
      <c r="B73" s="168">
        <v>43441356</v>
      </c>
      <c r="C73" s="173">
        <v>53.2</v>
      </c>
      <c r="D73" s="36">
        <v>5.181</v>
      </c>
      <c r="E73" s="36">
        <v>6.149</v>
      </c>
      <c r="F73" s="36">
        <v>0.96799999999999997</v>
      </c>
      <c r="G73" s="67">
        <v>0.83228639999999998</v>
      </c>
      <c r="H73" s="67">
        <v>9.8681740771953078E-3</v>
      </c>
      <c r="I73" s="67">
        <v>0.84215457407719529</v>
      </c>
      <c r="K73" s="108"/>
      <c r="L73" s="32"/>
      <c r="N73" s="32"/>
      <c r="X73" s="99"/>
      <c r="Y73" s="99"/>
    </row>
    <row r="74" spans="1:25" x14ac:dyDescent="0.25">
      <c r="A74" s="87">
        <v>49</v>
      </c>
      <c r="B74" s="168">
        <v>43441343</v>
      </c>
      <c r="C74" s="173">
        <v>53.3</v>
      </c>
      <c r="D74" s="36">
        <v>5.0720000000000001</v>
      </c>
      <c r="E74" s="36">
        <v>5.2069999999999999</v>
      </c>
      <c r="F74" s="36">
        <v>0.13499999999999979</v>
      </c>
      <c r="G74" s="67">
        <v>0.11607299999999982</v>
      </c>
      <c r="H74" s="67">
        <v>9.8867232765885299E-3</v>
      </c>
      <c r="I74" s="67">
        <v>0.12595972327658833</v>
      </c>
      <c r="J74" s="77"/>
      <c r="K74" s="108"/>
      <c r="L74" s="32"/>
      <c r="N74" s="32"/>
      <c r="X74" s="99"/>
      <c r="Y74" s="99"/>
    </row>
    <row r="75" spans="1:25" x14ac:dyDescent="0.25">
      <c r="A75" s="87">
        <v>50</v>
      </c>
      <c r="B75" s="168">
        <v>43441352</v>
      </c>
      <c r="C75" s="173">
        <v>100.5</v>
      </c>
      <c r="D75" s="36">
        <v>7.5110000000000001</v>
      </c>
      <c r="E75" s="36">
        <v>7.5110000000000001</v>
      </c>
      <c r="F75" s="36">
        <v>0</v>
      </c>
      <c r="G75" s="67">
        <v>0</v>
      </c>
      <c r="H75" s="67">
        <v>1.864194539019038E-2</v>
      </c>
      <c r="I75" s="67">
        <v>1.864194539019038E-2</v>
      </c>
      <c r="J75" s="77"/>
      <c r="K75" s="108"/>
      <c r="L75" s="32"/>
      <c r="N75" s="32"/>
      <c r="O75" s="32"/>
      <c r="X75" s="99"/>
      <c r="Y75" s="99"/>
    </row>
    <row r="76" spans="1:25" x14ac:dyDescent="0.25">
      <c r="A76" s="87">
        <v>51</v>
      </c>
      <c r="B76" s="168">
        <v>43441357</v>
      </c>
      <c r="C76" s="173">
        <v>84.8</v>
      </c>
      <c r="D76" s="36">
        <v>12.667999999999999</v>
      </c>
      <c r="E76" s="36">
        <v>13.536</v>
      </c>
      <c r="F76" s="36">
        <v>0.86800000000000033</v>
      </c>
      <c r="G76" s="67">
        <v>0.74630640000000026</v>
      </c>
      <c r="H76" s="67">
        <v>1.572972108545417E-2</v>
      </c>
      <c r="I76" s="67">
        <v>0.76203612108545438</v>
      </c>
      <c r="J76" s="77"/>
      <c r="K76" s="108"/>
      <c r="L76" s="32"/>
      <c r="N76" s="32"/>
      <c r="O76" s="32"/>
      <c r="X76" s="99"/>
      <c r="Y76" s="99"/>
    </row>
    <row r="77" spans="1:25" x14ac:dyDescent="0.25">
      <c r="A77" s="87">
        <v>52</v>
      </c>
      <c r="B77" s="168">
        <v>43441355</v>
      </c>
      <c r="C77" s="173">
        <v>52.9</v>
      </c>
      <c r="D77" s="36">
        <v>6.1849999999999996</v>
      </c>
      <c r="E77" s="36">
        <v>6.5670000000000002</v>
      </c>
      <c r="F77" s="36">
        <v>0.38200000000000056</v>
      </c>
      <c r="G77" s="67">
        <v>0.3284436000000005</v>
      </c>
      <c r="H77" s="67">
        <v>9.8125264790156347E-3</v>
      </c>
      <c r="I77" s="67">
        <v>0.33825612647901615</v>
      </c>
      <c r="J77" s="77"/>
      <c r="K77" s="108"/>
      <c r="L77" s="32"/>
      <c r="M77" s="70"/>
      <c r="N77" s="32"/>
      <c r="O77" s="32"/>
      <c r="X77" s="99"/>
      <c r="Y77" s="99"/>
    </row>
    <row r="78" spans="1:25" x14ac:dyDescent="0.25">
      <c r="A78" s="87">
        <v>53</v>
      </c>
      <c r="B78" s="168">
        <v>43441054</v>
      </c>
      <c r="C78" s="173">
        <v>52.8</v>
      </c>
      <c r="D78" s="36">
        <v>5.2519999999999998</v>
      </c>
      <c r="E78" s="36">
        <v>5.5910000000000002</v>
      </c>
      <c r="F78" s="36">
        <v>0.33900000000000041</v>
      </c>
      <c r="G78" s="67">
        <v>0.29147220000000035</v>
      </c>
      <c r="H78" s="67">
        <v>9.7939772796224091E-3</v>
      </c>
      <c r="I78" s="67">
        <v>0.30126617727962274</v>
      </c>
      <c r="J78" s="77"/>
      <c r="K78" s="108"/>
      <c r="L78" s="32"/>
      <c r="M78" s="70"/>
      <c r="N78" s="32"/>
      <c r="O78" s="32"/>
      <c r="X78" s="99"/>
      <c r="Y78" s="99"/>
    </row>
    <row r="79" spans="1:25" x14ac:dyDescent="0.25">
      <c r="A79" s="87">
        <v>54</v>
      </c>
      <c r="B79" s="168">
        <v>43441359</v>
      </c>
      <c r="C79" s="174">
        <v>101</v>
      </c>
      <c r="D79" s="36">
        <v>7.9729999999999999</v>
      </c>
      <c r="E79" s="36">
        <v>8.5389999999999997</v>
      </c>
      <c r="F79" s="36">
        <v>0.56599999999999984</v>
      </c>
      <c r="G79" s="67">
        <v>0.48664679999999988</v>
      </c>
      <c r="H79" s="67">
        <v>1.8734691387156503E-2</v>
      </c>
      <c r="I79" s="67">
        <v>0.50538149138715638</v>
      </c>
      <c r="J79" s="77"/>
      <c r="K79" s="3"/>
      <c r="L79" s="108"/>
      <c r="M79" s="70"/>
      <c r="N79" s="32"/>
      <c r="O79" s="32"/>
      <c r="X79" s="99"/>
      <c r="Y79" s="99"/>
    </row>
    <row r="80" spans="1:25" x14ac:dyDescent="0.25">
      <c r="A80" s="87">
        <v>55</v>
      </c>
      <c r="B80" s="168">
        <v>43441053</v>
      </c>
      <c r="C80" s="173">
        <v>85.2</v>
      </c>
      <c r="D80" s="36">
        <v>6.6040000000000001</v>
      </c>
      <c r="E80" s="36">
        <v>6.6040000000000001</v>
      </c>
      <c r="F80" s="36">
        <v>0</v>
      </c>
      <c r="G80" s="67">
        <v>0</v>
      </c>
      <c r="H80" s="67">
        <v>1.5803917883027072E-2</v>
      </c>
      <c r="I80" s="67">
        <v>1.5803917883027072E-2</v>
      </c>
      <c r="J80" s="77"/>
      <c r="K80" s="3"/>
      <c r="L80" s="108"/>
      <c r="M80" s="70"/>
      <c r="N80" s="32"/>
      <c r="O80" s="32"/>
      <c r="X80" s="99"/>
      <c r="Y80" s="99"/>
    </row>
    <row r="81" spans="1:25" x14ac:dyDescent="0.25">
      <c r="A81" s="87">
        <v>56</v>
      </c>
      <c r="B81" s="168">
        <v>43441050</v>
      </c>
      <c r="C81" s="173">
        <v>52.5</v>
      </c>
      <c r="D81" s="36">
        <v>1.47</v>
      </c>
      <c r="E81" s="36">
        <v>1.47</v>
      </c>
      <c r="F81" s="36">
        <v>0</v>
      </c>
      <c r="G81" s="67">
        <v>0</v>
      </c>
      <c r="H81" s="67">
        <v>9.738329681442736E-3</v>
      </c>
      <c r="I81" s="67">
        <v>9.738329681442736E-3</v>
      </c>
      <c r="J81" s="77"/>
      <c r="K81" s="108"/>
      <c r="L81" s="32"/>
      <c r="N81" s="32"/>
      <c r="O81" s="32"/>
      <c r="X81" s="99"/>
      <c r="Y81" s="99"/>
    </row>
    <row r="82" spans="1:25" x14ac:dyDescent="0.25">
      <c r="A82" s="87">
        <v>57</v>
      </c>
      <c r="B82" s="168">
        <v>43441051</v>
      </c>
      <c r="C82" s="173">
        <v>52.4</v>
      </c>
      <c r="D82" s="36">
        <v>5.2169999999999996</v>
      </c>
      <c r="E82" s="36">
        <v>5.5720000000000001</v>
      </c>
      <c r="F82" s="36">
        <v>0.35500000000000043</v>
      </c>
      <c r="G82" s="67">
        <v>0.30522900000000036</v>
      </c>
      <c r="H82" s="67">
        <v>9.7197804820495122E-3</v>
      </c>
      <c r="I82" s="67">
        <v>0.31494878048204988</v>
      </c>
      <c r="J82" s="77"/>
      <c r="K82" s="108"/>
      <c r="L82" s="32"/>
      <c r="N82" s="32"/>
      <c r="O82" s="32"/>
      <c r="X82" s="99"/>
      <c r="Y82" s="99"/>
    </row>
    <row r="83" spans="1:25" x14ac:dyDescent="0.25">
      <c r="A83" s="87">
        <v>58</v>
      </c>
      <c r="B83" s="168">
        <v>43441052</v>
      </c>
      <c r="C83" s="173">
        <v>101.3</v>
      </c>
      <c r="D83" s="36">
        <v>7.6840000000000002</v>
      </c>
      <c r="E83" s="36">
        <v>8.2929999999999993</v>
      </c>
      <c r="F83" s="36">
        <v>0.6089999999999991</v>
      </c>
      <c r="G83" s="67">
        <v>0.52361819999999926</v>
      </c>
      <c r="H83" s="67">
        <v>1.8790338985336177E-2</v>
      </c>
      <c r="I83" s="67">
        <v>0.54240853898533548</v>
      </c>
      <c r="J83" s="77"/>
      <c r="K83" s="108"/>
      <c r="L83" s="32"/>
      <c r="N83" s="32"/>
      <c r="O83" s="32"/>
      <c r="X83" s="99"/>
      <c r="Y83" s="99"/>
    </row>
    <row r="84" spans="1:25" x14ac:dyDescent="0.25">
      <c r="A84" s="87">
        <v>59</v>
      </c>
      <c r="B84" s="168">
        <v>43441057</v>
      </c>
      <c r="C84" s="173">
        <v>85.3</v>
      </c>
      <c r="D84" s="36">
        <v>7.008</v>
      </c>
      <c r="E84" s="36">
        <v>7.008</v>
      </c>
      <c r="F84" s="36">
        <v>0</v>
      </c>
      <c r="G84" s="67">
        <v>0</v>
      </c>
      <c r="H84" s="67">
        <v>1.5822467082420296E-2</v>
      </c>
      <c r="I84" s="67">
        <v>1.5822467082420296E-2</v>
      </c>
      <c r="J84" s="77"/>
      <c r="K84" s="108"/>
      <c r="L84" s="32"/>
      <c r="N84" s="32"/>
      <c r="X84" s="99"/>
      <c r="Y84" s="99"/>
    </row>
    <row r="85" spans="1:25" x14ac:dyDescent="0.25">
      <c r="A85" s="87">
        <v>60</v>
      </c>
      <c r="B85" s="168">
        <v>43441058</v>
      </c>
      <c r="C85" s="173">
        <v>52.5</v>
      </c>
      <c r="D85" s="36">
        <v>3.0270000000000001</v>
      </c>
      <c r="E85" s="36">
        <v>3.0270000000000001</v>
      </c>
      <c r="F85" s="36">
        <v>0</v>
      </c>
      <c r="G85" s="67">
        <v>0</v>
      </c>
      <c r="H85" s="67">
        <v>9.738329681442736E-3</v>
      </c>
      <c r="I85" s="67">
        <v>9.738329681442736E-3</v>
      </c>
      <c r="K85" s="108"/>
      <c r="L85" s="32"/>
      <c r="N85" s="32"/>
      <c r="X85" s="99"/>
      <c r="Y85" s="99"/>
    </row>
    <row r="86" spans="1:25" x14ac:dyDescent="0.25">
      <c r="A86" s="87">
        <v>61</v>
      </c>
      <c r="B86" s="168">
        <v>43441358</v>
      </c>
      <c r="C86" s="173">
        <v>52.3</v>
      </c>
      <c r="D86" s="36">
        <v>4.1070000000000002</v>
      </c>
      <c r="E86" s="36">
        <v>4.3940000000000001</v>
      </c>
      <c r="F86" s="36">
        <v>0.28699999999999992</v>
      </c>
      <c r="G86" s="67">
        <v>0.24676259999999994</v>
      </c>
      <c r="H86" s="67">
        <v>9.7012312826562884E-3</v>
      </c>
      <c r="I86" s="67">
        <v>0.25646383128265621</v>
      </c>
      <c r="K86" s="108"/>
      <c r="L86" s="32"/>
      <c r="N86" s="32"/>
      <c r="X86" s="99"/>
      <c r="Y86" s="99"/>
    </row>
    <row r="87" spans="1:25" x14ac:dyDescent="0.25">
      <c r="A87" s="87">
        <v>62</v>
      </c>
      <c r="B87" s="168">
        <v>43441056</v>
      </c>
      <c r="C87" s="173">
        <v>100.5</v>
      </c>
      <c r="D87" s="36">
        <v>8.3190000000000008</v>
      </c>
      <c r="E87" s="36">
        <v>8.98</v>
      </c>
      <c r="F87" s="36">
        <v>0.66099999999999959</v>
      </c>
      <c r="G87" s="67">
        <v>0.56832779999999961</v>
      </c>
      <c r="H87" s="67">
        <v>1.864194539019038E-2</v>
      </c>
      <c r="I87" s="67">
        <v>0.58696974539018998</v>
      </c>
      <c r="K87" s="108"/>
      <c r="L87" s="32"/>
      <c r="N87" s="32"/>
      <c r="X87" s="99"/>
      <c r="Y87" s="99"/>
    </row>
    <row r="88" spans="1:25" x14ac:dyDescent="0.25">
      <c r="A88" s="87">
        <v>63</v>
      </c>
      <c r="B88" s="168">
        <v>43441064</v>
      </c>
      <c r="C88" s="173">
        <v>85.2</v>
      </c>
      <c r="D88" s="36">
        <v>4.556</v>
      </c>
      <c r="E88" s="36">
        <v>4.556</v>
      </c>
      <c r="F88" s="36">
        <v>0</v>
      </c>
      <c r="G88" s="67">
        <v>0</v>
      </c>
      <c r="H88" s="67">
        <v>1.5803917883027072E-2</v>
      </c>
      <c r="I88" s="67">
        <v>1.5803917883027072E-2</v>
      </c>
      <c r="K88" s="108"/>
      <c r="L88" s="32"/>
      <c r="N88" s="32"/>
      <c r="X88" s="99"/>
      <c r="Y88" s="99"/>
    </row>
    <row r="89" spans="1:25" s="30" customFormat="1" x14ac:dyDescent="0.25">
      <c r="A89" s="29">
        <v>64</v>
      </c>
      <c r="B89" s="168">
        <v>43441061</v>
      </c>
      <c r="C89" s="173">
        <v>52.7</v>
      </c>
      <c r="D89" s="36">
        <v>4.9320000000000004</v>
      </c>
      <c r="E89" s="36">
        <v>5.2649999999999997</v>
      </c>
      <c r="F89" s="36">
        <v>0.3329999999999993</v>
      </c>
      <c r="G89" s="67">
        <v>0.28631339999999939</v>
      </c>
      <c r="H89" s="67">
        <v>9.7754280802291853E-3</v>
      </c>
      <c r="I89" s="67">
        <v>0.29608882808022857</v>
      </c>
      <c r="K89" s="108"/>
      <c r="L89" s="32"/>
      <c r="M89" s="32"/>
      <c r="N89" s="32"/>
      <c r="X89" s="99"/>
      <c r="Y89" s="99"/>
    </row>
    <row r="90" spans="1:25" x14ac:dyDescent="0.25">
      <c r="A90" s="87">
        <v>65</v>
      </c>
      <c r="B90" s="168">
        <v>43441055</v>
      </c>
      <c r="C90" s="173">
        <v>53.1</v>
      </c>
      <c r="D90" s="36">
        <v>4.0620000000000003</v>
      </c>
      <c r="E90" s="36">
        <v>4.0620000000000003</v>
      </c>
      <c r="F90" s="36">
        <v>0</v>
      </c>
      <c r="G90" s="67">
        <v>0</v>
      </c>
      <c r="H90" s="67">
        <v>9.8496248778020823E-3</v>
      </c>
      <c r="I90" s="67">
        <v>9.8496248778020823E-3</v>
      </c>
      <c r="K90" s="108"/>
      <c r="L90" s="32"/>
      <c r="N90" s="32"/>
      <c r="X90" s="99"/>
      <c r="Y90" s="99"/>
    </row>
    <row r="91" spans="1:25" s="30" customFormat="1" x14ac:dyDescent="0.25">
      <c r="A91" s="29">
        <v>66</v>
      </c>
      <c r="B91" s="168">
        <v>43441063</v>
      </c>
      <c r="C91" s="173">
        <v>101.1</v>
      </c>
      <c r="D91" s="36">
        <v>6.3010000000000002</v>
      </c>
      <c r="E91" s="36">
        <v>6.5549999999999997</v>
      </c>
      <c r="F91" s="36">
        <v>0.25399999999999956</v>
      </c>
      <c r="G91" s="67">
        <v>0.21838919999999962</v>
      </c>
      <c r="H91" s="67">
        <v>1.8753240586549726E-2</v>
      </c>
      <c r="I91" s="67">
        <v>0.23714244058654935</v>
      </c>
      <c r="K91" s="108"/>
      <c r="L91" s="32"/>
      <c r="M91" s="32"/>
      <c r="N91" s="32"/>
      <c r="X91" s="99"/>
      <c r="Y91" s="99"/>
    </row>
    <row r="92" spans="1:25" x14ac:dyDescent="0.25">
      <c r="A92" s="87">
        <v>67</v>
      </c>
      <c r="B92" s="168">
        <v>43441067</v>
      </c>
      <c r="C92" s="173">
        <v>84.7</v>
      </c>
      <c r="D92" s="36">
        <v>7.1379999999999999</v>
      </c>
      <c r="E92" s="36">
        <v>7.1379999999999999</v>
      </c>
      <c r="F92" s="36">
        <v>0</v>
      </c>
      <c r="G92" s="67">
        <v>0</v>
      </c>
      <c r="H92" s="67">
        <v>1.571117188606095E-2</v>
      </c>
      <c r="I92" s="67">
        <v>1.571117188606095E-2</v>
      </c>
      <c r="K92" s="108"/>
      <c r="L92" s="32"/>
      <c r="N92" s="32"/>
      <c r="X92" s="99"/>
      <c r="Y92" s="99"/>
    </row>
    <row r="93" spans="1:25" x14ac:dyDescent="0.25">
      <c r="A93" s="87">
        <v>68</v>
      </c>
      <c r="B93" s="168">
        <v>43441065</v>
      </c>
      <c r="C93" s="173">
        <v>52.7</v>
      </c>
      <c r="D93" s="36">
        <v>3.589</v>
      </c>
      <c r="E93" s="36">
        <v>3.641</v>
      </c>
      <c r="F93" s="36">
        <v>5.2000000000000046E-2</v>
      </c>
      <c r="G93" s="67">
        <v>4.4709600000000037E-2</v>
      </c>
      <c r="H93" s="67">
        <v>9.7754280802291853E-3</v>
      </c>
      <c r="I93" s="67">
        <v>5.4485028080229224E-2</v>
      </c>
      <c r="J93" s="30"/>
      <c r="K93" s="108"/>
      <c r="L93" s="32"/>
      <c r="N93" s="32"/>
      <c r="X93" s="99"/>
      <c r="Y93" s="99"/>
    </row>
    <row r="94" spans="1:25" x14ac:dyDescent="0.25">
      <c r="A94" s="87">
        <v>69</v>
      </c>
      <c r="B94" s="168">
        <v>43441060</v>
      </c>
      <c r="C94" s="173">
        <v>53.3</v>
      </c>
      <c r="D94" s="36">
        <v>3.3119999999999998</v>
      </c>
      <c r="E94" s="36">
        <v>3.4430000000000001</v>
      </c>
      <c r="F94" s="36">
        <v>0.13100000000000023</v>
      </c>
      <c r="G94" s="67">
        <v>0.1126338000000002</v>
      </c>
      <c r="H94" s="67">
        <v>9.8867232765885299E-3</v>
      </c>
      <c r="I94" s="67">
        <v>0.12252052327658873</v>
      </c>
      <c r="K94" s="108"/>
      <c r="L94" s="32"/>
      <c r="N94" s="32"/>
      <c r="X94" s="99"/>
      <c r="Y94" s="99"/>
    </row>
    <row r="95" spans="1:25" x14ac:dyDescent="0.25">
      <c r="A95" s="87">
        <v>70</v>
      </c>
      <c r="B95" s="168">
        <v>43441066</v>
      </c>
      <c r="C95" s="173">
        <v>101.3</v>
      </c>
      <c r="D95" s="36">
        <v>9.4890000000000008</v>
      </c>
      <c r="E95" s="36">
        <v>10.215999999999999</v>
      </c>
      <c r="F95" s="36">
        <v>0.72699999999999854</v>
      </c>
      <c r="G95" s="67">
        <v>0.6250745999999987</v>
      </c>
      <c r="H95" s="67">
        <v>1.8790338985336177E-2</v>
      </c>
      <c r="I95" s="67">
        <v>0.64386493898533492</v>
      </c>
      <c r="K95" s="108"/>
      <c r="L95" s="32"/>
      <c r="N95" s="32"/>
      <c r="X95" s="99"/>
      <c r="Y95" s="99"/>
    </row>
    <row r="96" spans="1:25" x14ac:dyDescent="0.25">
      <c r="A96" s="87">
        <v>71</v>
      </c>
      <c r="B96" s="168">
        <v>43441350</v>
      </c>
      <c r="C96" s="173">
        <v>85.7</v>
      </c>
      <c r="D96" s="36">
        <v>9</v>
      </c>
      <c r="E96" s="36">
        <v>10.031000000000001</v>
      </c>
      <c r="F96" s="36">
        <v>1.0310000000000006</v>
      </c>
      <c r="G96" s="67">
        <v>0.88645380000000051</v>
      </c>
      <c r="H96" s="67">
        <v>1.5896663879993191E-2</v>
      </c>
      <c r="I96" s="67">
        <v>0.90235046387999374</v>
      </c>
      <c r="K96" s="108"/>
      <c r="L96" s="32"/>
      <c r="N96" s="32"/>
      <c r="X96" s="99"/>
      <c r="Y96" s="99"/>
    </row>
    <row r="97" spans="1:25" x14ac:dyDescent="0.25">
      <c r="A97" s="87">
        <v>72</v>
      </c>
      <c r="B97" s="168">
        <v>43441353</v>
      </c>
      <c r="C97" s="173">
        <v>52.8</v>
      </c>
      <c r="D97" s="36">
        <v>2.831</v>
      </c>
      <c r="E97" s="36">
        <v>2.8370000000000002</v>
      </c>
      <c r="F97" s="36">
        <v>6.0000000000002274E-3</v>
      </c>
      <c r="G97" s="67">
        <v>5.1588000000001959E-3</v>
      </c>
      <c r="H97" s="67">
        <v>9.7939772796224091E-3</v>
      </c>
      <c r="I97" s="67">
        <v>1.4952777279622605E-2</v>
      </c>
      <c r="K97" s="108"/>
      <c r="L97" s="32"/>
      <c r="N97" s="32"/>
      <c r="X97" s="99"/>
      <c r="Y97" s="99"/>
    </row>
    <row r="98" spans="1:25" x14ac:dyDescent="0.25">
      <c r="A98" s="87">
        <v>73</v>
      </c>
      <c r="B98" s="168">
        <v>43441062</v>
      </c>
      <c r="C98" s="173">
        <v>52.8</v>
      </c>
      <c r="D98" s="36">
        <v>2.899</v>
      </c>
      <c r="E98" s="36">
        <v>2.9790000000000001</v>
      </c>
      <c r="F98" s="36">
        <v>8.0000000000000071E-2</v>
      </c>
      <c r="G98" s="67">
        <v>6.8784000000000067E-2</v>
      </c>
      <c r="H98" s="67">
        <v>9.7939772796224091E-3</v>
      </c>
      <c r="I98" s="67">
        <v>7.8577977279622471E-2</v>
      </c>
      <c r="K98" s="108"/>
      <c r="L98" s="32"/>
      <c r="N98" s="32"/>
      <c r="X98" s="99"/>
      <c r="Y98" s="99"/>
    </row>
    <row r="99" spans="1:25" s="30" customFormat="1" ht="15.75" thickBot="1" x14ac:dyDescent="0.3">
      <c r="A99" s="122">
        <v>74</v>
      </c>
      <c r="B99" s="170">
        <v>43441059</v>
      </c>
      <c r="C99" s="175">
        <v>100.6</v>
      </c>
      <c r="D99" s="59">
        <v>8.1020000000000003</v>
      </c>
      <c r="E99" s="59">
        <v>8.7119999999999997</v>
      </c>
      <c r="F99" s="59">
        <v>0.60999999999999943</v>
      </c>
      <c r="G99" s="69">
        <v>0.52447799999999956</v>
      </c>
      <c r="H99" s="69">
        <v>1.8660494589583604E-2</v>
      </c>
      <c r="I99" s="69">
        <v>0.54313849458958319</v>
      </c>
      <c r="K99" s="108"/>
      <c r="L99" s="70"/>
      <c r="M99" s="32"/>
      <c r="N99" s="32"/>
      <c r="X99" s="99"/>
      <c r="Y99" s="99"/>
    </row>
    <row r="100" spans="1:25" x14ac:dyDescent="0.25">
      <c r="A100" s="147">
        <v>75</v>
      </c>
      <c r="B100" s="171">
        <v>43441332</v>
      </c>
      <c r="C100" s="176">
        <v>85</v>
      </c>
      <c r="D100" s="46">
        <v>9.2669999999999995</v>
      </c>
      <c r="E100" s="46">
        <v>9.7810000000000006</v>
      </c>
      <c r="F100" s="46">
        <v>0.51400000000000112</v>
      </c>
      <c r="G100" s="68">
        <v>0.44193720000000097</v>
      </c>
      <c r="H100" s="68">
        <v>8.8720024240877701E-2</v>
      </c>
      <c r="I100" s="68">
        <v>0.53065722424087869</v>
      </c>
      <c r="K100" s="108"/>
      <c r="L100" s="32"/>
      <c r="N100" s="32"/>
      <c r="X100" s="99"/>
      <c r="Y100" s="99"/>
    </row>
    <row r="101" spans="1:25" x14ac:dyDescent="0.25">
      <c r="A101" s="87">
        <v>76</v>
      </c>
      <c r="B101" s="168">
        <v>43441335</v>
      </c>
      <c r="C101" s="173">
        <v>58.3</v>
      </c>
      <c r="D101" s="36">
        <v>7.4480000000000004</v>
      </c>
      <c r="E101" s="36">
        <v>7.452</v>
      </c>
      <c r="F101" s="36">
        <v>3.9999999999995595E-3</v>
      </c>
      <c r="G101" s="67">
        <v>3.4391999999996213E-3</v>
      </c>
      <c r="H101" s="68">
        <v>6.0851498979331405E-2</v>
      </c>
      <c r="I101" s="67">
        <v>6.4290698979331026E-2</v>
      </c>
      <c r="K101" s="108"/>
      <c r="L101" s="32"/>
      <c r="N101" s="32"/>
      <c r="X101" s="99"/>
      <c r="Y101" s="99"/>
    </row>
    <row r="102" spans="1:25" s="30" customFormat="1" x14ac:dyDescent="0.25">
      <c r="A102" s="29">
        <v>77</v>
      </c>
      <c r="B102" s="168">
        <v>43441338</v>
      </c>
      <c r="C102" s="173">
        <v>58.5</v>
      </c>
      <c r="D102" s="36">
        <v>6.851</v>
      </c>
      <c r="E102" s="36">
        <v>7.234</v>
      </c>
      <c r="F102" s="36">
        <v>0.38300000000000001</v>
      </c>
      <c r="G102" s="67">
        <v>0.32930340000000002</v>
      </c>
      <c r="H102" s="68">
        <v>6.1060251977545235E-2</v>
      </c>
      <c r="I102" s="67">
        <v>0.39036365197754525</v>
      </c>
      <c r="K102" s="108"/>
      <c r="L102" s="32"/>
      <c r="M102" s="32"/>
      <c r="N102" s="32"/>
      <c r="X102" s="99"/>
      <c r="Y102" s="99"/>
    </row>
    <row r="103" spans="1:25" s="30" customFormat="1" x14ac:dyDescent="0.25">
      <c r="A103" s="29">
        <v>78</v>
      </c>
      <c r="B103" s="168">
        <v>43441333</v>
      </c>
      <c r="C103" s="173">
        <v>76.599999999999994</v>
      </c>
      <c r="D103" s="36">
        <v>8.093</v>
      </c>
      <c r="E103" s="36">
        <v>8.4760000000000009</v>
      </c>
      <c r="F103" s="36">
        <v>0.3830000000000009</v>
      </c>
      <c r="G103" s="67">
        <v>0.32930340000000075</v>
      </c>
      <c r="H103" s="68">
        <v>7.9952398315896844E-2</v>
      </c>
      <c r="I103" s="67">
        <v>0.40925579831589759</v>
      </c>
      <c r="K103" s="108"/>
      <c r="L103" s="32"/>
      <c r="M103" s="32"/>
      <c r="N103" s="32"/>
      <c r="X103" s="99"/>
      <c r="Y103" s="99"/>
    </row>
    <row r="104" spans="1:25" x14ac:dyDescent="0.25">
      <c r="A104" s="87">
        <v>79</v>
      </c>
      <c r="B104" s="168">
        <v>43441336</v>
      </c>
      <c r="C104" s="173">
        <v>85.7</v>
      </c>
      <c r="D104" s="36">
        <v>4.6589999999999998</v>
      </c>
      <c r="E104" s="36">
        <v>4.6719999999999997</v>
      </c>
      <c r="F104" s="36">
        <v>1.2999999999999901E-2</v>
      </c>
      <c r="G104" s="67">
        <v>1.1177399999999914E-2</v>
      </c>
      <c r="H104" s="68">
        <v>8.9450659734626098E-2</v>
      </c>
      <c r="I104" s="67">
        <v>0.10062805973462602</v>
      </c>
      <c r="J104" s="30"/>
      <c r="K104" s="108"/>
      <c r="L104" s="32"/>
      <c r="N104" s="32"/>
      <c r="X104" s="99"/>
      <c r="Y104" s="99"/>
    </row>
    <row r="105" spans="1:25" x14ac:dyDescent="0.25">
      <c r="A105" s="87">
        <v>80</v>
      </c>
      <c r="B105" s="168">
        <v>43441339</v>
      </c>
      <c r="C105" s="173">
        <v>58.3</v>
      </c>
      <c r="D105" s="36">
        <v>7.452</v>
      </c>
      <c r="E105" s="36">
        <v>8.0350000000000001</v>
      </c>
      <c r="F105" s="36">
        <v>0.58300000000000018</v>
      </c>
      <c r="G105" s="67">
        <v>0.50126340000000014</v>
      </c>
      <c r="H105" s="68">
        <v>6.0851498979331405E-2</v>
      </c>
      <c r="I105" s="67">
        <v>0.56211489897933153</v>
      </c>
      <c r="J105" s="30"/>
      <c r="K105" s="108"/>
      <c r="L105" s="32"/>
      <c r="N105" s="32"/>
      <c r="X105" s="99"/>
      <c r="Y105" s="99"/>
    </row>
    <row r="106" spans="1:25" x14ac:dyDescent="0.25">
      <c r="A106" s="87">
        <v>81</v>
      </c>
      <c r="B106" s="168">
        <v>43441337</v>
      </c>
      <c r="C106" s="173">
        <v>58.4</v>
      </c>
      <c r="D106" s="36">
        <v>5.6749999999999998</v>
      </c>
      <c r="E106" s="36">
        <v>5.9169999999999998</v>
      </c>
      <c r="F106" s="36">
        <v>0.24199999999999999</v>
      </c>
      <c r="G106" s="67">
        <v>0.2080716</v>
      </c>
      <c r="H106" s="68">
        <v>6.0955875478438323E-2</v>
      </c>
      <c r="I106" s="67">
        <v>0.2690274754784383</v>
      </c>
      <c r="J106" s="30"/>
      <c r="K106" s="108"/>
      <c r="L106" s="32"/>
      <c r="N106" s="32"/>
      <c r="X106" s="99"/>
      <c r="Y106" s="99"/>
    </row>
    <row r="107" spans="1:25" x14ac:dyDescent="0.25">
      <c r="A107" s="87">
        <v>82</v>
      </c>
      <c r="B107" s="168">
        <v>43441334</v>
      </c>
      <c r="C107" s="173">
        <v>76.400000000000006</v>
      </c>
      <c r="D107" s="36">
        <v>6.77</v>
      </c>
      <c r="E107" s="36">
        <v>6.77</v>
      </c>
      <c r="F107" s="36">
        <v>0</v>
      </c>
      <c r="G107" s="67">
        <v>0</v>
      </c>
      <c r="H107" s="68">
        <v>7.9743645317683007E-2</v>
      </c>
      <c r="I107" s="67">
        <v>7.9743645317683007E-2</v>
      </c>
      <c r="K107" s="108"/>
      <c r="L107" s="32"/>
      <c r="N107" s="32"/>
      <c r="X107" s="99"/>
      <c r="Y107" s="99"/>
    </row>
    <row r="108" spans="1:25" x14ac:dyDescent="0.25">
      <c r="A108" s="87">
        <v>83</v>
      </c>
      <c r="B108" s="168">
        <v>43441340</v>
      </c>
      <c r="C108" s="173">
        <v>85.5</v>
      </c>
      <c r="D108" s="36">
        <v>8.6170000000000009</v>
      </c>
      <c r="E108" s="36">
        <v>9.0570000000000004</v>
      </c>
      <c r="F108" s="36">
        <v>0.4399999999999995</v>
      </c>
      <c r="G108" s="67">
        <v>0.37831199999999959</v>
      </c>
      <c r="H108" s="68">
        <v>8.9241906736412274E-2</v>
      </c>
      <c r="I108" s="67">
        <v>0.46755390673641184</v>
      </c>
      <c r="J108" s="30"/>
      <c r="K108" s="108"/>
      <c r="L108" s="32"/>
      <c r="N108" s="32"/>
      <c r="X108" s="99"/>
      <c r="Y108" s="99"/>
    </row>
    <row r="109" spans="1:25" x14ac:dyDescent="0.25">
      <c r="A109" s="87">
        <v>84</v>
      </c>
      <c r="B109" s="168">
        <v>43441326</v>
      </c>
      <c r="C109" s="173">
        <v>58.6</v>
      </c>
      <c r="D109" s="36">
        <v>5.4989999999999997</v>
      </c>
      <c r="E109" s="36">
        <v>5.4989999999999997</v>
      </c>
      <c r="F109" s="36">
        <v>0</v>
      </c>
      <c r="G109" s="67">
        <v>0</v>
      </c>
      <c r="H109" s="68">
        <v>6.1164628476652154E-2</v>
      </c>
      <c r="I109" s="67">
        <v>6.1164628476652154E-2</v>
      </c>
      <c r="K109" s="108"/>
      <c r="L109" s="32"/>
      <c r="N109" s="32"/>
      <c r="X109" s="99"/>
      <c r="Y109" s="99"/>
    </row>
    <row r="110" spans="1:25" s="30" customFormat="1" x14ac:dyDescent="0.25">
      <c r="A110" s="29">
        <v>85</v>
      </c>
      <c r="B110" s="168">
        <v>43441323</v>
      </c>
      <c r="C110" s="173">
        <v>59.6</v>
      </c>
      <c r="D110" s="36">
        <v>1.216</v>
      </c>
      <c r="E110" s="36">
        <v>1.3320000000000001</v>
      </c>
      <c r="F110" s="36">
        <v>0.1160000000000001</v>
      </c>
      <c r="G110" s="67">
        <v>9.9736800000000084E-2</v>
      </c>
      <c r="H110" s="68">
        <v>6.2208393467721307E-2</v>
      </c>
      <c r="I110" s="67">
        <v>0.1619451934677214</v>
      </c>
      <c r="K110" s="108"/>
      <c r="L110" s="32"/>
      <c r="M110" s="32"/>
      <c r="N110" s="32"/>
      <c r="X110" s="99"/>
      <c r="Y110" s="99"/>
    </row>
    <row r="111" spans="1:25" x14ac:dyDescent="0.25">
      <c r="A111" s="87">
        <v>86</v>
      </c>
      <c r="B111" s="168">
        <v>43441329</v>
      </c>
      <c r="C111" s="173">
        <v>76.5</v>
      </c>
      <c r="D111" s="36">
        <v>7.4370000000000003</v>
      </c>
      <c r="E111" s="36">
        <v>7.4370000000000003</v>
      </c>
      <c r="F111" s="36">
        <v>0</v>
      </c>
      <c r="G111" s="67">
        <v>0</v>
      </c>
      <c r="H111" s="68">
        <v>7.9848021816789919E-2</v>
      </c>
      <c r="I111" s="67">
        <v>7.9848021816789919E-2</v>
      </c>
      <c r="K111" s="108"/>
      <c r="L111" s="32"/>
      <c r="N111" s="32"/>
      <c r="X111" s="99"/>
      <c r="Y111" s="99"/>
    </row>
    <row r="112" spans="1:25" x14ac:dyDescent="0.25">
      <c r="A112" s="87">
        <v>87</v>
      </c>
      <c r="B112" s="168">
        <v>43441330</v>
      </c>
      <c r="C112" s="173">
        <v>85.1</v>
      </c>
      <c r="D112" s="36">
        <v>7.8810000000000002</v>
      </c>
      <c r="E112" s="36">
        <v>8.3710000000000004</v>
      </c>
      <c r="F112" s="36">
        <v>0.49000000000000021</v>
      </c>
      <c r="G112" s="67">
        <v>0.42130200000000018</v>
      </c>
      <c r="H112" s="68">
        <v>8.8824400739984613E-2</v>
      </c>
      <c r="I112" s="67">
        <v>0.51012640073998483</v>
      </c>
      <c r="K112" s="108"/>
      <c r="L112" s="32"/>
      <c r="N112" s="32"/>
      <c r="X112" s="99"/>
      <c r="Y112" s="99"/>
    </row>
    <row r="113" spans="1:25" x14ac:dyDescent="0.25">
      <c r="A113" s="87">
        <v>88</v>
      </c>
      <c r="B113" s="168">
        <v>43441327</v>
      </c>
      <c r="C113" s="173">
        <v>58.4</v>
      </c>
      <c r="D113" s="36">
        <v>5.0519999999999996</v>
      </c>
      <c r="E113" s="36">
        <v>5.0519999999999996</v>
      </c>
      <c r="F113" s="36">
        <v>0</v>
      </c>
      <c r="G113" s="67">
        <v>0</v>
      </c>
      <c r="H113" s="68">
        <v>6.0955875478438323E-2</v>
      </c>
      <c r="I113" s="67">
        <v>6.0955875478438323E-2</v>
      </c>
      <c r="K113" s="108"/>
      <c r="L113" s="32"/>
      <c r="N113" s="32"/>
      <c r="X113" s="99"/>
      <c r="Y113" s="99"/>
    </row>
    <row r="114" spans="1:25" x14ac:dyDescent="0.25">
      <c r="A114" s="87">
        <v>89</v>
      </c>
      <c r="B114" s="168">
        <v>43441324</v>
      </c>
      <c r="C114" s="173">
        <v>58.7</v>
      </c>
      <c r="D114" s="36">
        <v>4.2910000000000004</v>
      </c>
      <c r="E114" s="36">
        <v>4.4420000000000002</v>
      </c>
      <c r="F114" s="36">
        <v>0.1509999999999998</v>
      </c>
      <c r="G114" s="67">
        <v>0.12982979999999983</v>
      </c>
      <c r="H114" s="68">
        <v>6.1269004975759073E-2</v>
      </c>
      <c r="I114" s="67">
        <v>0.1910988049757589</v>
      </c>
      <c r="K114" s="108"/>
      <c r="L114" s="32"/>
      <c r="N114" s="32"/>
      <c r="X114" s="99"/>
      <c r="Y114" s="99"/>
    </row>
    <row r="115" spans="1:25" x14ac:dyDescent="0.25">
      <c r="A115" s="87">
        <v>90</v>
      </c>
      <c r="B115" s="168">
        <v>43441325</v>
      </c>
      <c r="C115" s="173">
        <v>77.7</v>
      </c>
      <c r="D115" s="36">
        <v>3.9209999999999998</v>
      </c>
      <c r="E115" s="36">
        <v>4.3959999999999999</v>
      </c>
      <c r="F115" s="36">
        <v>0.47500000000000009</v>
      </c>
      <c r="G115" s="67">
        <v>0.40840500000000007</v>
      </c>
      <c r="H115" s="68">
        <v>8.1100539806072916E-2</v>
      </c>
      <c r="I115" s="67">
        <v>0.48950553980607298</v>
      </c>
      <c r="K115" s="108"/>
      <c r="L115" s="32"/>
      <c r="N115" s="32"/>
      <c r="X115" s="99"/>
      <c r="Y115" s="99"/>
    </row>
    <row r="116" spans="1:25" s="30" customFormat="1" x14ac:dyDescent="0.25">
      <c r="A116" s="29">
        <v>91</v>
      </c>
      <c r="B116" s="168">
        <v>43441328</v>
      </c>
      <c r="C116" s="173">
        <v>85.3</v>
      </c>
      <c r="D116" s="36">
        <v>9.1010000000000009</v>
      </c>
      <c r="E116" s="36">
        <v>9.5050000000000008</v>
      </c>
      <c r="F116" s="36">
        <v>0.40399999999999991</v>
      </c>
      <c r="G116" s="67">
        <v>0.34735919999999992</v>
      </c>
      <c r="H116" s="68">
        <v>8.9033153738198437E-2</v>
      </c>
      <c r="I116" s="67">
        <v>0.43639235373819835</v>
      </c>
      <c r="K116" s="108"/>
      <c r="L116" s="32"/>
      <c r="M116" s="32"/>
      <c r="N116" s="32"/>
      <c r="X116" s="99"/>
      <c r="Y116" s="99"/>
    </row>
    <row r="117" spans="1:25" x14ac:dyDescent="0.25">
      <c r="A117" s="87">
        <v>92</v>
      </c>
      <c r="B117" s="168">
        <v>43441331</v>
      </c>
      <c r="C117" s="173">
        <v>58.5</v>
      </c>
      <c r="D117" s="36">
        <v>5.2720000000000002</v>
      </c>
      <c r="E117" s="36">
        <v>5.5339999999999998</v>
      </c>
      <c r="F117" s="36">
        <v>0.26199999999999957</v>
      </c>
      <c r="G117" s="67">
        <v>0.22526759999999962</v>
      </c>
      <c r="H117" s="68">
        <v>6.1060251977545235E-2</v>
      </c>
      <c r="I117" s="67">
        <v>0.28632785197754484</v>
      </c>
      <c r="K117" s="108"/>
      <c r="L117" s="32"/>
      <c r="N117" s="32"/>
      <c r="X117" s="99"/>
      <c r="Y117" s="99"/>
    </row>
    <row r="118" spans="1:25" s="30" customFormat="1" x14ac:dyDescent="0.25">
      <c r="A118" s="29">
        <v>93</v>
      </c>
      <c r="B118" s="168">
        <v>34242164</v>
      </c>
      <c r="C118" s="173">
        <v>59.3</v>
      </c>
      <c r="D118" s="36">
        <v>0.28999999999999998</v>
      </c>
      <c r="E118" s="36">
        <v>0.28999999999999998</v>
      </c>
      <c r="F118" s="36">
        <v>0</v>
      </c>
      <c r="G118" s="67">
        <v>0</v>
      </c>
      <c r="H118" s="68">
        <v>6.1895263970400551E-2</v>
      </c>
      <c r="I118" s="67">
        <v>6.1895263970400551E-2</v>
      </c>
      <c r="K118" s="108"/>
      <c r="L118" s="32"/>
      <c r="M118" s="32"/>
      <c r="N118" s="32"/>
      <c r="X118" s="99"/>
      <c r="Y118" s="99"/>
    </row>
    <row r="119" spans="1:25" x14ac:dyDescent="0.25">
      <c r="A119" s="87">
        <v>94</v>
      </c>
      <c r="B119" s="168">
        <v>34242158</v>
      </c>
      <c r="C119" s="173">
        <v>76.8</v>
      </c>
      <c r="D119" s="36">
        <v>6.0369999999999999</v>
      </c>
      <c r="E119" s="36">
        <v>6.3550000000000004</v>
      </c>
      <c r="F119" s="36">
        <v>0.3180000000000005</v>
      </c>
      <c r="G119" s="67">
        <v>0.27341640000000045</v>
      </c>
      <c r="H119" s="68">
        <v>8.0161151314110668E-2</v>
      </c>
      <c r="I119" s="67">
        <v>0.35357755131411112</v>
      </c>
      <c r="K119" s="108"/>
      <c r="L119" s="32"/>
      <c r="N119" s="32"/>
      <c r="X119" s="99"/>
      <c r="Y119" s="99"/>
    </row>
    <row r="120" spans="1:25" x14ac:dyDescent="0.25">
      <c r="A120" s="87">
        <v>95</v>
      </c>
      <c r="B120" s="168">
        <v>34242124</v>
      </c>
      <c r="C120" s="173">
        <v>85.2</v>
      </c>
      <c r="D120" s="36">
        <v>6.0289999999999999</v>
      </c>
      <c r="E120" s="36">
        <v>6.0289999999999999</v>
      </c>
      <c r="F120" s="36">
        <v>0</v>
      </c>
      <c r="G120" s="67">
        <v>0</v>
      </c>
      <c r="H120" s="68">
        <v>8.8928777239091525E-2</v>
      </c>
      <c r="I120" s="67">
        <v>8.8928777239091525E-2</v>
      </c>
      <c r="J120" s="30"/>
      <c r="K120" s="108"/>
      <c r="L120" s="32"/>
      <c r="N120" s="32"/>
      <c r="X120" s="99"/>
      <c r="Y120" s="99"/>
    </row>
    <row r="121" spans="1:25" x14ac:dyDescent="0.25">
      <c r="A121" s="87">
        <v>96</v>
      </c>
      <c r="B121" s="168">
        <v>34242122</v>
      </c>
      <c r="C121" s="173">
        <v>58.1</v>
      </c>
      <c r="D121" s="36">
        <v>8.4290000000000003</v>
      </c>
      <c r="E121" s="36">
        <v>8.4290000000000003</v>
      </c>
      <c r="F121" s="36">
        <v>0</v>
      </c>
      <c r="G121" s="67">
        <v>0</v>
      </c>
      <c r="H121" s="68">
        <v>6.0642745981117581E-2</v>
      </c>
      <c r="I121" s="67">
        <v>6.0642745981117581E-2</v>
      </c>
      <c r="K121" s="108"/>
      <c r="L121" s="32"/>
      <c r="N121" s="32"/>
      <c r="X121" s="99"/>
      <c r="Y121" s="99"/>
    </row>
    <row r="122" spans="1:25" s="30" customFormat="1" x14ac:dyDescent="0.25">
      <c r="A122" s="29">
        <v>97</v>
      </c>
      <c r="B122" s="168">
        <v>34242128</v>
      </c>
      <c r="C122" s="173">
        <v>57.5</v>
      </c>
      <c r="D122" s="36">
        <v>6.3</v>
      </c>
      <c r="E122" s="36">
        <v>6.3</v>
      </c>
      <c r="F122" s="36">
        <v>0</v>
      </c>
      <c r="G122" s="67">
        <v>0</v>
      </c>
      <c r="H122" s="68">
        <v>6.0016486986476089E-2</v>
      </c>
      <c r="I122" s="67">
        <v>6.0016486986476089E-2</v>
      </c>
      <c r="K122" s="108"/>
      <c r="L122" s="32"/>
      <c r="M122" s="32"/>
      <c r="N122" s="32"/>
      <c r="X122" s="99"/>
      <c r="Y122" s="99"/>
    </row>
    <row r="123" spans="1:25" x14ac:dyDescent="0.25">
      <c r="A123" s="87">
        <v>98</v>
      </c>
      <c r="B123" s="168">
        <v>34242159</v>
      </c>
      <c r="C123" s="173">
        <v>77</v>
      </c>
      <c r="D123" s="36">
        <v>5.444</v>
      </c>
      <c r="E123" s="36">
        <v>5.6369999999999996</v>
      </c>
      <c r="F123" s="36">
        <v>0.19299999999999962</v>
      </c>
      <c r="G123" s="67">
        <v>0.16594139999999968</v>
      </c>
      <c r="H123" s="68">
        <v>8.0369904312324492E-2</v>
      </c>
      <c r="I123" s="67">
        <v>0.24631130431232418</v>
      </c>
      <c r="K123" s="108"/>
      <c r="L123" s="32"/>
      <c r="N123" s="32"/>
      <c r="X123" s="99"/>
      <c r="Y123" s="99"/>
    </row>
    <row r="124" spans="1:25" s="30" customFormat="1" x14ac:dyDescent="0.25">
      <c r="A124" s="29">
        <v>99</v>
      </c>
      <c r="B124" s="168">
        <v>34242441</v>
      </c>
      <c r="C124" s="173">
        <v>85.4</v>
      </c>
      <c r="D124" s="36">
        <v>8.6519999999999992</v>
      </c>
      <c r="E124" s="36">
        <v>8.9640000000000004</v>
      </c>
      <c r="F124" s="36">
        <v>0.31200000000000117</v>
      </c>
      <c r="G124" s="67">
        <v>0.26825760000000098</v>
      </c>
      <c r="H124" s="68">
        <v>8.9137530237305349E-2</v>
      </c>
      <c r="I124" s="67">
        <v>0.35739513023730635</v>
      </c>
      <c r="K124" s="108"/>
      <c r="L124" s="32"/>
      <c r="M124" s="32"/>
      <c r="N124" s="32"/>
      <c r="X124" s="99"/>
      <c r="Y124" s="99"/>
    </row>
    <row r="125" spans="1:25" x14ac:dyDescent="0.25">
      <c r="A125" s="87">
        <v>100</v>
      </c>
      <c r="B125" s="168">
        <v>34242395</v>
      </c>
      <c r="C125" s="173">
        <v>58.2</v>
      </c>
      <c r="D125" s="36">
        <v>2.6190000000000002</v>
      </c>
      <c r="E125" s="36">
        <v>3.492</v>
      </c>
      <c r="F125" s="36">
        <v>0.87299999999999978</v>
      </c>
      <c r="G125" s="67">
        <v>0.75060539999999987</v>
      </c>
      <c r="H125" s="68">
        <v>6.0747122480224493E-2</v>
      </c>
      <c r="I125" s="67">
        <v>0.81135252248022438</v>
      </c>
      <c r="K125" s="108"/>
      <c r="L125" s="32"/>
      <c r="N125" s="32"/>
      <c r="X125" s="99"/>
      <c r="Y125" s="99"/>
    </row>
    <row r="126" spans="1:25" s="30" customFormat="1" x14ac:dyDescent="0.25">
      <c r="A126" s="29">
        <v>101</v>
      </c>
      <c r="B126" s="168">
        <v>34242120</v>
      </c>
      <c r="C126" s="173">
        <v>59</v>
      </c>
      <c r="D126" s="36">
        <v>5.9379999999999997</v>
      </c>
      <c r="E126" s="36">
        <v>5.9379999999999997</v>
      </c>
      <c r="F126" s="36">
        <v>0</v>
      </c>
      <c r="G126" s="67">
        <v>0</v>
      </c>
      <c r="H126" s="68">
        <v>6.1582134473079808E-2</v>
      </c>
      <c r="I126" s="67">
        <v>6.1582134473079808E-2</v>
      </c>
      <c r="K126" s="108"/>
      <c r="L126" s="32"/>
      <c r="M126" s="32"/>
      <c r="N126" s="32"/>
      <c r="X126" s="99"/>
      <c r="Y126" s="99"/>
    </row>
    <row r="127" spans="1:25" x14ac:dyDescent="0.25">
      <c r="A127" s="87">
        <v>102</v>
      </c>
      <c r="B127" s="168">
        <v>34242123</v>
      </c>
      <c r="C127" s="173">
        <v>77.599999999999994</v>
      </c>
      <c r="D127" s="36">
        <v>4.165</v>
      </c>
      <c r="E127" s="36">
        <v>4.2160000000000002</v>
      </c>
      <c r="F127" s="36">
        <v>5.1000000000000156E-2</v>
      </c>
      <c r="G127" s="67">
        <v>4.3849800000000133E-2</v>
      </c>
      <c r="H127" s="68">
        <v>8.099616330696599E-2</v>
      </c>
      <c r="I127" s="67">
        <v>0.12484596330696612</v>
      </c>
      <c r="K127" s="108"/>
      <c r="L127" s="32"/>
      <c r="N127" s="32"/>
      <c r="X127" s="99"/>
      <c r="Y127" s="99"/>
    </row>
    <row r="128" spans="1:25" x14ac:dyDescent="0.25">
      <c r="A128" s="87">
        <v>103</v>
      </c>
      <c r="B128" s="168">
        <v>34242126</v>
      </c>
      <c r="C128" s="173">
        <v>85.4</v>
      </c>
      <c r="D128" s="36">
        <v>8.2629999999999999</v>
      </c>
      <c r="E128" s="36">
        <v>8.9640000000000004</v>
      </c>
      <c r="F128" s="36">
        <v>0.70100000000000051</v>
      </c>
      <c r="G128" s="67">
        <v>0.60271980000000047</v>
      </c>
      <c r="H128" s="68">
        <v>8.9137530237305349E-2</v>
      </c>
      <c r="I128" s="67">
        <v>0.69185733023730578</v>
      </c>
      <c r="J128" s="30"/>
      <c r="K128" s="108"/>
      <c r="L128" s="32"/>
      <c r="N128" s="32"/>
      <c r="X128" s="99"/>
      <c r="Y128" s="99"/>
    </row>
    <row r="129" spans="1:25" x14ac:dyDescent="0.25">
      <c r="A129" s="87">
        <v>104</v>
      </c>
      <c r="B129" s="172">
        <v>34242116</v>
      </c>
      <c r="C129" s="177">
        <v>58.8</v>
      </c>
      <c r="D129" s="36">
        <v>6.6520000000000001</v>
      </c>
      <c r="E129" s="36">
        <v>6.6520000000000001</v>
      </c>
      <c r="F129" s="36">
        <v>0</v>
      </c>
      <c r="G129" s="67">
        <v>0</v>
      </c>
      <c r="H129" s="68">
        <v>6.1373381474865978E-2</v>
      </c>
      <c r="I129" s="67">
        <v>6.1373381474865978E-2</v>
      </c>
      <c r="K129" s="108"/>
      <c r="L129" s="32"/>
      <c r="N129" s="32"/>
      <c r="X129" s="99"/>
      <c r="Y129" s="99"/>
    </row>
    <row r="130" spans="1:25" x14ac:dyDescent="0.25">
      <c r="A130" s="87">
        <v>105</v>
      </c>
      <c r="B130" s="168">
        <v>34242113</v>
      </c>
      <c r="C130" s="178">
        <v>59.2</v>
      </c>
      <c r="D130" s="36">
        <v>5.2729999999999997</v>
      </c>
      <c r="E130" s="36">
        <v>5.6950000000000003</v>
      </c>
      <c r="F130" s="36">
        <v>0.4220000000000006</v>
      </c>
      <c r="G130" s="67">
        <v>0.36283560000000054</v>
      </c>
      <c r="H130" s="68">
        <v>6.1790887471293646E-2</v>
      </c>
      <c r="I130" s="67">
        <v>0.42462648747129417</v>
      </c>
      <c r="J130" s="30"/>
      <c r="K130" s="108"/>
      <c r="L130" s="32"/>
      <c r="N130" s="32"/>
      <c r="X130" s="99"/>
      <c r="Y130" s="99"/>
    </row>
    <row r="131" spans="1:25" x14ac:dyDescent="0.25">
      <c r="A131" s="87">
        <v>106</v>
      </c>
      <c r="B131" s="169">
        <v>34242119</v>
      </c>
      <c r="C131" s="178">
        <v>76.8</v>
      </c>
      <c r="D131" s="36">
        <v>2.7389999999999999</v>
      </c>
      <c r="E131" s="36">
        <v>3.0630000000000002</v>
      </c>
      <c r="F131" s="36">
        <v>0.32400000000000029</v>
      </c>
      <c r="G131" s="67">
        <v>0.27857520000000024</v>
      </c>
      <c r="H131" s="68">
        <v>8.0161151314110668E-2</v>
      </c>
      <c r="I131" s="67">
        <v>0.35873635131411091</v>
      </c>
      <c r="J131" s="77"/>
      <c r="K131" s="108"/>
      <c r="L131" s="32"/>
      <c r="N131" s="32"/>
      <c r="X131" s="99"/>
      <c r="Y131" s="99"/>
    </row>
    <row r="132" spans="1:25" s="30" customFormat="1" x14ac:dyDescent="0.25">
      <c r="A132" s="29">
        <v>107</v>
      </c>
      <c r="B132" s="168">
        <v>34242112</v>
      </c>
      <c r="C132" s="178">
        <v>85.1</v>
      </c>
      <c r="D132" s="36">
        <v>9.1280000000000001</v>
      </c>
      <c r="E132" s="36">
        <v>9.7279999999999998</v>
      </c>
      <c r="F132" s="36">
        <v>0.59999999999999964</v>
      </c>
      <c r="G132" s="67">
        <v>0.51587999999999967</v>
      </c>
      <c r="H132" s="68">
        <v>8.8824400739984613E-2</v>
      </c>
      <c r="I132" s="67">
        <v>0.60470440073998433</v>
      </c>
      <c r="K132" s="108"/>
      <c r="L132" s="32"/>
      <c r="M132" s="32"/>
      <c r="N132" s="32"/>
      <c r="X132" s="99"/>
      <c r="Y132" s="99"/>
    </row>
    <row r="133" spans="1:25" x14ac:dyDescent="0.25">
      <c r="A133" s="87">
        <v>108</v>
      </c>
      <c r="B133" s="168">
        <v>34242115</v>
      </c>
      <c r="C133" s="178">
        <v>58.5</v>
      </c>
      <c r="D133" s="36">
        <v>8.9239999999999995</v>
      </c>
      <c r="E133" s="36">
        <v>8.9239999999999995</v>
      </c>
      <c r="F133" s="36">
        <v>0</v>
      </c>
      <c r="G133" s="67">
        <v>0</v>
      </c>
      <c r="H133" s="68">
        <v>6.1060251977545235E-2</v>
      </c>
      <c r="I133" s="67">
        <v>6.1060251977545235E-2</v>
      </c>
      <c r="J133" s="77"/>
      <c r="K133" s="108"/>
      <c r="L133" s="32"/>
      <c r="N133" s="32"/>
      <c r="X133" s="99"/>
      <c r="Y133" s="99"/>
    </row>
    <row r="134" spans="1:25" s="30" customFormat="1" x14ac:dyDescent="0.25">
      <c r="A134" s="29">
        <v>109</v>
      </c>
      <c r="B134" s="168">
        <v>34242118</v>
      </c>
      <c r="C134" s="173">
        <v>59.1</v>
      </c>
      <c r="D134" s="36">
        <v>4.1619999999999999</v>
      </c>
      <c r="E134" s="36">
        <v>4.1619999999999999</v>
      </c>
      <c r="F134" s="36">
        <v>0</v>
      </c>
      <c r="G134" s="67">
        <v>0</v>
      </c>
      <c r="H134" s="68">
        <v>6.1686510972186734E-2</v>
      </c>
      <c r="I134" s="67">
        <v>6.1686510972186734E-2</v>
      </c>
      <c r="K134" s="108"/>
      <c r="L134" s="32"/>
      <c r="M134" s="32"/>
      <c r="N134" s="32"/>
      <c r="X134" s="99"/>
      <c r="Y134" s="99"/>
    </row>
    <row r="135" spans="1:25" s="30" customFormat="1" x14ac:dyDescent="0.25">
      <c r="A135" s="29">
        <v>110</v>
      </c>
      <c r="B135" s="168">
        <v>34242111</v>
      </c>
      <c r="C135" s="178">
        <v>77.099999999999994</v>
      </c>
      <c r="D135" s="36">
        <v>4.4029999999999996</v>
      </c>
      <c r="E135" s="36">
        <v>4.4050000000000002</v>
      </c>
      <c r="F135" s="36">
        <v>2.0000000000006679E-3</v>
      </c>
      <c r="G135" s="67">
        <v>1.7196000000005744E-3</v>
      </c>
      <c r="H135" s="68">
        <v>8.0474280811431417E-2</v>
      </c>
      <c r="I135" s="67">
        <v>8.2193880811431988E-2</v>
      </c>
      <c r="K135" s="108"/>
      <c r="L135" s="32"/>
      <c r="M135" s="32"/>
      <c r="N135" s="32"/>
      <c r="X135" s="99"/>
      <c r="Y135" s="99"/>
    </row>
    <row r="136" spans="1:25" x14ac:dyDescent="0.25">
      <c r="A136" s="87">
        <v>111</v>
      </c>
      <c r="B136" s="168">
        <v>34242114</v>
      </c>
      <c r="C136" s="173">
        <v>85.1</v>
      </c>
      <c r="D136" s="36">
        <v>10.14</v>
      </c>
      <c r="E136" s="36">
        <v>10.75</v>
      </c>
      <c r="F136" s="36">
        <v>0.60999999999999943</v>
      </c>
      <c r="G136" s="67">
        <v>0.52447799999999956</v>
      </c>
      <c r="H136" s="68">
        <v>8.8824400739984613E-2</v>
      </c>
      <c r="I136" s="67">
        <v>0.61330240073998421</v>
      </c>
      <c r="J136" s="30"/>
      <c r="K136" s="108"/>
      <c r="L136" s="32"/>
      <c r="N136" s="32"/>
      <c r="X136" s="99"/>
      <c r="Y136" s="99"/>
    </row>
    <row r="137" spans="1:25" x14ac:dyDescent="0.25">
      <c r="A137" s="87">
        <v>112</v>
      </c>
      <c r="B137" s="168">
        <v>34242117</v>
      </c>
      <c r="C137" s="173">
        <v>57.5</v>
      </c>
      <c r="D137" s="36">
        <v>1.8380000000000001</v>
      </c>
      <c r="E137" s="36">
        <v>1.964</v>
      </c>
      <c r="F137" s="36">
        <v>0.12599999999999989</v>
      </c>
      <c r="G137" s="67">
        <v>0.10833479999999991</v>
      </c>
      <c r="H137" s="68">
        <v>6.0016486986476089E-2</v>
      </c>
      <c r="I137" s="67">
        <v>0.168351286986476</v>
      </c>
      <c r="J137" s="30"/>
      <c r="K137" s="108"/>
      <c r="L137" s="32"/>
      <c r="N137" s="32"/>
      <c r="X137" s="99"/>
      <c r="Y137" s="99"/>
    </row>
    <row r="138" spans="1:25" x14ac:dyDescent="0.25">
      <c r="A138" s="87">
        <v>113</v>
      </c>
      <c r="B138" s="168">
        <v>34242125</v>
      </c>
      <c r="C138" s="173">
        <v>58.9</v>
      </c>
      <c r="D138" s="36">
        <v>6.18</v>
      </c>
      <c r="E138" s="36">
        <v>6.59</v>
      </c>
      <c r="F138" s="36">
        <v>0.41000000000000014</v>
      </c>
      <c r="G138" s="67">
        <v>0.35251800000000011</v>
      </c>
      <c r="H138" s="68">
        <v>6.1477757973972896E-2</v>
      </c>
      <c r="I138" s="67">
        <v>0.41399575797397303</v>
      </c>
      <c r="J138" s="30"/>
      <c r="K138" s="108"/>
      <c r="L138" s="32"/>
      <c r="N138" s="32"/>
      <c r="X138" s="99"/>
      <c r="Y138" s="99"/>
    </row>
    <row r="139" spans="1:25" s="30" customFormat="1" x14ac:dyDescent="0.25">
      <c r="A139" s="29">
        <v>114</v>
      </c>
      <c r="B139" s="168">
        <v>34242154</v>
      </c>
      <c r="C139" s="173">
        <v>77.099999999999994</v>
      </c>
      <c r="D139" s="36">
        <v>6.423</v>
      </c>
      <c r="E139" s="36">
        <v>6.423</v>
      </c>
      <c r="F139" s="36">
        <v>0</v>
      </c>
      <c r="G139" s="67">
        <v>0</v>
      </c>
      <c r="H139" s="68">
        <v>8.0474280811431417E-2</v>
      </c>
      <c r="I139" s="67">
        <v>8.0474280811431417E-2</v>
      </c>
      <c r="K139" s="108"/>
      <c r="L139" s="32"/>
      <c r="M139" s="32"/>
      <c r="N139" s="32"/>
      <c r="X139" s="99"/>
      <c r="Y139" s="99"/>
    </row>
    <row r="140" spans="1:25" s="30" customFormat="1" x14ac:dyDescent="0.25">
      <c r="A140" s="29">
        <v>115</v>
      </c>
      <c r="B140" s="168">
        <v>34242149</v>
      </c>
      <c r="C140" s="173">
        <v>85.3</v>
      </c>
      <c r="D140" s="36">
        <v>6.1189999999999998</v>
      </c>
      <c r="E140" s="36">
        <v>6.952</v>
      </c>
      <c r="F140" s="36">
        <v>0.83300000000000018</v>
      </c>
      <c r="G140" s="67">
        <v>0.71621340000000011</v>
      </c>
      <c r="H140" s="68">
        <v>8.9033153738198437E-2</v>
      </c>
      <c r="I140" s="67">
        <v>0.80524655373819853</v>
      </c>
      <c r="K140" s="108"/>
      <c r="L140" s="32"/>
      <c r="M140" s="32"/>
      <c r="N140" s="32"/>
      <c r="X140" s="99"/>
      <c r="Y140" s="99"/>
    </row>
    <row r="141" spans="1:25" x14ac:dyDescent="0.25">
      <c r="A141" s="87">
        <v>116</v>
      </c>
      <c r="B141" s="168">
        <v>34242157</v>
      </c>
      <c r="C141" s="173">
        <v>59.6</v>
      </c>
      <c r="D141" s="36">
        <v>6.73</v>
      </c>
      <c r="E141" s="36">
        <v>7.0810000000000004</v>
      </c>
      <c r="F141" s="36">
        <v>0.35099999999999998</v>
      </c>
      <c r="G141" s="67">
        <v>0.3017898</v>
      </c>
      <c r="H141" s="68">
        <v>6.2208393467721307E-2</v>
      </c>
      <c r="I141" s="67">
        <v>0.36399819346772133</v>
      </c>
      <c r="J141" s="30"/>
      <c r="K141" s="108"/>
      <c r="L141" s="32"/>
      <c r="N141" s="32"/>
      <c r="X141" s="99"/>
      <c r="Y141" s="99"/>
    </row>
    <row r="142" spans="1:25" x14ac:dyDescent="0.25">
      <c r="A142" s="87">
        <v>117</v>
      </c>
      <c r="B142" s="168">
        <v>41341239</v>
      </c>
      <c r="C142" s="173">
        <v>59</v>
      </c>
      <c r="D142" s="36">
        <v>2.1800000000000002</v>
      </c>
      <c r="E142" s="36">
        <v>2.1800000000000002</v>
      </c>
      <c r="F142" s="36">
        <v>0</v>
      </c>
      <c r="G142" s="67">
        <v>0</v>
      </c>
      <c r="H142" s="68">
        <v>6.1582134473079808E-2</v>
      </c>
      <c r="I142" s="67">
        <v>6.1582134473079808E-2</v>
      </c>
      <c r="K142" s="108"/>
      <c r="L142" s="32"/>
      <c r="N142" s="32"/>
      <c r="X142" s="99"/>
      <c r="Y142" s="99"/>
    </row>
    <row r="143" spans="1:25" x14ac:dyDescent="0.25">
      <c r="A143" s="87">
        <v>118</v>
      </c>
      <c r="B143" s="168">
        <v>34242156</v>
      </c>
      <c r="C143" s="173">
        <v>78</v>
      </c>
      <c r="D143" s="36">
        <v>7.5439999999999996</v>
      </c>
      <c r="E143" s="36">
        <v>7.93</v>
      </c>
      <c r="F143" s="36">
        <v>0.38600000000000012</v>
      </c>
      <c r="G143" s="67">
        <v>0.33188280000000009</v>
      </c>
      <c r="H143" s="68">
        <v>8.1413669303393651E-2</v>
      </c>
      <c r="I143" s="67">
        <v>0.41329646930339375</v>
      </c>
      <c r="K143" s="108"/>
      <c r="L143" s="32"/>
      <c r="N143" s="32"/>
      <c r="X143" s="99"/>
      <c r="Y143" s="99"/>
    </row>
    <row r="144" spans="1:25" x14ac:dyDescent="0.25">
      <c r="A144" s="87">
        <v>119</v>
      </c>
      <c r="B144" s="168">
        <v>34242162</v>
      </c>
      <c r="C144" s="173">
        <v>85.5</v>
      </c>
      <c r="D144" s="36">
        <v>7.3120000000000003</v>
      </c>
      <c r="E144" s="36">
        <v>7.7350000000000003</v>
      </c>
      <c r="F144" s="36">
        <v>0.42300000000000004</v>
      </c>
      <c r="G144" s="67">
        <v>0.36369540000000006</v>
      </c>
      <c r="H144" s="68">
        <v>8.9241906736412274E-2</v>
      </c>
      <c r="I144" s="67">
        <v>0.4529373067364123</v>
      </c>
      <c r="K144" s="108"/>
      <c r="L144" s="32"/>
      <c r="N144" s="32"/>
      <c r="X144" s="99"/>
      <c r="Y144" s="99"/>
    </row>
    <row r="145" spans="1:25" s="30" customFormat="1" x14ac:dyDescent="0.25">
      <c r="A145" s="29">
        <v>120</v>
      </c>
      <c r="B145" s="168">
        <v>20140179</v>
      </c>
      <c r="C145" s="173">
        <v>58.9</v>
      </c>
      <c r="D145" s="36">
        <v>1.8320000000000001</v>
      </c>
      <c r="E145" s="36">
        <v>1.8320000000000001</v>
      </c>
      <c r="F145" s="36">
        <v>0</v>
      </c>
      <c r="G145" s="67">
        <v>0</v>
      </c>
      <c r="H145" s="68">
        <v>6.1477757973972896E-2</v>
      </c>
      <c r="I145" s="67">
        <v>6.1477757973972896E-2</v>
      </c>
      <c r="K145" s="108"/>
      <c r="L145" s="32"/>
      <c r="M145" s="32"/>
      <c r="N145" s="32"/>
      <c r="X145" s="99"/>
      <c r="Y145" s="99"/>
    </row>
    <row r="146" spans="1:25" x14ac:dyDescent="0.25">
      <c r="A146" s="87">
        <v>121</v>
      </c>
      <c r="B146" s="168">
        <v>34242161</v>
      </c>
      <c r="C146" s="173">
        <v>59.2</v>
      </c>
      <c r="D146" s="36">
        <v>4.484</v>
      </c>
      <c r="E146" s="36">
        <v>4.7460000000000004</v>
      </c>
      <c r="F146" s="36">
        <v>0.26200000000000045</v>
      </c>
      <c r="G146" s="67">
        <v>0.2252676000000004</v>
      </c>
      <c r="H146" s="68">
        <v>6.1790887471293646E-2</v>
      </c>
      <c r="I146" s="67">
        <v>0.28705848747129403</v>
      </c>
      <c r="K146" s="108"/>
      <c r="L146" s="32"/>
      <c r="N146" s="32"/>
      <c r="X146" s="99"/>
      <c r="Y146" s="99"/>
    </row>
    <row r="147" spans="1:25" x14ac:dyDescent="0.25">
      <c r="A147" s="87">
        <v>122</v>
      </c>
      <c r="B147" s="168">
        <v>34242151</v>
      </c>
      <c r="C147" s="173">
        <v>78.099999999999994</v>
      </c>
      <c r="D147" s="36">
        <v>5.4729999999999999</v>
      </c>
      <c r="E147" s="36">
        <v>5.859</v>
      </c>
      <c r="F147" s="36">
        <v>0.38600000000000012</v>
      </c>
      <c r="G147" s="67">
        <v>0.33188280000000009</v>
      </c>
      <c r="H147" s="68">
        <v>8.1518045802500563E-2</v>
      </c>
      <c r="I147" s="67">
        <v>0.41340084580250064</v>
      </c>
      <c r="K147" s="108"/>
      <c r="L147" s="32"/>
      <c r="N147" s="32"/>
      <c r="X147" s="99"/>
      <c r="Y147" s="99"/>
    </row>
    <row r="148" spans="1:25" s="30" customFormat="1" x14ac:dyDescent="0.25">
      <c r="A148" s="29">
        <v>123</v>
      </c>
      <c r="B148" s="168">
        <v>34242148</v>
      </c>
      <c r="C148" s="173">
        <v>85.2</v>
      </c>
      <c r="D148" s="36">
        <v>2.0430000000000001</v>
      </c>
      <c r="E148" s="36">
        <v>2.371</v>
      </c>
      <c r="F148" s="36">
        <v>0.32799999999999985</v>
      </c>
      <c r="G148" s="67">
        <v>0.28201439999999989</v>
      </c>
      <c r="H148" s="68">
        <v>8.8928777239091525E-2</v>
      </c>
      <c r="I148" s="67">
        <v>0.37094317723909143</v>
      </c>
      <c r="K148" s="108"/>
      <c r="L148" s="32"/>
      <c r="M148" s="32"/>
      <c r="N148" s="32"/>
      <c r="X148" s="99"/>
      <c r="Y148" s="99"/>
    </row>
    <row r="149" spans="1:25" x14ac:dyDescent="0.25">
      <c r="A149" s="87">
        <v>124</v>
      </c>
      <c r="B149" s="168">
        <v>34242163</v>
      </c>
      <c r="C149" s="173">
        <v>59.3</v>
      </c>
      <c r="D149" s="36">
        <v>4.056</v>
      </c>
      <c r="E149" s="36">
        <v>4.056</v>
      </c>
      <c r="F149" s="36">
        <v>0</v>
      </c>
      <c r="G149" s="67">
        <v>0</v>
      </c>
      <c r="H149" s="68">
        <v>6.1895263970400551E-2</v>
      </c>
      <c r="I149" s="67">
        <v>6.1895263970400551E-2</v>
      </c>
      <c r="K149" s="108"/>
      <c r="L149" s="32"/>
      <c r="N149" s="32"/>
      <c r="X149" s="99"/>
      <c r="Y149" s="99"/>
    </row>
    <row r="150" spans="1:25" x14ac:dyDescent="0.25">
      <c r="A150" s="87">
        <v>125</v>
      </c>
      <c r="B150" s="168">
        <v>34242153</v>
      </c>
      <c r="C150" s="173">
        <v>59.2</v>
      </c>
      <c r="D150" s="36">
        <v>4.819</v>
      </c>
      <c r="E150" s="36">
        <v>5.2290000000000001</v>
      </c>
      <c r="F150" s="36">
        <v>0.41000000000000014</v>
      </c>
      <c r="G150" s="67">
        <v>0.35251800000000011</v>
      </c>
      <c r="H150" s="68">
        <v>6.1790887471293646E-2</v>
      </c>
      <c r="I150" s="67">
        <v>0.41430888747129374</v>
      </c>
      <c r="K150" s="108"/>
      <c r="L150" s="32"/>
      <c r="N150" s="32"/>
      <c r="X150" s="99"/>
      <c r="Y150" s="99"/>
    </row>
    <row r="151" spans="1:25" x14ac:dyDescent="0.25">
      <c r="A151" s="87">
        <v>126</v>
      </c>
      <c r="B151" s="168">
        <v>20140213</v>
      </c>
      <c r="C151" s="173">
        <v>77.599999999999994</v>
      </c>
      <c r="D151" s="36">
        <v>5.2110000000000003</v>
      </c>
      <c r="E151" s="36">
        <v>5.59</v>
      </c>
      <c r="F151" s="36">
        <v>0.37899999999999956</v>
      </c>
      <c r="G151" s="67">
        <v>0.3258641999999996</v>
      </c>
      <c r="H151" s="68">
        <v>8.099616330696599E-2</v>
      </c>
      <c r="I151" s="67">
        <v>0.40686036330696562</v>
      </c>
      <c r="K151" s="108"/>
      <c r="L151" s="32"/>
      <c r="N151" s="32"/>
      <c r="X151" s="99"/>
      <c r="Y151" s="99"/>
    </row>
    <row r="152" spans="1:25" s="30" customFormat="1" x14ac:dyDescent="0.25">
      <c r="A152" s="29">
        <v>127</v>
      </c>
      <c r="B152" s="168">
        <v>34242152</v>
      </c>
      <c r="C152" s="173">
        <v>85.2</v>
      </c>
      <c r="D152" s="36">
        <v>10.004</v>
      </c>
      <c r="E152" s="36">
        <v>10.628</v>
      </c>
      <c r="F152" s="36">
        <v>0.62400000000000055</v>
      </c>
      <c r="G152" s="67">
        <v>0.53651520000000053</v>
      </c>
      <c r="H152" s="68">
        <v>8.8928777239091525E-2</v>
      </c>
      <c r="I152" s="67">
        <v>0.62544397723909206</v>
      </c>
      <c r="K152" s="108"/>
      <c r="L152" s="32"/>
      <c r="M152" s="32"/>
      <c r="N152" s="32"/>
      <c r="X152" s="99"/>
      <c r="Y152" s="99"/>
    </row>
    <row r="153" spans="1:25" s="30" customFormat="1" x14ac:dyDescent="0.25">
      <c r="A153" s="29">
        <v>128</v>
      </c>
      <c r="B153" s="168">
        <v>34242147</v>
      </c>
      <c r="C153" s="173">
        <v>58.9</v>
      </c>
      <c r="D153" s="36">
        <v>4.3390000000000004</v>
      </c>
      <c r="E153" s="36">
        <v>4.5999999999999996</v>
      </c>
      <c r="F153" s="36">
        <v>0.26099999999999923</v>
      </c>
      <c r="G153" s="67">
        <v>0.22440779999999935</v>
      </c>
      <c r="H153" s="68">
        <v>6.1477757973972896E-2</v>
      </c>
      <c r="I153" s="67">
        <v>0.28588555797397225</v>
      </c>
      <c r="K153" s="108"/>
      <c r="L153" s="32"/>
      <c r="M153" s="32"/>
      <c r="N153" s="32"/>
      <c r="X153" s="99"/>
      <c r="Y153" s="99"/>
    </row>
    <row r="154" spans="1:25" x14ac:dyDescent="0.25">
      <c r="A154" s="87">
        <v>129</v>
      </c>
      <c r="B154" s="168">
        <v>34242155</v>
      </c>
      <c r="C154" s="173">
        <v>58.6</v>
      </c>
      <c r="D154" s="36">
        <v>7.0839999999999996</v>
      </c>
      <c r="E154" s="36">
        <v>7.5609999999999999</v>
      </c>
      <c r="F154" s="36">
        <v>0.47700000000000031</v>
      </c>
      <c r="G154" s="67">
        <v>0.41012460000000028</v>
      </c>
      <c r="H154" s="68">
        <v>6.1164628476652154E-2</v>
      </c>
      <c r="I154" s="67">
        <v>0.47128922847665244</v>
      </c>
      <c r="K154" s="108"/>
      <c r="L154" s="32"/>
      <c r="N154" s="32"/>
      <c r="X154" s="99"/>
      <c r="Y154" s="99"/>
    </row>
    <row r="155" spans="1:25" ht="15.75" thickBot="1" x14ac:dyDescent="0.3">
      <c r="A155" s="156">
        <v>130</v>
      </c>
      <c r="B155" s="170">
        <v>34242150</v>
      </c>
      <c r="C155" s="175">
        <v>77.599999999999994</v>
      </c>
      <c r="D155" s="59">
        <v>6.2279999999999998</v>
      </c>
      <c r="E155" s="59">
        <v>6.7809999999999997</v>
      </c>
      <c r="F155" s="59">
        <v>0.55299999999999994</v>
      </c>
      <c r="G155" s="69">
        <v>0.47546939999999993</v>
      </c>
      <c r="H155" s="69">
        <v>8.099616330696599E-2</v>
      </c>
      <c r="I155" s="69">
        <v>0.55646556330696595</v>
      </c>
      <c r="K155" s="108"/>
      <c r="L155" s="70"/>
      <c r="N155" s="32"/>
      <c r="X155" s="99"/>
      <c r="Y155" s="99"/>
    </row>
    <row r="156" spans="1:25" x14ac:dyDescent="0.25">
      <c r="A156" s="147">
        <v>131</v>
      </c>
      <c r="B156" s="171">
        <v>20442446</v>
      </c>
      <c r="C156" s="176">
        <v>84.1</v>
      </c>
      <c r="D156" s="46">
        <v>13.326000000000001</v>
      </c>
      <c r="E156" s="46">
        <v>13.707000000000001</v>
      </c>
      <c r="F156" s="46">
        <v>0.38100000000000023</v>
      </c>
      <c r="G156" s="68">
        <v>0.3275838000000002</v>
      </c>
      <c r="H156" s="68">
        <v>0.12958616946032789</v>
      </c>
      <c r="I156" s="68">
        <v>0.45716996946032806</v>
      </c>
      <c r="K156" s="108"/>
      <c r="L156" s="32"/>
      <c r="N156" s="32"/>
      <c r="X156" s="99"/>
      <c r="Y156" s="99"/>
    </row>
    <row r="157" spans="1:25" x14ac:dyDescent="0.25">
      <c r="A157" s="87">
        <v>132</v>
      </c>
      <c r="B157" s="168">
        <v>43242256</v>
      </c>
      <c r="C157" s="173">
        <v>56.3</v>
      </c>
      <c r="D157" s="36">
        <v>4.601</v>
      </c>
      <c r="E157" s="36">
        <v>4.7969999999999997</v>
      </c>
      <c r="F157" s="36">
        <v>0.19599999999999973</v>
      </c>
      <c r="G157" s="67">
        <v>0.16852079999999978</v>
      </c>
      <c r="H157" s="68">
        <v>8.6750313205903207E-2</v>
      </c>
      <c r="I157" s="67">
        <v>0.25527111320590301</v>
      </c>
      <c r="K157" s="108"/>
      <c r="L157" s="32"/>
      <c r="N157" s="32"/>
      <c r="X157" s="99"/>
      <c r="Y157" s="99"/>
    </row>
    <row r="158" spans="1:25" x14ac:dyDescent="0.25">
      <c r="A158" s="87">
        <v>133</v>
      </c>
      <c r="B158" s="168">
        <v>43242235</v>
      </c>
      <c r="C158" s="173">
        <v>56.1</v>
      </c>
      <c r="D158" s="36">
        <v>3.61</v>
      </c>
      <c r="E158" s="36">
        <v>3.6549999999999998</v>
      </c>
      <c r="F158" s="36">
        <v>4.4999999999999929E-2</v>
      </c>
      <c r="G158" s="67">
        <v>3.8690999999999941E-2</v>
      </c>
      <c r="H158" s="68">
        <v>8.6442141578173537E-2</v>
      </c>
      <c r="I158" s="67">
        <v>0.12513314157817348</v>
      </c>
      <c r="K158" s="108"/>
      <c r="L158" s="32"/>
      <c r="N158" s="32"/>
      <c r="X158" s="99"/>
      <c r="Y158" s="99"/>
    </row>
    <row r="159" spans="1:25" x14ac:dyDescent="0.25">
      <c r="A159" s="87">
        <v>134</v>
      </c>
      <c r="B159" s="168">
        <v>43242250</v>
      </c>
      <c r="C159" s="173">
        <v>85.2</v>
      </c>
      <c r="D159" s="36">
        <v>7.7350000000000003</v>
      </c>
      <c r="E159" s="36">
        <v>7.7729999999999997</v>
      </c>
      <c r="F159" s="36">
        <v>3.7999999999999368E-2</v>
      </c>
      <c r="G159" s="67">
        <v>3.2672399999999456E-2</v>
      </c>
      <c r="H159" s="68">
        <v>0.1312811134128411</v>
      </c>
      <c r="I159" s="67">
        <v>0.16395351341284056</v>
      </c>
      <c r="K159" s="108"/>
      <c r="L159" s="32"/>
      <c r="N159" s="32"/>
      <c r="X159" s="99"/>
      <c r="Y159" s="99"/>
    </row>
    <row r="160" spans="1:25" s="30" customFormat="1" x14ac:dyDescent="0.25">
      <c r="A160" s="29">
        <v>135</v>
      </c>
      <c r="B160" s="168">
        <v>34242382</v>
      </c>
      <c r="C160" s="173">
        <v>84.4</v>
      </c>
      <c r="D160" s="36">
        <v>8.2080000000000002</v>
      </c>
      <c r="E160" s="36">
        <v>8.6280000000000001</v>
      </c>
      <c r="F160" s="36">
        <v>0.41999999999999993</v>
      </c>
      <c r="G160" s="67">
        <v>0.36111599999999994</v>
      </c>
      <c r="H160" s="68">
        <v>0.13004842690192239</v>
      </c>
      <c r="I160" s="67">
        <v>0.4911644269019223</v>
      </c>
      <c r="K160" s="108"/>
      <c r="L160" s="32"/>
      <c r="M160" s="32"/>
      <c r="N160" s="32"/>
      <c r="X160" s="99"/>
      <c r="Y160" s="99"/>
    </row>
    <row r="161" spans="1:25" x14ac:dyDescent="0.25">
      <c r="A161" s="87">
        <v>136</v>
      </c>
      <c r="B161" s="168">
        <v>43242379</v>
      </c>
      <c r="C161" s="173">
        <v>56.2</v>
      </c>
      <c r="D161" s="36">
        <v>7.0019999999999998</v>
      </c>
      <c r="E161" s="36">
        <v>7.4180000000000001</v>
      </c>
      <c r="F161" s="36">
        <v>0.41600000000000037</v>
      </c>
      <c r="G161" s="67">
        <v>0.35767680000000029</v>
      </c>
      <c r="H161" s="68">
        <v>8.6596227392038372E-2</v>
      </c>
      <c r="I161" s="67">
        <v>0.44427302739203867</v>
      </c>
      <c r="K161" s="108"/>
      <c r="L161" s="32"/>
      <c r="N161" s="32"/>
      <c r="X161" s="99"/>
      <c r="Y161" s="99"/>
    </row>
    <row r="162" spans="1:25" x14ac:dyDescent="0.25">
      <c r="A162" s="87">
        <v>137</v>
      </c>
      <c r="B162" s="168">
        <v>43242240</v>
      </c>
      <c r="C162" s="173">
        <v>55.7</v>
      </c>
      <c r="D162" s="36">
        <v>5.5549999999999997</v>
      </c>
      <c r="E162" s="36">
        <v>5.8150000000000004</v>
      </c>
      <c r="F162" s="36">
        <v>0.26000000000000068</v>
      </c>
      <c r="G162" s="67">
        <v>0.22354800000000058</v>
      </c>
      <c r="H162" s="68">
        <v>8.5825798322714197E-2</v>
      </c>
      <c r="I162" s="67">
        <v>0.30937379832271478</v>
      </c>
      <c r="K162" s="108"/>
      <c r="L162" s="32"/>
      <c r="N162" s="32"/>
      <c r="X162" s="99"/>
      <c r="Y162" s="99"/>
    </row>
    <row r="163" spans="1:25" x14ac:dyDescent="0.25">
      <c r="A163" s="87">
        <v>138</v>
      </c>
      <c r="B163" s="168">
        <v>43242241</v>
      </c>
      <c r="C163" s="173">
        <v>84.3</v>
      </c>
      <c r="D163" s="36">
        <v>7.5419999999999998</v>
      </c>
      <c r="E163" s="36">
        <v>7.9470000000000001</v>
      </c>
      <c r="F163" s="36">
        <v>0.40500000000000025</v>
      </c>
      <c r="G163" s="67">
        <v>0.34821900000000022</v>
      </c>
      <c r="H163" s="68">
        <v>0.12989434108805756</v>
      </c>
      <c r="I163" s="67">
        <v>0.47811334108805781</v>
      </c>
      <c r="K163" s="108"/>
      <c r="L163" s="32"/>
      <c r="N163" s="32"/>
      <c r="X163" s="99"/>
      <c r="Y163" s="99"/>
    </row>
    <row r="164" spans="1:25" x14ac:dyDescent="0.25">
      <c r="A164" s="29">
        <v>139</v>
      </c>
      <c r="B164" s="168">
        <v>34242385</v>
      </c>
      <c r="C164" s="173">
        <v>84</v>
      </c>
      <c r="D164" s="36">
        <v>8.6189999999999998</v>
      </c>
      <c r="E164" s="36">
        <v>8.6189999999999998</v>
      </c>
      <c r="F164" s="36">
        <v>0</v>
      </c>
      <c r="G164" s="67">
        <v>0</v>
      </c>
      <c r="H164" s="68">
        <v>0.12943208364646305</v>
      </c>
      <c r="I164" s="67">
        <v>0.12943208364646305</v>
      </c>
      <c r="K164" s="108"/>
      <c r="L164" s="32"/>
      <c r="N164" s="32"/>
      <c r="X164" s="99"/>
      <c r="Y164" s="99"/>
    </row>
    <row r="165" spans="1:25" x14ac:dyDescent="0.25">
      <c r="A165" s="87">
        <v>140</v>
      </c>
      <c r="B165" s="168">
        <v>34242381</v>
      </c>
      <c r="C165" s="173">
        <v>55.6</v>
      </c>
      <c r="D165" s="36">
        <v>4.3810000000000002</v>
      </c>
      <c r="E165" s="36">
        <v>4.4660000000000002</v>
      </c>
      <c r="F165" s="36">
        <v>8.4999999999999964E-2</v>
      </c>
      <c r="G165" s="67">
        <v>7.3082999999999967E-2</v>
      </c>
      <c r="H165" s="68">
        <v>8.5671712508849363E-2</v>
      </c>
      <c r="I165" s="67">
        <v>0.15875471250884932</v>
      </c>
      <c r="K165" s="108"/>
      <c r="L165" s="32"/>
      <c r="N165" s="32"/>
      <c r="X165" s="99"/>
      <c r="Y165" s="99"/>
    </row>
    <row r="166" spans="1:25" x14ac:dyDescent="0.25">
      <c r="A166" s="87">
        <v>141</v>
      </c>
      <c r="B166" s="168">
        <v>34242390</v>
      </c>
      <c r="C166" s="173">
        <v>56.4</v>
      </c>
      <c r="D166" s="36">
        <v>4.6719999999999997</v>
      </c>
      <c r="E166" s="36">
        <v>4.6719999999999997</v>
      </c>
      <c r="F166" s="36">
        <v>0</v>
      </c>
      <c r="G166" s="67">
        <v>0</v>
      </c>
      <c r="H166" s="68">
        <v>8.6904399019768042E-2</v>
      </c>
      <c r="I166" s="67">
        <v>8.6904399019768042E-2</v>
      </c>
      <c r="K166" s="108"/>
      <c r="L166" s="32"/>
      <c r="N166" s="32"/>
      <c r="X166" s="99"/>
      <c r="Y166" s="99"/>
    </row>
    <row r="167" spans="1:25" x14ac:dyDescent="0.25">
      <c r="A167" s="87">
        <v>142</v>
      </c>
      <c r="B167" s="168">
        <v>34242387</v>
      </c>
      <c r="C167" s="173">
        <v>84.1</v>
      </c>
      <c r="D167" s="36">
        <v>9.0920000000000005</v>
      </c>
      <c r="E167" s="36">
        <v>9.69</v>
      </c>
      <c r="F167" s="36">
        <v>0.59799999999999898</v>
      </c>
      <c r="G167" s="67">
        <v>0.51416039999999907</v>
      </c>
      <c r="H167" s="68">
        <v>0.12958616946032789</v>
      </c>
      <c r="I167" s="67">
        <v>0.64374656946032693</v>
      </c>
      <c r="K167" s="108"/>
      <c r="L167" s="32"/>
      <c r="N167" s="32"/>
      <c r="X167" s="99"/>
      <c r="Y167" s="99"/>
    </row>
    <row r="168" spans="1:25" x14ac:dyDescent="0.25">
      <c r="A168" s="29">
        <v>143</v>
      </c>
      <c r="B168" s="168">
        <v>34242383</v>
      </c>
      <c r="C168" s="173">
        <v>83.5</v>
      </c>
      <c r="D168" s="36">
        <v>2.7789999999999999</v>
      </c>
      <c r="E168" s="36">
        <v>3.202</v>
      </c>
      <c r="F168" s="36">
        <v>0.42300000000000004</v>
      </c>
      <c r="G168" s="67">
        <v>0.36369540000000006</v>
      </c>
      <c r="H168" s="68">
        <v>0.12866165457713888</v>
      </c>
      <c r="I168" s="67">
        <v>0.49235705457713896</v>
      </c>
      <c r="K168" s="108"/>
      <c r="L168" s="32"/>
      <c r="N168" s="32"/>
      <c r="X168" s="99"/>
      <c r="Y168" s="99"/>
    </row>
    <row r="169" spans="1:25" x14ac:dyDescent="0.25">
      <c r="A169" s="87">
        <v>144</v>
      </c>
      <c r="B169" s="168">
        <v>34242379</v>
      </c>
      <c r="C169" s="173">
        <v>56.3</v>
      </c>
      <c r="D169" s="36">
        <v>5.3319999999999999</v>
      </c>
      <c r="E169" s="36">
        <v>5.3319999999999999</v>
      </c>
      <c r="F169" s="36">
        <v>0</v>
      </c>
      <c r="G169" s="67">
        <v>0</v>
      </c>
      <c r="H169" s="68">
        <v>8.6750313205903207E-2</v>
      </c>
      <c r="I169" s="67">
        <v>8.6750313205903207E-2</v>
      </c>
      <c r="K169" s="108"/>
      <c r="L169" s="32"/>
      <c r="N169" s="32"/>
      <c r="X169" s="99"/>
      <c r="Y169" s="99"/>
    </row>
    <row r="170" spans="1:25" x14ac:dyDescent="0.25">
      <c r="A170" s="87">
        <v>145</v>
      </c>
      <c r="B170" s="168">
        <v>34242386</v>
      </c>
      <c r="C170" s="173">
        <v>56.6</v>
      </c>
      <c r="D170" s="36">
        <v>4.6100000000000003</v>
      </c>
      <c r="E170" s="36">
        <v>4.6100000000000003</v>
      </c>
      <c r="F170" s="36">
        <v>0</v>
      </c>
      <c r="G170" s="67">
        <v>0</v>
      </c>
      <c r="H170" s="68">
        <v>8.7212570647497725E-2</v>
      </c>
      <c r="I170" s="67">
        <v>8.7212570647497725E-2</v>
      </c>
      <c r="K170" s="108"/>
      <c r="L170" s="32"/>
      <c r="N170" s="32"/>
      <c r="X170" s="99"/>
      <c r="Y170" s="99"/>
    </row>
    <row r="171" spans="1:25" x14ac:dyDescent="0.25">
      <c r="A171" s="87">
        <v>146</v>
      </c>
      <c r="B171" s="168">
        <v>34242384</v>
      </c>
      <c r="C171" s="173">
        <v>84.3</v>
      </c>
      <c r="D171" s="36">
        <v>7.032</v>
      </c>
      <c r="E171" s="36">
        <v>7.032</v>
      </c>
      <c r="F171" s="36">
        <v>0</v>
      </c>
      <c r="G171" s="67">
        <v>0</v>
      </c>
      <c r="H171" s="68">
        <v>0.12989434108805756</v>
      </c>
      <c r="I171" s="67">
        <v>0.12989434108805756</v>
      </c>
      <c r="K171" s="108"/>
      <c r="L171" s="32"/>
      <c r="N171" s="32"/>
      <c r="X171" s="99"/>
      <c r="Y171" s="99"/>
    </row>
    <row r="172" spans="1:25" x14ac:dyDescent="0.25">
      <c r="A172" s="29">
        <v>147</v>
      </c>
      <c r="B172" s="168">
        <v>34242301</v>
      </c>
      <c r="C172" s="173">
        <v>84.7</v>
      </c>
      <c r="D172" s="36">
        <v>4.8330000000000002</v>
      </c>
      <c r="E172" s="36">
        <v>4.8330000000000002</v>
      </c>
      <c r="F172" s="36">
        <v>0</v>
      </c>
      <c r="G172" s="67">
        <v>0</v>
      </c>
      <c r="H172" s="68">
        <v>0.1305106843435169</v>
      </c>
      <c r="I172" s="67">
        <v>0.1305106843435169</v>
      </c>
      <c r="K172" s="108"/>
      <c r="L172" s="32"/>
      <c r="N172" s="32"/>
      <c r="X172" s="99"/>
      <c r="Y172" s="99"/>
    </row>
    <row r="173" spans="1:25" x14ac:dyDescent="0.25">
      <c r="A173" s="87">
        <v>148</v>
      </c>
      <c r="B173" s="168">
        <v>34242298</v>
      </c>
      <c r="C173" s="173">
        <v>56.4</v>
      </c>
      <c r="D173" s="36">
        <v>4.7919999999999998</v>
      </c>
      <c r="E173" s="36">
        <v>4.7919999999999998</v>
      </c>
      <c r="F173" s="36">
        <v>0</v>
      </c>
      <c r="G173" s="67">
        <v>0</v>
      </c>
      <c r="H173" s="68">
        <v>8.6904399019768042E-2</v>
      </c>
      <c r="I173" s="67">
        <v>8.6904399019768042E-2</v>
      </c>
      <c r="K173" s="108"/>
      <c r="L173" s="32"/>
      <c r="N173" s="32"/>
      <c r="X173" s="99"/>
      <c r="Y173" s="99"/>
    </row>
    <row r="174" spans="1:25" x14ac:dyDescent="0.25">
      <c r="A174" s="87">
        <v>149</v>
      </c>
      <c r="B174" s="168">
        <v>34242302</v>
      </c>
      <c r="C174" s="173">
        <v>56.7</v>
      </c>
      <c r="D174" s="36">
        <v>6.101</v>
      </c>
      <c r="E174" s="36">
        <v>6.5030000000000001</v>
      </c>
      <c r="F174" s="36">
        <v>0.40200000000000014</v>
      </c>
      <c r="G174" s="67">
        <v>0.3456396000000001</v>
      </c>
      <c r="H174" s="68">
        <v>8.736665646136256E-2</v>
      </c>
      <c r="I174" s="67">
        <v>0.43300625646136265</v>
      </c>
      <c r="K174" s="108"/>
      <c r="L174" s="32"/>
      <c r="N174" s="32"/>
      <c r="X174" s="99"/>
      <c r="Y174" s="99"/>
    </row>
    <row r="175" spans="1:25" x14ac:dyDescent="0.25">
      <c r="A175" s="87">
        <v>150</v>
      </c>
      <c r="B175" s="168">
        <v>34242299</v>
      </c>
      <c r="C175" s="173">
        <v>84.6</v>
      </c>
      <c r="D175" s="36">
        <v>5.3680000000000003</v>
      </c>
      <c r="E175" s="36">
        <v>5.734</v>
      </c>
      <c r="F175" s="36">
        <v>0.36599999999999966</v>
      </c>
      <c r="G175" s="67">
        <v>0.31468679999999971</v>
      </c>
      <c r="H175" s="68">
        <v>0.13035659852965206</v>
      </c>
      <c r="I175" s="67">
        <v>0.4450433985296518</v>
      </c>
      <c r="K175" s="108"/>
      <c r="L175" s="32"/>
      <c r="N175" s="32"/>
      <c r="X175" s="99"/>
      <c r="Y175" s="99"/>
    </row>
    <row r="176" spans="1:25" x14ac:dyDescent="0.25">
      <c r="A176" s="29">
        <v>151</v>
      </c>
      <c r="B176" s="168">
        <v>34242300</v>
      </c>
      <c r="C176" s="173">
        <v>84.6</v>
      </c>
      <c r="D176" s="36">
        <v>7.9420000000000002</v>
      </c>
      <c r="E176" s="36">
        <v>8.0719999999999992</v>
      </c>
      <c r="F176" s="36">
        <v>0.12999999999999901</v>
      </c>
      <c r="G176" s="67">
        <v>0.11177399999999915</v>
      </c>
      <c r="H176" s="68">
        <v>0.13035659852965206</v>
      </c>
      <c r="I176" s="67">
        <v>0.24213059852965121</v>
      </c>
      <c r="K176" s="108"/>
      <c r="L176" s="32"/>
      <c r="N176" s="32"/>
      <c r="X176" s="99"/>
      <c r="Y176" s="99"/>
    </row>
    <row r="177" spans="1:25" x14ac:dyDescent="0.25">
      <c r="A177" s="87">
        <v>152</v>
      </c>
      <c r="B177" s="168">
        <v>34242303</v>
      </c>
      <c r="C177" s="173">
        <v>56.3</v>
      </c>
      <c r="D177" s="36">
        <v>1.958</v>
      </c>
      <c r="E177" s="36">
        <v>1.958</v>
      </c>
      <c r="F177" s="36">
        <v>0</v>
      </c>
      <c r="G177" s="67">
        <v>0</v>
      </c>
      <c r="H177" s="68">
        <v>8.6750313205903207E-2</v>
      </c>
      <c r="I177" s="67">
        <v>8.6750313205903207E-2</v>
      </c>
      <c r="K177" s="108"/>
      <c r="L177" s="32"/>
      <c r="N177" s="32"/>
      <c r="X177" s="99"/>
      <c r="Y177" s="99"/>
    </row>
    <row r="178" spans="1:25" x14ac:dyDescent="0.25">
      <c r="A178" s="87">
        <v>153</v>
      </c>
      <c r="B178" s="168">
        <v>34242306</v>
      </c>
      <c r="C178" s="173">
        <v>56.9</v>
      </c>
      <c r="D178" s="36">
        <v>3.2530000000000001</v>
      </c>
      <c r="E178" s="36">
        <v>3.512</v>
      </c>
      <c r="F178" s="36">
        <v>0.2589999999999999</v>
      </c>
      <c r="G178" s="67">
        <v>0.22268819999999992</v>
      </c>
      <c r="H178" s="68">
        <v>8.767482808909223E-2</v>
      </c>
      <c r="I178" s="67">
        <v>0.31036302808909216</v>
      </c>
      <c r="K178" s="108"/>
      <c r="L178" s="32"/>
      <c r="N178" s="32"/>
      <c r="X178" s="99"/>
      <c r="Y178" s="99"/>
    </row>
    <row r="179" spans="1:25" x14ac:dyDescent="0.25">
      <c r="A179" s="87">
        <v>154</v>
      </c>
      <c r="B179" s="168">
        <v>34242305</v>
      </c>
      <c r="C179" s="173">
        <v>85.7</v>
      </c>
      <c r="D179" s="36">
        <v>6.2709999999999999</v>
      </c>
      <c r="E179" s="36">
        <v>6.4630000000000001</v>
      </c>
      <c r="F179" s="36">
        <v>0.19200000000000017</v>
      </c>
      <c r="G179" s="67">
        <v>0.16508160000000016</v>
      </c>
      <c r="H179" s="68">
        <v>0.13205154248216527</v>
      </c>
      <c r="I179" s="67">
        <v>0.29713314248216544</v>
      </c>
      <c r="K179" s="108"/>
      <c r="L179" s="32"/>
      <c r="N179" s="32"/>
      <c r="X179" s="99"/>
      <c r="Y179" s="99"/>
    </row>
    <row r="180" spans="1:25" x14ac:dyDescent="0.25">
      <c r="A180" s="29">
        <v>155</v>
      </c>
      <c r="B180" s="168">
        <v>34242323</v>
      </c>
      <c r="C180" s="173">
        <v>84.9</v>
      </c>
      <c r="D180" s="36">
        <v>4.1529999999999996</v>
      </c>
      <c r="E180" s="36">
        <v>4.4219999999999997</v>
      </c>
      <c r="F180" s="36">
        <v>0.26900000000000013</v>
      </c>
      <c r="G180" s="67">
        <v>0.23128620000000011</v>
      </c>
      <c r="H180" s="68">
        <v>0.13081885597124659</v>
      </c>
      <c r="I180" s="67">
        <v>0.3621050559712467</v>
      </c>
      <c r="K180" s="108"/>
      <c r="L180" s="32"/>
      <c r="N180" s="32"/>
      <c r="X180" s="99"/>
      <c r="Y180" s="99"/>
    </row>
    <row r="181" spans="1:25" x14ac:dyDescent="0.25">
      <c r="A181" s="87">
        <v>156</v>
      </c>
      <c r="B181" s="168">
        <v>34242320</v>
      </c>
      <c r="C181" s="173">
        <v>56.8</v>
      </c>
      <c r="D181" s="36">
        <v>5.0430000000000001</v>
      </c>
      <c r="E181" s="36">
        <v>5.4039999999999999</v>
      </c>
      <c r="F181" s="36">
        <v>0.36099999999999977</v>
      </c>
      <c r="G181" s="67">
        <v>0.31038779999999982</v>
      </c>
      <c r="H181" s="68">
        <v>8.7520742275227395E-2</v>
      </c>
      <c r="I181" s="67">
        <v>0.39790854227522721</v>
      </c>
      <c r="K181" s="108"/>
      <c r="L181" s="32"/>
      <c r="N181" s="32"/>
      <c r="X181" s="99"/>
      <c r="Y181" s="99"/>
    </row>
    <row r="182" spans="1:25" x14ac:dyDescent="0.25">
      <c r="A182" s="87">
        <v>157</v>
      </c>
      <c r="B182" s="168">
        <v>34242321</v>
      </c>
      <c r="C182" s="173">
        <v>57.1</v>
      </c>
      <c r="D182" s="36">
        <v>5.3419999999999996</v>
      </c>
      <c r="E182" s="36">
        <v>5.3419999999999996</v>
      </c>
      <c r="F182" s="36">
        <v>0</v>
      </c>
      <c r="G182" s="67">
        <v>0</v>
      </c>
      <c r="H182" s="68">
        <v>8.7982999716821914E-2</v>
      </c>
      <c r="I182" s="67">
        <v>8.7982999716821914E-2</v>
      </c>
      <c r="K182" s="108"/>
      <c r="L182" s="32"/>
      <c r="N182" s="32"/>
      <c r="X182" s="99"/>
      <c r="Y182" s="99"/>
    </row>
    <row r="183" spans="1:25" x14ac:dyDescent="0.25">
      <c r="A183" s="87">
        <v>158</v>
      </c>
      <c r="B183" s="168">
        <v>34242304</v>
      </c>
      <c r="C183" s="173">
        <v>85.5</v>
      </c>
      <c r="D183" s="36">
        <v>6.4379999999999997</v>
      </c>
      <c r="E183" s="36">
        <v>6.9329999999999998</v>
      </c>
      <c r="F183" s="36">
        <v>0.49500000000000011</v>
      </c>
      <c r="G183" s="67">
        <v>0.42560100000000012</v>
      </c>
      <c r="H183" s="68">
        <v>0.1317433708544356</v>
      </c>
      <c r="I183" s="67">
        <v>0.55734437085443567</v>
      </c>
      <c r="K183" s="108"/>
      <c r="L183" s="32"/>
      <c r="N183" s="32"/>
      <c r="X183" s="99"/>
      <c r="Y183" s="99"/>
    </row>
    <row r="184" spans="1:25" x14ac:dyDescent="0.25">
      <c r="A184" s="29">
        <v>159</v>
      </c>
      <c r="B184" s="168">
        <v>34242308</v>
      </c>
      <c r="C184" s="173">
        <v>84.6</v>
      </c>
      <c r="D184" s="36">
        <v>6.7720000000000002</v>
      </c>
      <c r="E184" s="36">
        <v>7.1390000000000002</v>
      </c>
      <c r="F184" s="36">
        <v>0.36699999999999999</v>
      </c>
      <c r="G184" s="67">
        <v>0.31554660000000001</v>
      </c>
      <c r="H184" s="68">
        <v>0.13035659852965206</v>
      </c>
      <c r="I184" s="67">
        <v>0.4459031985296521</v>
      </c>
      <c r="K184" s="108"/>
      <c r="L184" s="32"/>
      <c r="N184" s="32"/>
      <c r="X184" s="99"/>
      <c r="Y184" s="99"/>
    </row>
    <row r="185" spans="1:25" x14ac:dyDescent="0.25">
      <c r="A185" s="87">
        <v>160</v>
      </c>
      <c r="B185" s="168">
        <v>34242307</v>
      </c>
      <c r="C185" s="173">
        <v>56.3</v>
      </c>
      <c r="D185" s="36">
        <v>0.26500000000000001</v>
      </c>
      <c r="E185" s="36">
        <v>0.26800000000000002</v>
      </c>
      <c r="F185" s="36">
        <v>3.0000000000000027E-3</v>
      </c>
      <c r="G185" s="67">
        <v>2.5794000000000025E-3</v>
      </c>
      <c r="H185" s="68">
        <v>8.6750313205903207E-2</v>
      </c>
      <c r="I185" s="67">
        <v>8.9329713205903216E-2</v>
      </c>
      <c r="K185" s="108"/>
      <c r="L185" s="32"/>
      <c r="N185" s="32"/>
      <c r="X185" s="99"/>
      <c r="Y185" s="99"/>
    </row>
    <row r="186" spans="1:25" x14ac:dyDescent="0.25">
      <c r="A186" s="87">
        <v>161</v>
      </c>
      <c r="B186" s="168">
        <v>34242312</v>
      </c>
      <c r="C186" s="173">
        <v>56.8</v>
      </c>
      <c r="D186" s="36">
        <v>6.3860000000000001</v>
      </c>
      <c r="E186" s="36">
        <v>6.7619999999999996</v>
      </c>
      <c r="F186" s="36">
        <v>0.37599999999999945</v>
      </c>
      <c r="G186" s="67">
        <v>0.32328479999999954</v>
      </c>
      <c r="H186" s="68">
        <v>8.7520742275227395E-2</v>
      </c>
      <c r="I186" s="67">
        <v>0.41080554227522692</v>
      </c>
      <c r="K186" s="108"/>
      <c r="L186" s="32"/>
      <c r="N186" s="32"/>
      <c r="X186" s="99"/>
      <c r="Y186" s="99"/>
    </row>
    <row r="187" spans="1:25" x14ac:dyDescent="0.25">
      <c r="A187" s="87">
        <v>162</v>
      </c>
      <c r="B187" s="168">
        <v>34242309</v>
      </c>
      <c r="C187" s="173">
        <v>85.2</v>
      </c>
      <c r="D187" s="36">
        <v>6.3449999999999998</v>
      </c>
      <c r="E187" s="36">
        <v>6.68</v>
      </c>
      <c r="F187" s="36">
        <v>0.33499999999999996</v>
      </c>
      <c r="G187" s="67">
        <v>0.28803299999999998</v>
      </c>
      <c r="H187" s="68">
        <v>0.1312811134128411</v>
      </c>
      <c r="I187" s="67">
        <v>0.41931411341284108</v>
      </c>
      <c r="K187" s="108"/>
      <c r="L187" s="32"/>
      <c r="N187" s="32"/>
      <c r="X187" s="99"/>
      <c r="Y187" s="99"/>
    </row>
    <row r="188" spans="1:25" x14ac:dyDescent="0.25">
      <c r="A188" s="29">
        <v>163</v>
      </c>
      <c r="B188" s="168">
        <v>34242188</v>
      </c>
      <c r="C188" s="173">
        <v>84.4</v>
      </c>
      <c r="D188" s="36">
        <v>5.5549999999999997</v>
      </c>
      <c r="E188" s="36">
        <v>5.8150000000000004</v>
      </c>
      <c r="F188" s="36">
        <v>0.26000000000000068</v>
      </c>
      <c r="G188" s="67">
        <v>0.22354800000000058</v>
      </c>
      <c r="H188" s="68">
        <v>0.13004842690192239</v>
      </c>
      <c r="I188" s="67">
        <v>0.35359642690192294</v>
      </c>
      <c r="K188" s="108"/>
      <c r="L188" s="32"/>
      <c r="N188" s="32"/>
      <c r="X188" s="99"/>
      <c r="Y188" s="99"/>
    </row>
    <row r="189" spans="1:25" x14ac:dyDescent="0.25">
      <c r="A189" s="87">
        <v>164</v>
      </c>
      <c r="B189" s="168">
        <v>34242185</v>
      </c>
      <c r="C189" s="173">
        <v>55.9</v>
      </c>
      <c r="D189" s="36">
        <v>5.0979999999999999</v>
      </c>
      <c r="E189" s="36">
        <v>5.125</v>
      </c>
      <c r="F189" s="36">
        <v>2.7000000000000135E-2</v>
      </c>
      <c r="G189" s="67">
        <v>2.3214600000000116E-2</v>
      </c>
      <c r="H189" s="68">
        <v>8.6133969950443867E-2</v>
      </c>
      <c r="I189" s="67">
        <v>0.10934856995044398</v>
      </c>
      <c r="K189" s="108"/>
      <c r="L189" s="32"/>
      <c r="N189" s="32"/>
      <c r="X189" s="99"/>
      <c r="Y189" s="99"/>
    </row>
    <row r="190" spans="1:25" x14ac:dyDescent="0.25">
      <c r="A190" s="87">
        <v>165</v>
      </c>
      <c r="B190" s="168">
        <v>43441088</v>
      </c>
      <c r="C190" s="173">
        <v>56.7</v>
      </c>
      <c r="D190" s="36">
        <v>3.9950000000000001</v>
      </c>
      <c r="E190" s="36">
        <v>4</v>
      </c>
      <c r="F190" s="36">
        <v>4.9999999999998934E-3</v>
      </c>
      <c r="G190" s="67">
        <v>4.2989999999999088E-3</v>
      </c>
      <c r="H190" s="68">
        <v>8.736665646136256E-2</v>
      </c>
      <c r="I190" s="67">
        <v>9.1665656461362474E-2</v>
      </c>
      <c r="K190" s="108"/>
      <c r="L190" s="32"/>
      <c r="N190" s="32"/>
      <c r="X190" s="99"/>
      <c r="Y190" s="99"/>
    </row>
    <row r="191" spans="1:25" x14ac:dyDescent="0.25">
      <c r="A191" s="87">
        <v>166</v>
      </c>
      <c r="B191" s="168">
        <v>34242310</v>
      </c>
      <c r="C191" s="173">
        <v>85.2</v>
      </c>
      <c r="D191" s="36">
        <v>6.3900000000000006</v>
      </c>
      <c r="E191" s="36">
        <v>6.39</v>
      </c>
      <c r="F191" s="36">
        <v>0</v>
      </c>
      <c r="G191" s="67">
        <v>0</v>
      </c>
      <c r="H191" s="68">
        <v>0.1312811134128411</v>
      </c>
      <c r="I191" s="67">
        <v>0.1312811134128411</v>
      </c>
      <c r="K191" s="108"/>
      <c r="L191" s="32"/>
      <c r="N191" s="32"/>
      <c r="X191" s="99"/>
      <c r="Y191" s="99"/>
    </row>
    <row r="192" spans="1:25" x14ac:dyDescent="0.25">
      <c r="A192" s="29">
        <v>167</v>
      </c>
      <c r="B192" s="168">
        <v>34242187</v>
      </c>
      <c r="C192" s="173">
        <v>84.9</v>
      </c>
      <c r="D192" s="36">
        <v>7.327</v>
      </c>
      <c r="E192" s="36">
        <v>7.8019999999999996</v>
      </c>
      <c r="F192" s="36">
        <v>0.47499999999999964</v>
      </c>
      <c r="G192" s="67">
        <v>0.40840499999999968</v>
      </c>
      <c r="H192" s="68">
        <v>0.13081885597124659</v>
      </c>
      <c r="I192" s="67">
        <v>0.53922385597124634</v>
      </c>
      <c r="K192" s="108"/>
      <c r="L192" s="32"/>
      <c r="N192" s="32"/>
      <c r="X192" s="99"/>
      <c r="Y192" s="99"/>
    </row>
    <row r="193" spans="1:25" x14ac:dyDescent="0.25">
      <c r="A193" s="87">
        <v>168</v>
      </c>
      <c r="B193" s="168">
        <v>34242189</v>
      </c>
      <c r="C193" s="173">
        <v>56.4</v>
      </c>
      <c r="D193" s="36">
        <v>4.1210000000000004</v>
      </c>
      <c r="E193" s="36">
        <v>4.1779999999999999</v>
      </c>
      <c r="F193" s="36">
        <v>5.6999999999999496E-2</v>
      </c>
      <c r="G193" s="67">
        <v>4.9008599999999569E-2</v>
      </c>
      <c r="H193" s="68">
        <v>8.6904399019768042E-2</v>
      </c>
      <c r="I193" s="67">
        <v>0.13591299901976761</v>
      </c>
      <c r="K193" s="108"/>
      <c r="L193" s="32"/>
      <c r="N193" s="32"/>
      <c r="X193" s="99"/>
      <c r="Y193" s="99"/>
    </row>
    <row r="194" spans="1:25" x14ac:dyDescent="0.25">
      <c r="A194" s="87">
        <v>169</v>
      </c>
      <c r="B194" s="168">
        <v>34242191</v>
      </c>
      <c r="C194" s="173">
        <v>57</v>
      </c>
      <c r="D194" s="36">
        <v>5.0250000000000004</v>
      </c>
      <c r="E194" s="36">
        <v>5.2389999999999999</v>
      </c>
      <c r="F194" s="36">
        <v>0.21399999999999952</v>
      </c>
      <c r="G194" s="67">
        <v>0.18399719999999958</v>
      </c>
      <c r="H194" s="68">
        <v>8.7828913902957079E-2</v>
      </c>
      <c r="I194" s="67">
        <v>0.27182611390295663</v>
      </c>
      <c r="K194" s="108"/>
      <c r="L194" s="32"/>
      <c r="N194" s="32"/>
      <c r="X194" s="99"/>
      <c r="Y194" s="99"/>
    </row>
    <row r="195" spans="1:25" x14ac:dyDescent="0.25">
      <c r="A195" s="87">
        <v>170</v>
      </c>
      <c r="B195" s="168">
        <v>34242190</v>
      </c>
      <c r="C195" s="173">
        <v>85.3</v>
      </c>
      <c r="D195" s="36">
        <v>7.8049999999999997</v>
      </c>
      <c r="E195" s="36">
        <v>8.2040000000000006</v>
      </c>
      <c r="F195" s="36">
        <v>0.39900000000000091</v>
      </c>
      <c r="G195" s="67">
        <v>0.34306020000000076</v>
      </c>
      <c r="H195" s="68">
        <v>0.13143519922670593</v>
      </c>
      <c r="I195" s="67">
        <v>0.47449539922670669</v>
      </c>
      <c r="K195" s="108"/>
      <c r="L195" s="32"/>
      <c r="N195" s="32"/>
      <c r="X195" s="99"/>
      <c r="Y195" s="99"/>
    </row>
    <row r="196" spans="1:25" x14ac:dyDescent="0.25">
      <c r="A196" s="29">
        <v>171</v>
      </c>
      <c r="B196" s="168">
        <v>34242184</v>
      </c>
      <c r="C196" s="173">
        <v>84.3</v>
      </c>
      <c r="D196" s="36">
        <v>7.93</v>
      </c>
      <c r="E196" s="36">
        <v>7.93</v>
      </c>
      <c r="F196" s="36">
        <v>0</v>
      </c>
      <c r="G196" s="67">
        <v>0</v>
      </c>
      <c r="H196" s="68">
        <v>0.12989434108805756</v>
      </c>
      <c r="I196" s="67">
        <v>0.12989434108805756</v>
      </c>
      <c r="K196" s="108"/>
      <c r="L196" s="32"/>
      <c r="N196" s="32"/>
      <c r="X196" s="99"/>
      <c r="Y196" s="99"/>
    </row>
    <row r="197" spans="1:25" x14ac:dyDescent="0.25">
      <c r="A197" s="87">
        <v>172</v>
      </c>
      <c r="B197" s="168">
        <v>34242195</v>
      </c>
      <c r="C197" s="173">
        <v>56.4</v>
      </c>
      <c r="D197" s="36">
        <v>5.1310000000000002</v>
      </c>
      <c r="E197" s="36">
        <v>5.3209999999999997</v>
      </c>
      <c r="F197" s="36">
        <v>0.1899999999999995</v>
      </c>
      <c r="G197" s="67">
        <v>0.16336199999999956</v>
      </c>
      <c r="H197" s="68">
        <v>8.6904399019768042E-2</v>
      </c>
      <c r="I197" s="67">
        <v>0.2502663990197676</v>
      </c>
      <c r="K197" s="108"/>
      <c r="L197" s="32"/>
      <c r="N197" s="32"/>
      <c r="X197" s="99"/>
      <c r="Y197" s="99"/>
    </row>
    <row r="198" spans="1:25" x14ac:dyDescent="0.25">
      <c r="A198" s="87">
        <v>173</v>
      </c>
      <c r="B198" s="168">
        <v>34242186</v>
      </c>
      <c r="C198" s="173">
        <v>56.9</v>
      </c>
      <c r="D198" s="36">
        <v>5.2380000000000004</v>
      </c>
      <c r="E198" s="36">
        <v>5.25</v>
      </c>
      <c r="F198" s="36">
        <v>1.1999999999999567E-2</v>
      </c>
      <c r="G198" s="67">
        <v>1.0317599999999627E-2</v>
      </c>
      <c r="H198" s="68">
        <v>8.767482808909223E-2</v>
      </c>
      <c r="I198" s="67">
        <v>9.7992428089091851E-2</v>
      </c>
      <c r="K198" s="108"/>
      <c r="L198" s="32"/>
      <c r="N198" s="32"/>
      <c r="X198" s="99"/>
      <c r="Y198" s="99"/>
    </row>
    <row r="199" spans="1:25" x14ac:dyDescent="0.25">
      <c r="A199" s="87">
        <v>174</v>
      </c>
      <c r="B199" s="168">
        <v>34242183</v>
      </c>
      <c r="C199" s="173">
        <v>85.9</v>
      </c>
      <c r="D199" s="36">
        <v>4.8520000000000003</v>
      </c>
      <c r="E199" s="36">
        <v>5.1609999999999996</v>
      </c>
      <c r="F199" s="36">
        <v>0.30899999999999928</v>
      </c>
      <c r="G199" s="67">
        <v>0.26567819999999936</v>
      </c>
      <c r="H199" s="68">
        <v>0.13235971410989497</v>
      </c>
      <c r="I199" s="67">
        <v>0.39803791410989431</v>
      </c>
      <c r="K199" s="108"/>
      <c r="L199" s="32"/>
      <c r="N199" s="32"/>
      <c r="X199" s="99"/>
      <c r="Y199" s="99"/>
    </row>
    <row r="200" spans="1:25" x14ac:dyDescent="0.25">
      <c r="A200" s="29">
        <v>175</v>
      </c>
      <c r="B200" s="168">
        <v>34242196</v>
      </c>
      <c r="C200" s="173">
        <v>84.5</v>
      </c>
      <c r="D200" s="36">
        <v>6.2</v>
      </c>
      <c r="E200" s="36">
        <v>6.38</v>
      </c>
      <c r="F200" s="36">
        <v>0.17999999999999972</v>
      </c>
      <c r="G200" s="67">
        <v>0.15476399999999976</v>
      </c>
      <c r="H200" s="68">
        <v>0.13020251271578723</v>
      </c>
      <c r="I200" s="67">
        <v>0.28496651271578699</v>
      </c>
      <c r="K200" s="108"/>
      <c r="L200" s="32"/>
      <c r="N200" s="32"/>
      <c r="X200" s="99"/>
      <c r="Y200" s="99"/>
    </row>
    <row r="201" spans="1:25" x14ac:dyDescent="0.25">
      <c r="A201" s="87">
        <v>176</v>
      </c>
      <c r="B201" s="168">
        <v>34242199</v>
      </c>
      <c r="C201" s="173">
        <v>56.5</v>
      </c>
      <c r="D201" s="36">
        <v>5.4340000000000002</v>
      </c>
      <c r="E201" s="36">
        <v>5.5940000000000003</v>
      </c>
      <c r="F201" s="36">
        <v>0.16000000000000014</v>
      </c>
      <c r="G201" s="67">
        <v>0.13756800000000013</v>
      </c>
      <c r="H201" s="68">
        <v>8.705848483363289E-2</v>
      </c>
      <c r="I201" s="67">
        <v>0.22462648483363301</v>
      </c>
      <c r="K201" s="108"/>
      <c r="L201" s="32"/>
      <c r="N201" s="32"/>
      <c r="X201" s="99"/>
      <c r="Y201" s="99"/>
    </row>
    <row r="202" spans="1:25" x14ac:dyDescent="0.25">
      <c r="A202" s="87">
        <v>177</v>
      </c>
      <c r="B202" s="168">
        <v>34242192</v>
      </c>
      <c r="C202" s="173">
        <v>57</v>
      </c>
      <c r="D202" s="36">
        <v>7.7450000000000001</v>
      </c>
      <c r="E202" s="36">
        <v>8.1940000000000008</v>
      </c>
      <c r="F202" s="36">
        <v>0.44900000000000073</v>
      </c>
      <c r="G202" s="67">
        <v>0.38605020000000062</v>
      </c>
      <c r="H202" s="68">
        <v>8.7828913902957079E-2</v>
      </c>
      <c r="I202" s="67">
        <v>0.47387911390295767</v>
      </c>
      <c r="K202" s="108"/>
      <c r="L202" s="32"/>
      <c r="N202" s="32"/>
      <c r="X202" s="99"/>
      <c r="Y202" s="99"/>
    </row>
    <row r="203" spans="1:25" x14ac:dyDescent="0.25">
      <c r="A203" s="87">
        <v>178</v>
      </c>
      <c r="B203" s="168">
        <v>34242198</v>
      </c>
      <c r="C203" s="173">
        <v>85.8</v>
      </c>
      <c r="D203" s="36">
        <v>6.9930000000000003</v>
      </c>
      <c r="E203" s="36">
        <v>6.9930000000000003</v>
      </c>
      <c r="F203" s="36">
        <v>0</v>
      </c>
      <c r="G203" s="67">
        <v>0</v>
      </c>
      <c r="H203" s="68">
        <v>0.13220562829603011</v>
      </c>
      <c r="I203" s="67">
        <v>0.13220562829603011</v>
      </c>
      <c r="K203" s="108"/>
      <c r="L203" s="32"/>
      <c r="N203" s="32"/>
      <c r="X203" s="99"/>
      <c r="Y203" s="99"/>
    </row>
    <row r="204" spans="1:25" x14ac:dyDescent="0.25">
      <c r="A204" s="29">
        <v>179</v>
      </c>
      <c r="B204" s="168">
        <v>34242200</v>
      </c>
      <c r="C204" s="173">
        <v>84.7</v>
      </c>
      <c r="D204" s="36">
        <v>9.609</v>
      </c>
      <c r="E204" s="36">
        <v>10.228</v>
      </c>
      <c r="F204" s="36">
        <v>0.61899999999999977</v>
      </c>
      <c r="G204" s="67">
        <v>0.53221619999999981</v>
      </c>
      <c r="H204" s="68">
        <v>0.1305106843435169</v>
      </c>
      <c r="I204" s="67">
        <v>0.66272688434351668</v>
      </c>
      <c r="K204" s="108"/>
      <c r="L204" s="32"/>
      <c r="N204" s="32"/>
      <c r="X204" s="99"/>
      <c r="Y204" s="99"/>
    </row>
    <row r="205" spans="1:25" x14ac:dyDescent="0.25">
      <c r="A205" s="87">
        <v>180</v>
      </c>
      <c r="B205" s="168">
        <v>34242197</v>
      </c>
      <c r="C205" s="173">
        <v>55.8</v>
      </c>
      <c r="D205" s="36">
        <v>4.3780000000000001</v>
      </c>
      <c r="E205" s="36">
        <v>4.3780000000000001</v>
      </c>
      <c r="F205" s="36">
        <v>0</v>
      </c>
      <c r="G205" s="67">
        <v>0</v>
      </c>
      <c r="H205" s="68">
        <v>8.5979884136579032E-2</v>
      </c>
      <c r="I205" s="67">
        <v>8.5979884136579032E-2</v>
      </c>
      <c r="K205" s="108"/>
      <c r="L205" s="32"/>
      <c r="N205" s="32"/>
      <c r="X205" s="99"/>
      <c r="Y205" s="99"/>
    </row>
    <row r="206" spans="1:25" x14ac:dyDescent="0.25">
      <c r="A206" s="87">
        <v>181</v>
      </c>
      <c r="B206" s="168">
        <v>34242193</v>
      </c>
      <c r="C206" s="173">
        <v>57</v>
      </c>
      <c r="D206" s="36">
        <v>0</v>
      </c>
      <c r="E206" s="36">
        <v>0</v>
      </c>
      <c r="F206" s="36">
        <v>0</v>
      </c>
      <c r="G206" s="67">
        <v>0</v>
      </c>
      <c r="H206" s="68">
        <v>8.7828913902957079E-2</v>
      </c>
      <c r="I206" s="67">
        <v>8.7828913902957079E-2</v>
      </c>
      <c r="K206" s="108"/>
      <c r="L206" s="32"/>
      <c r="N206" s="32"/>
      <c r="X206" s="99"/>
      <c r="Y206" s="99"/>
    </row>
    <row r="207" spans="1:25" ht="15.75" thickBot="1" x14ac:dyDescent="0.3">
      <c r="A207" s="156">
        <v>182</v>
      </c>
      <c r="B207" s="170">
        <v>34242194</v>
      </c>
      <c r="C207" s="175">
        <v>85.8</v>
      </c>
      <c r="D207" s="59">
        <v>6.5839999999999996</v>
      </c>
      <c r="E207" s="59">
        <v>6.5839999999999996</v>
      </c>
      <c r="F207" s="59">
        <v>0</v>
      </c>
      <c r="G207" s="69">
        <v>0</v>
      </c>
      <c r="H207" s="69">
        <v>0.13220562829603011</v>
      </c>
      <c r="I207" s="69">
        <v>0.13220562829603011</v>
      </c>
      <c r="K207" s="108"/>
      <c r="L207" s="70"/>
      <c r="N207" s="32"/>
      <c r="X207" s="99"/>
      <c r="Y207" s="99"/>
    </row>
    <row r="208" spans="1:25" x14ac:dyDescent="0.25">
      <c r="A208" s="63">
        <v>183</v>
      </c>
      <c r="B208" s="171">
        <v>34242339</v>
      </c>
      <c r="C208" s="176">
        <v>117.2</v>
      </c>
      <c r="D208" s="46">
        <v>9.7550000000000008</v>
      </c>
      <c r="E208" s="46">
        <v>10.057</v>
      </c>
      <c r="F208" s="46">
        <v>0.3019999999999996</v>
      </c>
      <c r="G208" s="68">
        <v>0.25965959999999966</v>
      </c>
      <c r="H208" s="68">
        <v>0.13165010964336296</v>
      </c>
      <c r="I208" s="68">
        <v>0.39130970964336265</v>
      </c>
      <c r="K208" s="108"/>
      <c r="L208" s="108"/>
      <c r="M208" s="108"/>
      <c r="N208" s="32"/>
      <c r="X208" s="99"/>
      <c r="Y208" s="99"/>
    </row>
    <row r="209" spans="1:25" x14ac:dyDescent="0.25">
      <c r="A209" s="87">
        <v>184</v>
      </c>
      <c r="B209" s="168">
        <v>34242341</v>
      </c>
      <c r="C209" s="173">
        <v>58.1</v>
      </c>
      <c r="D209" s="36">
        <v>3.4620000000000002</v>
      </c>
      <c r="E209" s="36">
        <v>3.6680000000000001</v>
      </c>
      <c r="F209" s="36">
        <v>0.20599999999999996</v>
      </c>
      <c r="G209" s="67">
        <v>0.17711879999999997</v>
      </c>
      <c r="H209" s="68">
        <v>6.5263407596240511E-2</v>
      </c>
      <c r="I209" s="67">
        <v>0.24238220759624046</v>
      </c>
      <c r="K209" s="108"/>
      <c r="L209" s="32"/>
      <c r="N209" s="32"/>
      <c r="X209" s="99"/>
      <c r="Y209" s="99"/>
    </row>
    <row r="210" spans="1:25" x14ac:dyDescent="0.25">
      <c r="A210" s="87">
        <v>185</v>
      </c>
      <c r="B210" s="168">
        <v>34242160</v>
      </c>
      <c r="C210" s="173">
        <v>58.4</v>
      </c>
      <c r="D210" s="36">
        <v>5.62</v>
      </c>
      <c r="E210" s="36">
        <v>5.62</v>
      </c>
      <c r="F210" s="36">
        <v>0</v>
      </c>
      <c r="G210" s="67">
        <v>0</v>
      </c>
      <c r="H210" s="68">
        <v>6.5600395931505101E-2</v>
      </c>
      <c r="I210" s="67">
        <v>6.5600395931505101E-2</v>
      </c>
      <c r="K210" s="108"/>
      <c r="L210" s="32"/>
      <c r="N210" s="32"/>
      <c r="X210" s="99"/>
      <c r="Y210" s="99"/>
    </row>
    <row r="211" spans="1:25" x14ac:dyDescent="0.25">
      <c r="A211" s="87">
        <v>186</v>
      </c>
      <c r="B211" s="168">
        <v>43441091</v>
      </c>
      <c r="C211" s="173">
        <v>46.7</v>
      </c>
      <c r="D211" s="36">
        <v>4.9619999999999997</v>
      </c>
      <c r="E211" s="36">
        <v>5.2389999999999999</v>
      </c>
      <c r="F211" s="36">
        <v>0.27700000000000014</v>
      </c>
      <c r="G211" s="67">
        <v>0.23816460000000012</v>
      </c>
      <c r="H211" s="68">
        <v>5.2457850856186442E-2</v>
      </c>
      <c r="I211" s="67">
        <v>0.29062245085618654</v>
      </c>
      <c r="K211" s="108"/>
      <c r="L211" s="32"/>
      <c r="N211" s="32"/>
      <c r="X211" s="99"/>
      <c r="Y211" s="99"/>
    </row>
    <row r="212" spans="1:25" x14ac:dyDescent="0.25">
      <c r="A212" s="29">
        <v>187</v>
      </c>
      <c r="B212" s="168">
        <v>34242342</v>
      </c>
      <c r="C212" s="178">
        <v>77.400000000000006</v>
      </c>
      <c r="D212" s="36">
        <v>7.6360000000000001</v>
      </c>
      <c r="E212" s="36">
        <v>8.0559999999999992</v>
      </c>
      <c r="F212" s="36">
        <v>0.41999999999999904</v>
      </c>
      <c r="G212" s="67">
        <v>0.36111599999999916</v>
      </c>
      <c r="H212" s="68">
        <v>8.6942990498261902E-2</v>
      </c>
      <c r="I212" s="67">
        <v>0.44805899049826103</v>
      </c>
      <c r="K212" s="108"/>
      <c r="L212" s="32"/>
      <c r="N212" s="32"/>
      <c r="X212" s="99"/>
      <c r="Y212" s="99"/>
    </row>
    <row r="213" spans="1:25" x14ac:dyDescent="0.25">
      <c r="A213" s="87">
        <v>188</v>
      </c>
      <c r="B213" s="168">
        <v>34242334</v>
      </c>
      <c r="C213" s="173">
        <v>117.2</v>
      </c>
      <c r="D213" s="36">
        <v>7.7069999999999999</v>
      </c>
      <c r="E213" s="36">
        <v>8.2680000000000007</v>
      </c>
      <c r="F213" s="36">
        <v>0.56100000000000083</v>
      </c>
      <c r="G213" s="67">
        <v>0.48234780000000071</v>
      </c>
      <c r="H213" s="68">
        <v>0.13165010964336296</v>
      </c>
      <c r="I213" s="67">
        <v>0.61399790964336365</v>
      </c>
      <c r="K213" s="108"/>
      <c r="L213" s="32"/>
      <c r="N213" s="32"/>
      <c r="X213" s="99"/>
      <c r="Y213" s="99"/>
    </row>
    <row r="214" spans="1:25" x14ac:dyDescent="0.25">
      <c r="A214" s="87">
        <v>189</v>
      </c>
      <c r="B214" s="168">
        <v>34242338</v>
      </c>
      <c r="C214" s="173">
        <v>58.7</v>
      </c>
      <c r="D214" s="36">
        <v>4.17</v>
      </c>
      <c r="E214" s="36">
        <v>4.4139999999999997</v>
      </c>
      <c r="F214" s="36">
        <v>0.24399999999999977</v>
      </c>
      <c r="G214" s="67">
        <v>0.20979119999999982</v>
      </c>
      <c r="H214" s="68">
        <v>6.5937384266769677E-2</v>
      </c>
      <c r="I214" s="67">
        <v>0.27572858426676949</v>
      </c>
      <c r="K214" s="108"/>
      <c r="L214" s="32"/>
      <c r="N214" s="32"/>
      <c r="X214" s="99"/>
      <c r="Y214" s="99"/>
    </row>
    <row r="215" spans="1:25" x14ac:dyDescent="0.25">
      <c r="A215" s="87">
        <v>190</v>
      </c>
      <c r="B215" s="168">
        <v>34242340</v>
      </c>
      <c r="C215" s="173">
        <v>58.2</v>
      </c>
      <c r="D215" s="36">
        <v>2.8010000000000002</v>
      </c>
      <c r="E215" s="36">
        <v>2.8010000000000002</v>
      </c>
      <c r="F215" s="36">
        <v>0</v>
      </c>
      <c r="G215" s="67">
        <v>0</v>
      </c>
      <c r="H215" s="68">
        <v>6.5375737041328708E-2</v>
      </c>
      <c r="I215" s="67">
        <v>6.5375737041328708E-2</v>
      </c>
      <c r="K215" s="108"/>
      <c r="L215" s="32"/>
      <c r="N215" s="108"/>
      <c r="R215" s="70"/>
      <c r="X215" s="99"/>
      <c r="Y215" s="99"/>
    </row>
    <row r="216" spans="1:25" x14ac:dyDescent="0.25">
      <c r="A216" s="29">
        <v>191</v>
      </c>
      <c r="B216" s="168">
        <v>34242335</v>
      </c>
      <c r="C216" s="173">
        <v>46.6</v>
      </c>
      <c r="D216" s="36">
        <v>3.6349999999999998</v>
      </c>
      <c r="E216" s="36">
        <v>3.786</v>
      </c>
      <c r="F216" s="36">
        <v>0.15100000000000025</v>
      </c>
      <c r="G216" s="67">
        <v>0.12982980000000022</v>
      </c>
      <c r="H216" s="68">
        <v>5.2345521411098245E-2</v>
      </c>
      <c r="I216" s="67">
        <v>0.18217532141109846</v>
      </c>
      <c r="K216" s="108"/>
      <c r="L216" s="32"/>
      <c r="N216" s="32"/>
      <c r="X216" s="99"/>
      <c r="Y216" s="99"/>
    </row>
    <row r="217" spans="1:25" x14ac:dyDescent="0.25">
      <c r="A217" s="87">
        <v>192</v>
      </c>
      <c r="B217" s="168">
        <v>34242337</v>
      </c>
      <c r="C217" s="173">
        <v>77.3</v>
      </c>
      <c r="D217" s="36">
        <v>7.3360000000000003</v>
      </c>
      <c r="E217" s="36">
        <v>7.516</v>
      </c>
      <c r="F217" s="36">
        <v>0.17999999999999972</v>
      </c>
      <c r="G217" s="67">
        <v>0.15476399999999976</v>
      </c>
      <c r="H217" s="68">
        <v>8.6830661053173705E-2</v>
      </c>
      <c r="I217" s="67">
        <v>0.24159466105317345</v>
      </c>
      <c r="K217" s="108"/>
      <c r="L217" s="32"/>
      <c r="N217" s="32"/>
      <c r="X217" s="99"/>
      <c r="Y217" s="99"/>
    </row>
    <row r="218" spans="1:25" x14ac:dyDescent="0.25">
      <c r="A218" s="87">
        <v>193</v>
      </c>
      <c r="B218" s="168">
        <v>34242324</v>
      </c>
      <c r="C218" s="173">
        <v>116.7</v>
      </c>
      <c r="D218" s="36">
        <v>4.5060000000000002</v>
      </c>
      <c r="E218" s="36">
        <v>4.734</v>
      </c>
      <c r="F218" s="36">
        <v>0.22799999999999976</v>
      </c>
      <c r="G218" s="67">
        <v>0.1960343999999998</v>
      </c>
      <c r="H218" s="68">
        <v>0.13108846241792199</v>
      </c>
      <c r="I218" s="67">
        <v>0.32712286241792177</v>
      </c>
      <c r="K218" s="108"/>
      <c r="L218" s="32"/>
      <c r="N218" s="32"/>
      <c r="X218" s="99"/>
      <c r="Y218" s="99"/>
    </row>
    <row r="219" spans="1:25" x14ac:dyDescent="0.25">
      <c r="A219" s="137">
        <v>194</v>
      </c>
      <c r="B219" s="172">
        <v>34242331</v>
      </c>
      <c r="C219" s="177">
        <v>58</v>
      </c>
      <c r="D219" s="36">
        <v>1.875</v>
      </c>
      <c r="E219" s="36">
        <v>1.893</v>
      </c>
      <c r="F219" s="36">
        <v>1.8000000000000016E-2</v>
      </c>
      <c r="G219" s="67">
        <v>1.5476400000000013E-2</v>
      </c>
      <c r="H219" s="68">
        <v>6.5151078151152328E-2</v>
      </c>
      <c r="I219" s="67">
        <v>8.0627478151152343E-2</v>
      </c>
      <c r="K219" s="108"/>
      <c r="L219" s="32"/>
      <c r="N219" s="32"/>
      <c r="X219" s="99"/>
      <c r="Y219" s="99"/>
    </row>
    <row r="220" spans="1:25" x14ac:dyDescent="0.25">
      <c r="A220" s="29">
        <v>195</v>
      </c>
      <c r="B220" s="168">
        <v>34242336</v>
      </c>
      <c r="C220" s="173">
        <v>58.1</v>
      </c>
      <c r="D220" s="36">
        <v>5.1210000000000004</v>
      </c>
      <c r="E220" s="36">
        <v>5.5209999999999999</v>
      </c>
      <c r="F220" s="36">
        <v>0.39999999999999947</v>
      </c>
      <c r="G220" s="67">
        <v>0.34391999999999956</v>
      </c>
      <c r="H220" s="68">
        <v>6.5263407596240511E-2</v>
      </c>
      <c r="I220" s="67">
        <v>0.40918340759624006</v>
      </c>
      <c r="K220" s="108"/>
      <c r="L220" s="32"/>
      <c r="N220" s="32"/>
      <c r="X220" s="99"/>
      <c r="Y220" s="99"/>
    </row>
    <row r="221" spans="1:25" x14ac:dyDescent="0.25">
      <c r="A221" s="87">
        <v>196</v>
      </c>
      <c r="B221" s="168">
        <v>34242332</v>
      </c>
      <c r="C221" s="173">
        <v>46.7</v>
      </c>
      <c r="D221" s="36">
        <v>2.6819999999999999</v>
      </c>
      <c r="E221" s="36">
        <v>2.8140000000000001</v>
      </c>
      <c r="F221" s="36">
        <v>0.13200000000000012</v>
      </c>
      <c r="G221" s="67">
        <v>0.1134936000000001</v>
      </c>
      <c r="H221" s="68">
        <v>5.2457850856186442E-2</v>
      </c>
      <c r="I221" s="67">
        <v>0.16595145085618654</v>
      </c>
      <c r="J221" s="77"/>
      <c r="K221" s="108"/>
      <c r="L221" s="32"/>
      <c r="N221" s="32"/>
      <c r="X221" s="99"/>
      <c r="Y221" s="99"/>
    </row>
    <row r="222" spans="1:25" x14ac:dyDescent="0.25">
      <c r="A222" s="147">
        <v>197</v>
      </c>
      <c r="B222" s="171">
        <v>34242328</v>
      </c>
      <c r="C222" s="176">
        <v>77.5</v>
      </c>
      <c r="D222" s="36">
        <v>4.4649999999999999</v>
      </c>
      <c r="E222" s="36">
        <v>4.6589999999999998</v>
      </c>
      <c r="F222" s="36">
        <v>0.19399999999999995</v>
      </c>
      <c r="G222" s="67">
        <v>0.16680119999999996</v>
      </c>
      <c r="H222" s="68">
        <v>8.7055319943350071E-2</v>
      </c>
      <c r="I222" s="67">
        <v>0.25385651994335001</v>
      </c>
      <c r="J222" s="77"/>
      <c r="K222" s="108"/>
      <c r="L222" s="32"/>
      <c r="N222" s="32"/>
      <c r="X222" s="99"/>
      <c r="Y222" s="99"/>
    </row>
    <row r="223" spans="1:25" x14ac:dyDescent="0.25">
      <c r="A223" s="87">
        <v>198</v>
      </c>
      <c r="B223" s="168">
        <v>34242333</v>
      </c>
      <c r="C223" s="173">
        <v>116.5</v>
      </c>
      <c r="D223" s="36">
        <v>7.6070000000000002</v>
      </c>
      <c r="E223" s="36">
        <v>7.8849999999999998</v>
      </c>
      <c r="F223" s="36">
        <v>0.27799999999999958</v>
      </c>
      <c r="G223" s="67">
        <v>0.23902439999999964</v>
      </c>
      <c r="H223" s="68">
        <v>0.13086380352774563</v>
      </c>
      <c r="I223" s="67">
        <v>0.36988820352774526</v>
      </c>
      <c r="J223" s="77"/>
      <c r="K223" s="108"/>
      <c r="L223" s="32"/>
      <c r="N223" s="32"/>
      <c r="X223" s="99"/>
      <c r="Y223" s="99"/>
    </row>
    <row r="224" spans="1:25" x14ac:dyDescent="0.25">
      <c r="A224" s="29">
        <v>199</v>
      </c>
      <c r="B224" s="168">
        <v>34242330</v>
      </c>
      <c r="C224" s="173">
        <v>58.8</v>
      </c>
      <c r="D224" s="36">
        <v>4.4790000000000001</v>
      </c>
      <c r="E224" s="36">
        <v>4.8</v>
      </c>
      <c r="F224" s="36">
        <v>0.32099999999999973</v>
      </c>
      <c r="G224" s="67">
        <v>0.27599579999999979</v>
      </c>
      <c r="H224" s="68">
        <v>6.6049713711857874E-2</v>
      </c>
      <c r="I224" s="67">
        <v>0.34204551371185765</v>
      </c>
      <c r="K224" s="108"/>
      <c r="L224" s="32"/>
      <c r="N224" s="32"/>
      <c r="X224" s="99"/>
      <c r="Y224" s="99"/>
    </row>
    <row r="225" spans="1:25" x14ac:dyDescent="0.25">
      <c r="A225" s="87">
        <v>200</v>
      </c>
      <c r="B225" s="168">
        <v>34242329</v>
      </c>
      <c r="C225" s="173">
        <v>58.6</v>
      </c>
      <c r="D225" s="36">
        <v>3.226</v>
      </c>
      <c r="E225" s="36">
        <v>3.226</v>
      </c>
      <c r="F225" s="36">
        <v>0</v>
      </c>
      <c r="G225" s="67">
        <v>0</v>
      </c>
      <c r="H225" s="68">
        <v>6.5825054821681481E-2</v>
      </c>
      <c r="I225" s="67">
        <v>6.5825054821681481E-2</v>
      </c>
      <c r="K225" s="108"/>
      <c r="L225" s="32"/>
      <c r="N225" s="32"/>
      <c r="X225" s="99"/>
      <c r="Y225" s="99"/>
    </row>
    <row r="226" spans="1:25" x14ac:dyDescent="0.25">
      <c r="A226" s="87">
        <v>201</v>
      </c>
      <c r="B226" s="168">
        <v>34242326</v>
      </c>
      <c r="C226" s="173">
        <v>46.4</v>
      </c>
      <c r="D226" s="36">
        <v>3.6339999999999999</v>
      </c>
      <c r="E226" s="36">
        <v>3.8420000000000001</v>
      </c>
      <c r="F226" s="36">
        <v>0.20800000000000018</v>
      </c>
      <c r="G226" s="67">
        <v>0.17883840000000015</v>
      </c>
      <c r="H226" s="68">
        <v>5.2120862520921851E-2</v>
      </c>
      <c r="I226" s="67">
        <v>0.230959262520922</v>
      </c>
      <c r="K226" s="108"/>
      <c r="L226" s="32"/>
      <c r="N226" s="32"/>
      <c r="X226" s="99"/>
      <c r="Y226" s="99"/>
    </row>
    <row r="227" spans="1:25" x14ac:dyDescent="0.25">
      <c r="A227" s="87">
        <v>202</v>
      </c>
      <c r="B227" s="168">
        <v>34242327</v>
      </c>
      <c r="C227" s="173">
        <v>77.5</v>
      </c>
      <c r="D227" s="36">
        <v>5.6369999999999996</v>
      </c>
      <c r="E227" s="36">
        <v>5.9909999999999997</v>
      </c>
      <c r="F227" s="36">
        <v>0.35400000000000009</v>
      </c>
      <c r="G227" s="67">
        <v>0.30436920000000006</v>
      </c>
      <c r="H227" s="68">
        <v>8.7055319943350071E-2</v>
      </c>
      <c r="I227" s="67">
        <v>0.39142451994335015</v>
      </c>
      <c r="K227" s="108"/>
      <c r="L227" s="32"/>
      <c r="N227" s="32"/>
      <c r="X227" s="99"/>
      <c r="Y227" s="99"/>
    </row>
    <row r="228" spans="1:25" x14ac:dyDescent="0.25">
      <c r="A228" s="29">
        <v>203</v>
      </c>
      <c r="B228" s="168">
        <v>43441405</v>
      </c>
      <c r="C228" s="173">
        <v>117.4</v>
      </c>
      <c r="D228" s="36">
        <v>11.002000000000001</v>
      </c>
      <c r="E228" s="36">
        <v>11.586</v>
      </c>
      <c r="F228" s="36">
        <v>0.58399999999999963</v>
      </c>
      <c r="G228" s="67">
        <v>0.50212319999999966</v>
      </c>
      <c r="H228" s="68">
        <v>0.13187476853353935</v>
      </c>
      <c r="I228" s="67">
        <v>0.63399796853353907</v>
      </c>
      <c r="K228" s="108"/>
      <c r="L228" s="32"/>
      <c r="N228" s="32"/>
      <c r="X228" s="99"/>
      <c r="Y228" s="99"/>
    </row>
    <row r="229" spans="1:25" x14ac:dyDescent="0.25">
      <c r="A229" s="87">
        <v>204</v>
      </c>
      <c r="B229" s="168">
        <v>43441406</v>
      </c>
      <c r="C229" s="173">
        <v>57.9</v>
      </c>
      <c r="D229" s="36">
        <v>1.452</v>
      </c>
      <c r="E229" s="36">
        <v>1.468</v>
      </c>
      <c r="F229" s="36">
        <v>1.6000000000000014E-2</v>
      </c>
      <c r="G229" s="67">
        <v>1.3756800000000012E-2</v>
      </c>
      <c r="H229" s="68">
        <v>6.5038748706064131E-2</v>
      </c>
      <c r="I229" s="67">
        <v>7.8795548706064145E-2</v>
      </c>
      <c r="K229" s="108"/>
      <c r="L229" s="32"/>
      <c r="N229" s="32"/>
      <c r="X229" s="99"/>
      <c r="Y229" s="99"/>
    </row>
    <row r="230" spans="1:25" x14ac:dyDescent="0.25">
      <c r="A230" s="87">
        <v>205</v>
      </c>
      <c r="B230" s="168">
        <v>43441089</v>
      </c>
      <c r="C230" s="173">
        <v>58.3</v>
      </c>
      <c r="D230" s="36">
        <v>2.5379999999999998</v>
      </c>
      <c r="E230" s="36">
        <v>2.5379999999999998</v>
      </c>
      <c r="F230" s="36">
        <v>0</v>
      </c>
      <c r="G230" s="67">
        <v>0</v>
      </c>
      <c r="H230" s="68">
        <v>6.5488066486416904E-2</v>
      </c>
      <c r="I230" s="67">
        <v>6.5488066486416904E-2</v>
      </c>
      <c r="K230" s="108"/>
      <c r="L230" s="32"/>
      <c r="N230" s="32"/>
      <c r="X230" s="99"/>
      <c r="Y230" s="99"/>
    </row>
    <row r="231" spans="1:25" x14ac:dyDescent="0.25">
      <c r="A231" s="87">
        <v>206</v>
      </c>
      <c r="B231" s="168">
        <v>20242434</v>
      </c>
      <c r="C231" s="173">
        <v>46.3</v>
      </c>
      <c r="D231" s="36">
        <v>2.92</v>
      </c>
      <c r="E231" s="36">
        <v>3</v>
      </c>
      <c r="F231" s="36">
        <v>8.0000000000000071E-2</v>
      </c>
      <c r="G231" s="67">
        <v>6.8784000000000067E-2</v>
      </c>
      <c r="H231" s="68">
        <v>5.2008533075833661E-2</v>
      </c>
      <c r="I231" s="67">
        <v>0.12079253307583374</v>
      </c>
      <c r="K231" s="108"/>
      <c r="L231" s="32"/>
      <c r="M231" s="109"/>
      <c r="N231" s="32"/>
      <c r="X231" s="99"/>
      <c r="Y231" s="99"/>
    </row>
    <row r="232" spans="1:25" x14ac:dyDescent="0.25">
      <c r="A232" s="29">
        <v>207</v>
      </c>
      <c r="B232" s="168">
        <v>43441407</v>
      </c>
      <c r="C232" s="173">
        <v>77.900000000000006</v>
      </c>
      <c r="D232" s="36">
        <v>4.6459999999999999</v>
      </c>
      <c r="E232" s="36">
        <v>4.6550000000000002</v>
      </c>
      <c r="F232" s="36">
        <v>9.0000000000003411E-3</v>
      </c>
      <c r="G232" s="67">
        <v>7.7382000000002929E-3</v>
      </c>
      <c r="H232" s="68">
        <v>8.7504637723702872E-2</v>
      </c>
      <c r="I232" s="67">
        <v>9.5242837723703164E-2</v>
      </c>
      <c r="K232" s="108"/>
      <c r="L232" s="32"/>
      <c r="N232" s="32"/>
      <c r="X232" s="99"/>
      <c r="Y232" s="99"/>
    </row>
    <row r="233" spans="1:25" x14ac:dyDescent="0.25">
      <c r="A233" s="87">
        <v>208</v>
      </c>
      <c r="B233" s="168">
        <v>43441412</v>
      </c>
      <c r="C233" s="173">
        <v>117.9</v>
      </c>
      <c r="D233" s="36">
        <v>6.4850000000000003</v>
      </c>
      <c r="E233" s="36">
        <v>7</v>
      </c>
      <c r="F233" s="36">
        <v>0.51499999999999968</v>
      </c>
      <c r="G233" s="67">
        <v>0.44279699999999972</v>
      </c>
      <c r="H233" s="68">
        <v>0.13243641575898032</v>
      </c>
      <c r="I233" s="67">
        <v>0.57523341575898002</v>
      </c>
      <c r="K233" s="108"/>
      <c r="L233" s="32"/>
      <c r="N233" s="32"/>
      <c r="X233" s="99"/>
      <c r="Y233" s="99"/>
    </row>
    <row r="234" spans="1:25" x14ac:dyDescent="0.25">
      <c r="A234" s="87">
        <v>209</v>
      </c>
      <c r="B234" s="168">
        <v>43441411</v>
      </c>
      <c r="C234" s="173">
        <v>58.2</v>
      </c>
      <c r="D234" s="36">
        <v>3.6539999999999999</v>
      </c>
      <c r="E234" s="36">
        <v>3.6539999999999999</v>
      </c>
      <c r="F234" s="36">
        <v>0</v>
      </c>
      <c r="G234" s="67">
        <v>0</v>
      </c>
      <c r="H234" s="68">
        <v>6.5375737041328708E-2</v>
      </c>
      <c r="I234" s="67">
        <v>6.5375737041328708E-2</v>
      </c>
      <c r="K234" s="108"/>
      <c r="L234" s="32"/>
      <c r="N234" s="32"/>
      <c r="X234" s="99"/>
      <c r="Y234" s="99"/>
    </row>
    <row r="235" spans="1:25" x14ac:dyDescent="0.25">
      <c r="A235" s="87">
        <v>210</v>
      </c>
      <c r="B235" s="168">
        <v>43441408</v>
      </c>
      <c r="C235" s="173">
        <v>58.6</v>
      </c>
      <c r="D235" s="36">
        <v>3.669</v>
      </c>
      <c r="E235" s="36">
        <v>3.669</v>
      </c>
      <c r="F235" s="36">
        <v>0</v>
      </c>
      <c r="G235" s="67">
        <v>0</v>
      </c>
      <c r="H235" s="68">
        <v>6.5825054821681481E-2</v>
      </c>
      <c r="I235" s="67">
        <v>6.5825054821681481E-2</v>
      </c>
      <c r="K235" s="108"/>
      <c r="L235" s="32"/>
      <c r="N235" s="32"/>
      <c r="X235" s="99"/>
      <c r="Y235" s="99"/>
    </row>
    <row r="236" spans="1:25" x14ac:dyDescent="0.25">
      <c r="A236" s="29">
        <v>211</v>
      </c>
      <c r="B236" s="168">
        <v>43441409</v>
      </c>
      <c r="C236" s="173">
        <v>46.7</v>
      </c>
      <c r="D236" s="36">
        <v>5.5060000000000002</v>
      </c>
      <c r="E236" s="36">
        <v>5.9640000000000004</v>
      </c>
      <c r="F236" s="36">
        <v>0.45800000000000018</v>
      </c>
      <c r="G236" s="67">
        <v>0.39378840000000015</v>
      </c>
      <c r="H236" s="68">
        <v>5.2457850856186442E-2</v>
      </c>
      <c r="I236" s="67">
        <v>0.44624625085618658</v>
      </c>
      <c r="K236" s="108"/>
      <c r="L236" s="32"/>
      <c r="N236" s="32"/>
      <c r="X236" s="99"/>
      <c r="Y236" s="99"/>
    </row>
    <row r="237" spans="1:25" x14ac:dyDescent="0.25">
      <c r="A237" s="87">
        <v>212</v>
      </c>
      <c r="B237" s="168">
        <v>43441410</v>
      </c>
      <c r="C237" s="173">
        <v>78.599999999999994</v>
      </c>
      <c r="D237" s="36">
        <v>2.2120000000000002</v>
      </c>
      <c r="E237" s="36">
        <v>2.2120000000000002</v>
      </c>
      <c r="F237" s="36">
        <v>0</v>
      </c>
      <c r="G237" s="67">
        <v>0</v>
      </c>
      <c r="H237" s="68">
        <v>8.8290943839320207E-2</v>
      </c>
      <c r="I237" s="67">
        <v>8.8290943839320207E-2</v>
      </c>
      <c r="K237" s="108"/>
      <c r="L237" s="32"/>
      <c r="N237" s="32"/>
      <c r="X237" s="99"/>
      <c r="Y237" s="99"/>
    </row>
    <row r="238" spans="1:25" x14ac:dyDescent="0.25">
      <c r="A238" s="87">
        <v>213</v>
      </c>
      <c r="B238" s="168">
        <v>43441403</v>
      </c>
      <c r="C238" s="173">
        <v>117.8</v>
      </c>
      <c r="D238" s="36">
        <v>9.8049999999999997</v>
      </c>
      <c r="E238" s="36">
        <v>10.146000000000001</v>
      </c>
      <c r="F238" s="36">
        <v>0.34100000000000108</v>
      </c>
      <c r="G238" s="67">
        <v>0.29319180000000095</v>
      </c>
      <c r="H238" s="68">
        <v>0.13232408631389214</v>
      </c>
      <c r="I238" s="67">
        <v>0.42551588631389309</v>
      </c>
      <c r="K238" s="108"/>
      <c r="L238" s="32"/>
      <c r="N238" s="32"/>
      <c r="X238" s="99"/>
      <c r="Y238" s="99"/>
    </row>
    <row r="239" spans="1:25" x14ac:dyDescent="0.25">
      <c r="A239" s="87">
        <v>214</v>
      </c>
      <c r="B239" s="168">
        <v>43441398</v>
      </c>
      <c r="C239" s="173">
        <v>57.8</v>
      </c>
      <c r="D239" s="36">
        <v>2.1379999999999999</v>
      </c>
      <c r="E239" s="36">
        <v>2.1379999999999999</v>
      </c>
      <c r="F239" s="36">
        <v>0</v>
      </c>
      <c r="G239" s="67">
        <v>0</v>
      </c>
      <c r="H239" s="68">
        <v>6.4926419260975934E-2</v>
      </c>
      <c r="I239" s="67">
        <v>6.4926419260975934E-2</v>
      </c>
      <c r="K239" s="108"/>
      <c r="L239" s="32"/>
      <c r="N239" s="32"/>
      <c r="X239" s="99"/>
      <c r="Y239" s="99"/>
    </row>
    <row r="240" spans="1:25" x14ac:dyDescent="0.25">
      <c r="A240" s="29">
        <v>215</v>
      </c>
      <c r="B240" s="168">
        <v>43441413</v>
      </c>
      <c r="C240" s="173">
        <v>58.8</v>
      </c>
      <c r="D240" s="36">
        <v>2.6480000000000001</v>
      </c>
      <c r="E240" s="36">
        <v>2.7839999999999998</v>
      </c>
      <c r="F240" s="36">
        <v>0.13599999999999968</v>
      </c>
      <c r="G240" s="67">
        <v>0.11693279999999973</v>
      </c>
      <c r="H240" s="68">
        <v>6.6049713711857874E-2</v>
      </c>
      <c r="I240" s="67">
        <v>0.18298251371185759</v>
      </c>
      <c r="K240" s="108"/>
      <c r="L240" s="32"/>
      <c r="N240" s="32"/>
      <c r="X240" s="99"/>
      <c r="Y240" s="99"/>
    </row>
    <row r="241" spans="1:25" x14ac:dyDescent="0.25">
      <c r="A241" s="87">
        <v>216</v>
      </c>
      <c r="B241" s="168">
        <v>43441401</v>
      </c>
      <c r="C241" s="173">
        <v>46.6</v>
      </c>
      <c r="D241" s="36">
        <v>5.0810000000000004</v>
      </c>
      <c r="E241" s="36">
        <v>5.2279999999999998</v>
      </c>
      <c r="F241" s="36">
        <v>0.14699999999999935</v>
      </c>
      <c r="G241" s="67">
        <v>0.12639059999999944</v>
      </c>
      <c r="H241" s="68">
        <v>5.2345521411098245E-2</v>
      </c>
      <c r="I241" s="67">
        <v>0.17873612141109768</v>
      </c>
      <c r="K241" s="108"/>
      <c r="L241" s="32"/>
      <c r="N241" s="32"/>
      <c r="X241" s="99"/>
      <c r="Y241" s="99"/>
    </row>
    <row r="242" spans="1:25" x14ac:dyDescent="0.25">
      <c r="A242" s="87">
        <v>217</v>
      </c>
      <c r="B242" s="168">
        <v>43441404</v>
      </c>
      <c r="C242" s="173">
        <v>78.400000000000006</v>
      </c>
      <c r="D242" s="36">
        <v>5.125</v>
      </c>
      <c r="E242" s="36">
        <v>5.125</v>
      </c>
      <c r="F242" s="36">
        <v>0</v>
      </c>
      <c r="G242" s="67">
        <v>0</v>
      </c>
      <c r="H242" s="68">
        <v>8.8066284949143842E-2</v>
      </c>
      <c r="I242" s="67">
        <v>8.8066284949143842E-2</v>
      </c>
      <c r="K242" s="108"/>
      <c r="L242" s="32"/>
      <c r="N242" s="32"/>
      <c r="X242" s="99"/>
      <c r="Y242" s="99"/>
    </row>
    <row r="243" spans="1:25" x14ac:dyDescent="0.25">
      <c r="A243" s="87">
        <v>218</v>
      </c>
      <c r="B243" s="168">
        <v>43441396</v>
      </c>
      <c r="C243" s="173">
        <v>118.2</v>
      </c>
      <c r="D243" s="36">
        <v>9.3859999999999992</v>
      </c>
      <c r="E243" s="36">
        <v>10.237</v>
      </c>
      <c r="F243" s="36">
        <v>0.85100000000000087</v>
      </c>
      <c r="G243" s="67">
        <v>0.73168980000000072</v>
      </c>
      <c r="H243" s="68">
        <v>0.1327734040942449</v>
      </c>
      <c r="I243" s="67">
        <v>0.8644632040942456</v>
      </c>
      <c r="K243" s="108"/>
      <c r="L243" s="32"/>
      <c r="N243" s="32"/>
    </row>
    <row r="244" spans="1:25" x14ac:dyDescent="0.25">
      <c r="A244" s="29">
        <v>219</v>
      </c>
      <c r="B244" s="168">
        <v>43441399</v>
      </c>
      <c r="C244" s="173">
        <v>58.3</v>
      </c>
      <c r="D244" s="36">
        <v>4.3159999999999998</v>
      </c>
      <c r="E244" s="36">
        <v>4.327</v>
      </c>
      <c r="F244" s="36">
        <v>1.1000000000000121E-2</v>
      </c>
      <c r="G244" s="67">
        <v>9.4578000000001047E-3</v>
      </c>
      <c r="H244" s="68">
        <v>6.5488066486416904E-2</v>
      </c>
      <c r="I244" s="67">
        <v>7.4945866486417004E-2</v>
      </c>
      <c r="K244" s="108"/>
      <c r="L244" s="32"/>
      <c r="N244" s="32"/>
    </row>
    <row r="245" spans="1:25" x14ac:dyDescent="0.25">
      <c r="A245" s="87">
        <v>220</v>
      </c>
      <c r="B245" s="168">
        <v>43441400</v>
      </c>
      <c r="C245" s="173">
        <v>59.4</v>
      </c>
      <c r="D245" s="36">
        <v>4.4039999999999999</v>
      </c>
      <c r="E245" s="36">
        <v>4.8070000000000004</v>
      </c>
      <c r="F245" s="36">
        <v>0.40300000000000047</v>
      </c>
      <c r="G245" s="67">
        <v>0.3464994000000004</v>
      </c>
      <c r="H245" s="68">
        <v>6.6723690382387027E-2</v>
      </c>
      <c r="I245" s="67">
        <v>0.41322309038238741</v>
      </c>
      <c r="K245" s="108"/>
      <c r="L245" s="32"/>
      <c r="N245" s="32"/>
    </row>
    <row r="246" spans="1:25" x14ac:dyDescent="0.25">
      <c r="A246" s="87">
        <v>221</v>
      </c>
      <c r="B246" s="168">
        <v>43441397</v>
      </c>
      <c r="C246" s="173">
        <v>46.9</v>
      </c>
      <c r="D246" s="36">
        <v>3.081</v>
      </c>
      <c r="E246" s="36">
        <v>3.081</v>
      </c>
      <c r="F246" s="36">
        <v>0</v>
      </c>
      <c r="G246" s="67">
        <v>0</v>
      </c>
      <c r="H246" s="68">
        <v>5.2682509746362821E-2</v>
      </c>
      <c r="I246" s="67">
        <v>5.2682509746362821E-2</v>
      </c>
      <c r="K246" s="108"/>
      <c r="L246" s="32"/>
      <c r="N246" s="32"/>
    </row>
    <row r="247" spans="1:25" x14ac:dyDescent="0.25">
      <c r="A247" s="87">
        <v>222</v>
      </c>
      <c r="B247" s="168">
        <v>43441402</v>
      </c>
      <c r="C247" s="173">
        <v>77.7</v>
      </c>
      <c r="D247" s="36">
        <v>7.2569999999999997</v>
      </c>
      <c r="E247" s="36">
        <v>7.5090000000000003</v>
      </c>
      <c r="F247" s="36">
        <v>0.25200000000000067</v>
      </c>
      <c r="G247" s="67">
        <v>0.21666960000000057</v>
      </c>
      <c r="H247" s="68">
        <v>8.7279978833526464E-2</v>
      </c>
      <c r="I247" s="67">
        <v>0.30394957883352702</v>
      </c>
      <c r="K247" s="108"/>
      <c r="L247" s="32"/>
      <c r="N247" s="32"/>
    </row>
    <row r="248" spans="1:25" x14ac:dyDescent="0.25">
      <c r="A248" s="29">
        <v>223</v>
      </c>
      <c r="B248" s="168">
        <v>43441209</v>
      </c>
      <c r="C248" s="173">
        <v>118.6</v>
      </c>
      <c r="D248" s="36">
        <v>12.03</v>
      </c>
      <c r="E248" s="36">
        <v>12.896000000000001</v>
      </c>
      <c r="F248" s="36">
        <v>0.86600000000000144</v>
      </c>
      <c r="G248" s="67">
        <v>0.74458680000000121</v>
      </c>
      <c r="H248" s="68">
        <v>0.13322272187459769</v>
      </c>
      <c r="I248" s="67">
        <v>0.87780952187459893</v>
      </c>
      <c r="K248" s="108"/>
      <c r="L248" s="32"/>
      <c r="N248" s="32"/>
    </row>
    <row r="249" spans="1:25" x14ac:dyDescent="0.25">
      <c r="A249" s="87">
        <v>224</v>
      </c>
      <c r="B249" s="168">
        <v>43441210</v>
      </c>
      <c r="C249" s="173">
        <v>56.8</v>
      </c>
      <c r="D249" s="36">
        <v>0.89400000000000002</v>
      </c>
      <c r="E249" s="36">
        <v>0.89400000000000002</v>
      </c>
      <c r="F249" s="36">
        <v>0</v>
      </c>
      <c r="G249" s="67">
        <v>0</v>
      </c>
      <c r="H249" s="68">
        <v>6.3803124810093995E-2</v>
      </c>
      <c r="I249" s="67">
        <v>6.3803124810093995E-2</v>
      </c>
      <c r="K249" s="108"/>
      <c r="L249" s="32"/>
      <c r="N249" s="32"/>
    </row>
    <row r="250" spans="1:25" x14ac:dyDescent="0.25">
      <c r="A250" s="87">
        <v>225</v>
      </c>
      <c r="B250" s="168">
        <v>43441214</v>
      </c>
      <c r="C250" s="173">
        <v>58.9</v>
      </c>
      <c r="D250" s="36">
        <v>5.5810000000000004</v>
      </c>
      <c r="E250" s="36">
        <v>5.5810000000000004</v>
      </c>
      <c r="F250" s="36">
        <v>0</v>
      </c>
      <c r="G250" s="67">
        <v>0</v>
      </c>
      <c r="H250" s="68">
        <v>6.6162043156946071E-2</v>
      </c>
      <c r="I250" s="67">
        <v>6.6162043156946071E-2</v>
      </c>
      <c r="K250" s="108"/>
      <c r="L250" s="32"/>
      <c r="N250" s="32"/>
    </row>
    <row r="251" spans="1:25" x14ac:dyDescent="0.25">
      <c r="A251" s="87">
        <v>226</v>
      </c>
      <c r="B251" s="168">
        <v>43441215</v>
      </c>
      <c r="C251" s="173">
        <v>46.8</v>
      </c>
      <c r="D251" s="36">
        <v>1.917</v>
      </c>
      <c r="E251" s="36">
        <v>1.917</v>
      </c>
      <c r="F251" s="36">
        <v>0</v>
      </c>
      <c r="G251" s="67">
        <v>0</v>
      </c>
      <c r="H251" s="68">
        <v>5.2570180301274624E-2</v>
      </c>
      <c r="I251" s="67">
        <v>5.2570180301274624E-2</v>
      </c>
      <c r="K251" s="108"/>
      <c r="L251" s="32"/>
      <c r="N251" s="32"/>
    </row>
    <row r="252" spans="1:25" x14ac:dyDescent="0.25">
      <c r="A252" s="29">
        <v>227</v>
      </c>
      <c r="B252" s="168">
        <v>43441211</v>
      </c>
      <c r="C252" s="173">
        <v>78.2</v>
      </c>
      <c r="D252" s="36">
        <v>3.8559999999999999</v>
      </c>
      <c r="E252" s="36">
        <v>3.8559999999999999</v>
      </c>
      <c r="F252" s="36">
        <v>0</v>
      </c>
      <c r="G252" s="67">
        <v>0</v>
      </c>
      <c r="H252" s="68">
        <v>8.7841626058967434E-2</v>
      </c>
      <c r="I252" s="67">
        <v>8.7841626058967434E-2</v>
      </c>
      <c r="K252" s="108"/>
      <c r="L252" s="32"/>
      <c r="N252" s="32"/>
    </row>
    <row r="253" spans="1:25" x14ac:dyDescent="0.25">
      <c r="A253" s="87">
        <v>228</v>
      </c>
      <c r="B253" s="168">
        <v>43441212</v>
      </c>
      <c r="C253" s="173">
        <v>117.6</v>
      </c>
      <c r="D253" s="36">
        <v>8.8520000000000003</v>
      </c>
      <c r="E253" s="36">
        <v>9.4749999999999996</v>
      </c>
      <c r="F253" s="36">
        <v>0.62299999999999933</v>
      </c>
      <c r="G253" s="67">
        <v>0.53565539999999945</v>
      </c>
      <c r="H253" s="68">
        <v>0.13209942742371575</v>
      </c>
      <c r="I253" s="67">
        <v>0.66775482742371517</v>
      </c>
      <c r="K253" s="108"/>
      <c r="L253" s="32"/>
      <c r="N253" s="32"/>
    </row>
    <row r="254" spans="1:25" x14ac:dyDescent="0.25">
      <c r="A254" s="87">
        <v>229</v>
      </c>
      <c r="B254" s="168">
        <v>43441218</v>
      </c>
      <c r="C254" s="173">
        <v>57.8</v>
      </c>
      <c r="D254" s="36">
        <v>3.3319999999999999</v>
      </c>
      <c r="E254" s="36">
        <v>3.3410000000000002</v>
      </c>
      <c r="F254" s="36">
        <v>9.0000000000003411E-3</v>
      </c>
      <c r="G254" s="67">
        <v>7.7382000000002929E-3</v>
      </c>
      <c r="H254" s="68">
        <v>6.4926419260975934E-2</v>
      </c>
      <c r="I254" s="67">
        <v>7.2664619260976226E-2</v>
      </c>
      <c r="K254" s="108"/>
      <c r="L254" s="32"/>
      <c r="N254" s="32"/>
    </row>
    <row r="255" spans="1:25" x14ac:dyDescent="0.25">
      <c r="A255" s="87">
        <v>230</v>
      </c>
      <c r="B255" s="168">
        <v>43441227</v>
      </c>
      <c r="C255" s="173">
        <v>58.4</v>
      </c>
      <c r="D255" s="36">
        <v>2.5939999999999999</v>
      </c>
      <c r="E255" s="36">
        <v>2.5939999999999999</v>
      </c>
      <c r="F255" s="36">
        <v>0</v>
      </c>
      <c r="G255" s="67">
        <v>0</v>
      </c>
      <c r="H255" s="68">
        <v>6.5600395931505101E-2</v>
      </c>
      <c r="I255" s="67">
        <v>6.5600395931505101E-2</v>
      </c>
      <c r="K255" s="108"/>
      <c r="L255" s="32"/>
      <c r="N255" s="32"/>
    </row>
    <row r="256" spans="1:25" x14ac:dyDescent="0.25">
      <c r="A256" s="29">
        <v>231</v>
      </c>
      <c r="B256" s="168">
        <v>43441216</v>
      </c>
      <c r="C256" s="173">
        <v>47</v>
      </c>
      <c r="D256" s="36">
        <v>3.8210000000000002</v>
      </c>
      <c r="E256" s="36">
        <v>4.07</v>
      </c>
      <c r="F256" s="36">
        <v>0.24900000000000011</v>
      </c>
      <c r="G256" s="67">
        <v>0.21409020000000009</v>
      </c>
      <c r="H256" s="68">
        <v>5.2794839191451018E-2</v>
      </c>
      <c r="I256" s="67">
        <v>0.26688503919145112</v>
      </c>
      <c r="K256" s="108"/>
      <c r="L256" s="32"/>
      <c r="N256" s="32"/>
    </row>
    <row r="257" spans="1:14" x14ac:dyDescent="0.25">
      <c r="A257" s="87">
        <v>232</v>
      </c>
      <c r="B257" s="168">
        <v>43441217</v>
      </c>
      <c r="C257" s="173">
        <v>78</v>
      </c>
      <c r="D257" s="36">
        <v>5.7229999999999999</v>
      </c>
      <c r="E257" s="36">
        <v>6.1710000000000003</v>
      </c>
      <c r="F257" s="36">
        <v>0.4480000000000004</v>
      </c>
      <c r="G257" s="67">
        <v>0.38519040000000032</v>
      </c>
      <c r="H257" s="68">
        <v>8.7616967168791041E-2</v>
      </c>
      <c r="I257" s="67">
        <v>0.47280736716879135</v>
      </c>
      <c r="K257" s="108"/>
      <c r="L257" s="32"/>
      <c r="N257" s="32"/>
    </row>
    <row r="258" spans="1:14" x14ac:dyDescent="0.25">
      <c r="A258" s="87">
        <v>233</v>
      </c>
      <c r="B258" s="168">
        <v>43441226</v>
      </c>
      <c r="C258" s="173">
        <v>117.7</v>
      </c>
      <c r="D258" s="36">
        <v>8.843</v>
      </c>
      <c r="E258" s="36">
        <v>9.5079999999999991</v>
      </c>
      <c r="F258" s="36">
        <v>0.66499999999999915</v>
      </c>
      <c r="G258" s="67">
        <v>0.57176699999999925</v>
      </c>
      <c r="H258" s="68">
        <v>0.13221175686880393</v>
      </c>
      <c r="I258" s="67">
        <v>0.70397875686880318</v>
      </c>
      <c r="K258" s="108"/>
      <c r="L258" s="32"/>
      <c r="N258" s="32"/>
    </row>
    <row r="259" spans="1:14" x14ac:dyDescent="0.25">
      <c r="A259" s="87">
        <v>234</v>
      </c>
      <c r="B259" s="168">
        <v>43441225</v>
      </c>
      <c r="C259" s="173">
        <v>57.8</v>
      </c>
      <c r="D259" s="36">
        <v>2.5950000000000002</v>
      </c>
      <c r="E259" s="36">
        <v>2.78</v>
      </c>
      <c r="F259" s="36">
        <v>0.18499999999999961</v>
      </c>
      <c r="G259" s="67">
        <v>0.15906299999999968</v>
      </c>
      <c r="H259" s="68">
        <v>6.4926419260975934E-2</v>
      </c>
      <c r="I259" s="67">
        <v>0.2239894192609756</v>
      </c>
      <c r="K259" s="108"/>
      <c r="L259" s="32"/>
      <c r="N259" s="32"/>
    </row>
    <row r="260" spans="1:14" x14ac:dyDescent="0.25">
      <c r="A260" s="29">
        <v>235</v>
      </c>
      <c r="B260" s="168">
        <v>43441222</v>
      </c>
      <c r="C260" s="173">
        <v>58.3</v>
      </c>
      <c r="D260" s="36">
        <v>1.0529999999999999</v>
      </c>
      <c r="E260" s="36">
        <v>1.0529999999999999</v>
      </c>
      <c r="F260" s="36">
        <v>0</v>
      </c>
      <c r="G260" s="67">
        <v>0</v>
      </c>
      <c r="H260" s="68">
        <v>6.5488066486416904E-2</v>
      </c>
      <c r="I260" s="67">
        <v>6.5488066486416904E-2</v>
      </c>
      <c r="K260" s="108"/>
      <c r="L260" s="32"/>
      <c r="N260" s="32"/>
    </row>
    <row r="261" spans="1:14" x14ac:dyDescent="0.25">
      <c r="A261" s="87">
        <v>236</v>
      </c>
      <c r="B261" s="168">
        <v>43441223</v>
      </c>
      <c r="C261" s="173">
        <v>47</v>
      </c>
      <c r="D261" s="36">
        <v>2.6139999999999999</v>
      </c>
      <c r="E261" s="36">
        <v>2.7519999999999998</v>
      </c>
      <c r="F261" s="36">
        <v>0.1379999999999999</v>
      </c>
      <c r="G261" s="67">
        <v>0.11865239999999992</v>
      </c>
      <c r="H261" s="68">
        <v>5.2794839191451018E-2</v>
      </c>
      <c r="I261" s="67">
        <v>0.17144723919145094</v>
      </c>
      <c r="J261" s="99"/>
      <c r="K261" s="108"/>
      <c r="L261" s="32"/>
      <c r="N261" s="32"/>
    </row>
    <row r="262" spans="1:14" x14ac:dyDescent="0.25">
      <c r="A262" s="87">
        <v>237</v>
      </c>
      <c r="B262" s="168">
        <v>43441224</v>
      </c>
      <c r="C262" s="173">
        <v>77</v>
      </c>
      <c r="D262" s="36">
        <v>4.2539999999999996</v>
      </c>
      <c r="E262" s="36">
        <v>4.6340000000000003</v>
      </c>
      <c r="F262" s="36">
        <v>0.38000000000000078</v>
      </c>
      <c r="G262" s="67">
        <v>0.32672400000000068</v>
      </c>
      <c r="H262" s="68">
        <v>8.6493672717909101E-2</v>
      </c>
      <c r="I262" s="67">
        <v>0.41321767271790977</v>
      </c>
      <c r="J262" s="99"/>
      <c r="K262" s="108"/>
      <c r="L262" s="32"/>
      <c r="N262" s="32"/>
    </row>
    <row r="263" spans="1:14" x14ac:dyDescent="0.25">
      <c r="A263" s="87">
        <v>238</v>
      </c>
      <c r="B263" s="168">
        <v>43441221</v>
      </c>
      <c r="C263" s="173">
        <v>117.8</v>
      </c>
      <c r="D263" s="36">
        <v>9.2620000000000005</v>
      </c>
      <c r="E263" s="36">
        <v>10.102</v>
      </c>
      <c r="F263" s="36">
        <v>0.83999999999999986</v>
      </c>
      <c r="G263" s="67">
        <v>0.72223199999999987</v>
      </c>
      <c r="H263" s="68">
        <v>0.13232408631389214</v>
      </c>
      <c r="I263" s="67">
        <v>0.85455608631389202</v>
      </c>
      <c r="J263" s="99"/>
      <c r="K263" s="108"/>
      <c r="L263" s="32"/>
      <c r="N263" s="32"/>
    </row>
    <row r="264" spans="1:14" x14ac:dyDescent="0.25">
      <c r="A264" s="29">
        <v>239</v>
      </c>
      <c r="B264" s="168">
        <v>43441220</v>
      </c>
      <c r="C264" s="173">
        <v>58.1</v>
      </c>
      <c r="D264" s="36">
        <v>3.4929999999999999</v>
      </c>
      <c r="E264" s="36">
        <v>3.754</v>
      </c>
      <c r="F264" s="36">
        <v>0.26100000000000012</v>
      </c>
      <c r="G264" s="67">
        <v>0.2244078000000001</v>
      </c>
      <c r="H264" s="68">
        <v>6.5263407596240511E-2</v>
      </c>
      <c r="I264" s="67">
        <v>0.2896712075962406</v>
      </c>
      <c r="J264" s="99"/>
      <c r="K264" s="108"/>
      <c r="L264" s="32"/>
      <c r="N264" s="32"/>
    </row>
    <row r="265" spans="1:14" x14ac:dyDescent="0.25">
      <c r="A265" s="87">
        <v>240</v>
      </c>
      <c r="B265" s="168">
        <v>20242417</v>
      </c>
      <c r="C265" s="173">
        <v>58.7</v>
      </c>
      <c r="D265" s="36">
        <v>3.1309999999999998</v>
      </c>
      <c r="E265" s="36">
        <v>3.3610000000000002</v>
      </c>
      <c r="F265" s="36">
        <v>0.23000000000000043</v>
      </c>
      <c r="G265" s="67">
        <v>0.19775400000000037</v>
      </c>
      <c r="H265" s="68">
        <v>6.5937384266769677E-2</v>
      </c>
      <c r="I265" s="67">
        <v>0.26369138426677008</v>
      </c>
      <c r="J265" s="99"/>
      <c r="K265" s="108"/>
      <c r="L265" s="32"/>
      <c r="N265" s="32"/>
    </row>
    <row r="266" spans="1:14" x14ac:dyDescent="0.25">
      <c r="A266" s="87">
        <v>241</v>
      </c>
      <c r="B266" s="168">
        <v>20242445</v>
      </c>
      <c r="C266" s="173">
        <v>46.5</v>
      </c>
      <c r="D266" s="36">
        <v>1.181</v>
      </c>
      <c r="E266" s="36">
        <v>1.181</v>
      </c>
      <c r="F266" s="36">
        <v>0</v>
      </c>
      <c r="G266" s="67">
        <v>0</v>
      </c>
      <c r="H266" s="68">
        <v>5.2233191966010048E-2</v>
      </c>
      <c r="I266" s="67">
        <v>5.2233191966010048E-2</v>
      </c>
      <c r="J266" s="99"/>
      <c r="K266" s="108"/>
      <c r="L266" s="32"/>
      <c r="N266" s="32"/>
    </row>
    <row r="267" spans="1:14" x14ac:dyDescent="0.25">
      <c r="A267" s="87">
        <v>242</v>
      </c>
      <c r="B267" s="168">
        <v>43441219</v>
      </c>
      <c r="C267" s="173">
        <v>78.3</v>
      </c>
      <c r="D267" s="36">
        <v>7.2709999999999999</v>
      </c>
      <c r="E267" s="36">
        <v>7.8949999999999996</v>
      </c>
      <c r="F267" s="36">
        <v>0.62399999999999967</v>
      </c>
      <c r="G267" s="67">
        <v>0.53651519999999975</v>
      </c>
      <c r="H267" s="68">
        <v>8.7953955504055645E-2</v>
      </c>
      <c r="I267" s="67">
        <v>0.62446915550405535</v>
      </c>
      <c r="J267" s="99"/>
      <c r="K267" s="108"/>
      <c r="L267" s="32"/>
      <c r="N267" s="32"/>
    </row>
    <row r="268" spans="1:14" x14ac:dyDescent="0.25">
      <c r="A268" s="29">
        <v>243</v>
      </c>
      <c r="B268" s="168">
        <v>20242421</v>
      </c>
      <c r="C268" s="173">
        <v>117.2</v>
      </c>
      <c r="D268" s="36">
        <v>7.3120000000000003</v>
      </c>
      <c r="E268" s="36">
        <v>7.3680000000000003</v>
      </c>
      <c r="F268" s="36">
        <v>5.600000000000005E-2</v>
      </c>
      <c r="G268" s="67">
        <v>4.814880000000004E-2</v>
      </c>
      <c r="H268" s="68">
        <v>0.13165010964336296</v>
      </c>
      <c r="I268" s="67">
        <v>0.17979890964336301</v>
      </c>
      <c r="J268" s="99"/>
      <c r="K268" s="108"/>
      <c r="N268" s="32"/>
    </row>
    <row r="269" spans="1:14" x14ac:dyDescent="0.25">
      <c r="A269" s="87">
        <v>244</v>
      </c>
      <c r="B269" s="168">
        <v>20242431</v>
      </c>
      <c r="C269" s="173">
        <v>57.8</v>
      </c>
      <c r="D269" s="36">
        <v>3.8250000000000002</v>
      </c>
      <c r="E269" s="36">
        <v>3.9830000000000001</v>
      </c>
      <c r="F269" s="36">
        <v>0.15799999999999992</v>
      </c>
      <c r="G269" s="67">
        <v>0.13584839999999992</v>
      </c>
      <c r="H269" s="68">
        <v>6.4926419260975934E-2</v>
      </c>
      <c r="I269" s="67">
        <v>0.20077481926097585</v>
      </c>
      <c r="J269" s="99"/>
      <c r="K269" s="108"/>
      <c r="N269" s="32"/>
    </row>
    <row r="270" spans="1:14" x14ac:dyDescent="0.25">
      <c r="A270" s="87">
        <v>245</v>
      </c>
      <c r="B270" s="168">
        <v>20242432</v>
      </c>
      <c r="C270" s="173">
        <v>58.2</v>
      </c>
      <c r="D270" s="36">
        <v>2.5379999999999998</v>
      </c>
      <c r="E270" s="36">
        <v>2.5379999999999998</v>
      </c>
      <c r="F270" s="36">
        <v>0</v>
      </c>
      <c r="G270" s="67">
        <v>0</v>
      </c>
      <c r="H270" s="68">
        <v>6.5375737041328708E-2</v>
      </c>
      <c r="I270" s="67">
        <v>6.5375737041328708E-2</v>
      </c>
      <c r="J270" s="99"/>
      <c r="K270" s="108"/>
      <c r="N270" s="32"/>
    </row>
    <row r="271" spans="1:14" x14ac:dyDescent="0.25">
      <c r="A271" s="87">
        <v>246</v>
      </c>
      <c r="B271" s="168">
        <v>20242451</v>
      </c>
      <c r="C271" s="173">
        <v>45.8</v>
      </c>
      <c r="D271" s="36">
        <v>4.4379999999999997</v>
      </c>
      <c r="E271" s="36">
        <v>5.5129999999999999</v>
      </c>
      <c r="F271" s="36">
        <v>1.0750000000000002</v>
      </c>
      <c r="G271" s="67">
        <v>0.92428500000000013</v>
      </c>
      <c r="H271" s="68">
        <v>5.1446885850392692E-2</v>
      </c>
      <c r="I271" s="67">
        <v>0.97573188585039283</v>
      </c>
      <c r="J271" s="99"/>
      <c r="K271" s="108"/>
      <c r="N271" s="32"/>
    </row>
    <row r="272" spans="1:14" x14ac:dyDescent="0.25">
      <c r="A272" s="29">
        <v>247</v>
      </c>
      <c r="B272" s="168">
        <v>20242442</v>
      </c>
      <c r="C272" s="173">
        <v>77.599999999999994</v>
      </c>
      <c r="D272" s="36">
        <v>5.5289999999999999</v>
      </c>
      <c r="E272" s="36">
        <v>5.5289999999999999</v>
      </c>
      <c r="F272" s="36">
        <v>0</v>
      </c>
      <c r="G272" s="67">
        <v>0</v>
      </c>
      <c r="H272" s="68">
        <v>8.7167649388438267E-2</v>
      </c>
      <c r="I272" s="67">
        <v>8.7167649388438267E-2</v>
      </c>
      <c r="J272" s="99"/>
      <c r="K272" s="106"/>
      <c r="L272" s="70"/>
      <c r="N272" s="32"/>
    </row>
    <row r="273" spans="1:23" s="4" customFormat="1" x14ac:dyDescent="0.25">
      <c r="A273" s="286" t="s">
        <v>3</v>
      </c>
      <c r="B273" s="286"/>
      <c r="C273" s="81">
        <f t="shared" ref="C273:E273" si="0">SUM(C26:C272)</f>
        <v>17591.5</v>
      </c>
      <c r="D273" s="54">
        <f t="shared" si="0"/>
        <v>1367.6870000000001</v>
      </c>
      <c r="E273" s="54">
        <f t="shared" si="0"/>
        <v>1429.7820000000004</v>
      </c>
      <c r="F273" s="167">
        <f t="shared" ref="F273" si="1">E273-D273</f>
        <v>62.095000000000255</v>
      </c>
      <c r="G273" s="54">
        <f>SUM(G26:G272)</f>
        <v>53.389281000000004</v>
      </c>
      <c r="H273" s="54">
        <f>SUM(H26:H272)</f>
        <v>15.974718999999997</v>
      </c>
      <c r="I273" s="54">
        <f>SUM(I26:I272)</f>
        <v>69.363999999999933</v>
      </c>
      <c r="J273" s="281"/>
      <c r="K273" s="282"/>
      <c r="L273" s="30"/>
      <c r="M273" s="32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 x14ac:dyDescent="0.25">
      <c r="G274" s="125"/>
      <c r="J274" s="126"/>
      <c r="K274" s="106"/>
    </row>
    <row r="275" spans="1:23" x14ac:dyDescent="0.25">
      <c r="A275" s="9"/>
      <c r="B275" s="9"/>
      <c r="C275" s="10"/>
      <c r="D275" s="11"/>
      <c r="E275" s="10"/>
      <c r="F275" s="10"/>
      <c r="G275" s="11"/>
      <c r="H275" s="5"/>
      <c r="I275" s="5"/>
      <c r="J275" s="99"/>
    </row>
    <row r="276" spans="1:23" x14ac:dyDescent="0.25">
      <c r="B276" s="127"/>
      <c r="C276" s="127"/>
      <c r="D276" s="127"/>
      <c r="E276" s="127"/>
      <c r="F276" s="127"/>
      <c r="G276" s="128"/>
      <c r="J276" s="99"/>
    </row>
    <row r="277" spans="1:23" x14ac:dyDescent="0.25">
      <c r="J277" s="99"/>
    </row>
    <row r="279" spans="1:23" x14ac:dyDescent="0.25">
      <c r="A279" s="287" t="s">
        <v>55</v>
      </c>
      <c r="B279" s="289" t="s">
        <v>56</v>
      </c>
      <c r="C279" s="180" t="s">
        <v>57</v>
      </c>
      <c r="F279" s="4"/>
      <c r="G279" s="6"/>
      <c r="I279" s="3"/>
      <c r="J279" s="30"/>
      <c r="L279" s="32"/>
      <c r="M279" s="30"/>
      <c r="W279" s="3"/>
    </row>
    <row r="280" spans="1:23" x14ac:dyDescent="0.25">
      <c r="A280" s="288"/>
      <c r="B280" s="290"/>
      <c r="C280" s="181" t="s">
        <v>58</v>
      </c>
      <c r="F280" s="4"/>
      <c r="G280" s="6"/>
      <c r="I280" s="3"/>
      <c r="J280" s="30"/>
      <c r="L280" s="32"/>
      <c r="M280" s="30"/>
      <c r="W280" s="3"/>
    </row>
    <row r="281" spans="1:23" x14ac:dyDescent="0.25">
      <c r="A281" s="182" t="s">
        <v>59</v>
      </c>
      <c r="B281" s="183">
        <v>43441481</v>
      </c>
      <c r="C281" s="184">
        <v>17.218</v>
      </c>
      <c r="F281" s="4"/>
      <c r="G281" s="6"/>
      <c r="I281" s="3"/>
      <c r="J281" s="30"/>
      <c r="L281" s="32"/>
      <c r="M281" s="30"/>
      <c r="W281" s="3"/>
    </row>
    <row r="282" spans="1:23" x14ac:dyDescent="0.25">
      <c r="A282" s="182" t="s">
        <v>60</v>
      </c>
      <c r="B282" s="183">
        <v>43441178</v>
      </c>
      <c r="C282" s="184">
        <v>16.238</v>
      </c>
      <c r="F282" s="4"/>
      <c r="G282" s="6"/>
      <c r="I282" s="3"/>
      <c r="J282" s="30"/>
      <c r="L282" s="32"/>
      <c r="M282" s="30"/>
      <c r="W282" s="3"/>
    </row>
    <row r="283" spans="1:23" x14ac:dyDescent="0.25">
      <c r="A283" s="182" t="s">
        <v>61</v>
      </c>
      <c r="B283" s="183">
        <v>43441179</v>
      </c>
      <c r="C283" s="184">
        <v>12.239000000000001</v>
      </c>
      <c r="F283" s="4"/>
      <c r="G283" s="6"/>
      <c r="I283" s="3"/>
      <c r="J283" s="30"/>
      <c r="L283" s="32"/>
      <c r="M283" s="30"/>
      <c r="W283" s="3"/>
    </row>
    <row r="284" spans="1:23" x14ac:dyDescent="0.25">
      <c r="A284" s="182" t="s">
        <v>62</v>
      </c>
      <c r="B284" s="183">
        <v>43441177</v>
      </c>
      <c r="C284" s="184">
        <v>22.672999999999998</v>
      </c>
      <c r="F284" s="4"/>
      <c r="G284" s="6"/>
      <c r="I284" s="3"/>
      <c r="J284" s="30"/>
      <c r="L284" s="32"/>
      <c r="M284" s="30"/>
      <c r="W284" s="3"/>
    </row>
    <row r="285" spans="1:23" x14ac:dyDescent="0.25">
      <c r="A285" s="182" t="s">
        <v>63</v>
      </c>
      <c r="B285" s="183">
        <v>41444210</v>
      </c>
      <c r="C285" s="184">
        <v>71.790000000000006</v>
      </c>
      <c r="F285" s="4"/>
      <c r="G285" s="6"/>
      <c r="I285" s="3"/>
      <c r="J285" s="30"/>
      <c r="L285" s="32"/>
      <c r="M285" s="30"/>
      <c r="W285" s="3"/>
    </row>
    <row r="286" spans="1:23" x14ac:dyDescent="0.25">
      <c r="A286" s="182" t="s">
        <v>64</v>
      </c>
      <c r="B286" s="183">
        <v>43441483</v>
      </c>
      <c r="C286" s="184">
        <v>87.893000000000001</v>
      </c>
      <c r="F286" s="4"/>
      <c r="G286" s="6"/>
      <c r="I286" s="3"/>
      <c r="J286" s="30"/>
      <c r="L286" s="32"/>
      <c r="M286" s="30"/>
      <c r="W286" s="3"/>
    </row>
    <row r="287" spans="1:23" x14ac:dyDescent="0.25">
      <c r="A287" s="182" t="s">
        <v>65</v>
      </c>
      <c r="B287" s="183">
        <v>43441482</v>
      </c>
      <c r="C287" s="184">
        <v>93.866</v>
      </c>
      <c r="F287" s="4"/>
      <c r="G287" s="6"/>
      <c r="I287" s="3"/>
      <c r="J287" s="30"/>
      <c r="L287" s="32"/>
      <c r="M287" s="30"/>
      <c r="W287" s="3"/>
    </row>
    <row r="288" spans="1:23" x14ac:dyDescent="0.25">
      <c r="A288" s="182" t="s">
        <v>66</v>
      </c>
      <c r="B288" s="183">
        <v>20242453</v>
      </c>
      <c r="C288" s="184">
        <v>31.08</v>
      </c>
      <c r="F288" s="4"/>
      <c r="G288" s="6"/>
      <c r="I288" s="3"/>
      <c r="J288" s="30"/>
      <c r="L288" s="32"/>
      <c r="M288" s="30"/>
      <c r="W288" s="3"/>
    </row>
    <row r="289" spans="1:23" x14ac:dyDescent="0.25">
      <c r="A289" s="182" t="s">
        <v>67</v>
      </c>
      <c r="B289" s="183">
        <v>20242426</v>
      </c>
      <c r="C289" s="184">
        <v>27.081</v>
      </c>
      <c r="F289" s="4"/>
      <c r="G289" s="6"/>
      <c r="I289" s="3"/>
      <c r="J289" s="30"/>
      <c r="L289" s="32"/>
      <c r="M289" s="30"/>
      <c r="W289" s="3"/>
    </row>
    <row r="290" spans="1:23" x14ac:dyDescent="0.25">
      <c r="A290" s="182" t="s">
        <v>68</v>
      </c>
      <c r="B290" s="183">
        <v>20242457</v>
      </c>
      <c r="C290" s="184">
        <v>25.861000000000001</v>
      </c>
      <c r="F290" s="4"/>
      <c r="G290" s="6"/>
      <c r="I290" s="3"/>
      <c r="J290" s="30"/>
      <c r="L290" s="32"/>
      <c r="M290" s="30"/>
      <c r="W290" s="3"/>
    </row>
    <row r="291" spans="1:23" x14ac:dyDescent="0.25">
      <c r="A291" s="182" t="s">
        <v>69</v>
      </c>
      <c r="B291" s="183">
        <v>20242455</v>
      </c>
      <c r="C291" s="184">
        <v>15.826000000000001</v>
      </c>
      <c r="F291" s="4"/>
      <c r="G291" s="6"/>
      <c r="I291" s="3"/>
      <c r="J291" s="30"/>
      <c r="L291" s="32"/>
      <c r="M291" s="30"/>
      <c r="W291" s="3"/>
    </row>
    <row r="292" spans="1:23" x14ac:dyDescent="0.25">
      <c r="A292" s="182" t="s">
        <v>70</v>
      </c>
      <c r="B292" s="183">
        <v>20442453</v>
      </c>
      <c r="C292" s="184">
        <v>21.234000000000002</v>
      </c>
      <c r="F292" s="4"/>
      <c r="G292" s="6"/>
      <c r="I292" s="3"/>
      <c r="J292" s="30"/>
      <c r="L292" s="32"/>
      <c r="M292" s="30"/>
      <c r="W292" s="3"/>
    </row>
    <row r="293" spans="1:23" x14ac:dyDescent="0.25">
      <c r="A293" s="182" t="s">
        <v>71</v>
      </c>
      <c r="B293" s="183">
        <v>20242418</v>
      </c>
      <c r="C293" s="184">
        <v>31.584</v>
      </c>
      <c r="F293" s="4"/>
      <c r="G293" s="6"/>
      <c r="I293" s="3"/>
      <c r="J293" s="30"/>
      <c r="L293" s="32"/>
      <c r="M293" s="30"/>
      <c r="W293" s="3"/>
    </row>
    <row r="294" spans="1:23" x14ac:dyDescent="0.25">
      <c r="A294" s="182" t="s">
        <v>72</v>
      </c>
      <c r="B294" s="183">
        <v>20242415</v>
      </c>
      <c r="C294" s="184">
        <v>45.469000000000001</v>
      </c>
      <c r="F294" s="4"/>
      <c r="G294" s="6"/>
      <c r="I294" s="3"/>
      <c r="J294" s="30"/>
      <c r="L294" s="32"/>
      <c r="M294" s="30"/>
      <c r="W294" s="3"/>
    </row>
    <row r="295" spans="1:23" x14ac:dyDescent="0.25">
      <c r="A295" s="185" t="s">
        <v>73</v>
      </c>
      <c r="B295" s="186">
        <v>20242456</v>
      </c>
      <c r="C295" s="184">
        <v>22.204000000000001</v>
      </c>
      <c r="F295" s="4"/>
      <c r="G295" s="6"/>
      <c r="I295" s="3"/>
      <c r="J295" s="30"/>
      <c r="L295" s="32"/>
      <c r="M295" s="30"/>
      <c r="W295" s="3"/>
    </row>
    <row r="298" spans="1:23" x14ac:dyDescent="0.25">
      <c r="A298" s="127" t="s">
        <v>17</v>
      </c>
    </row>
  </sheetData>
  <mergeCells count="36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8:D19"/>
    <mergeCell ref="E18:G18"/>
    <mergeCell ref="E19:G19"/>
    <mergeCell ref="E20:G20"/>
    <mergeCell ref="H20:H21"/>
    <mergeCell ref="E21:G21"/>
    <mergeCell ref="E22:G22"/>
    <mergeCell ref="E23:G23"/>
    <mergeCell ref="A273:B273"/>
    <mergeCell ref="J273:K273"/>
    <mergeCell ref="A279:A280"/>
    <mergeCell ref="B279:B28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6"/>
  <sheetViews>
    <sheetView topLeftCell="A253" zoomScaleNormal="100" workbookViewId="0">
      <selection activeCell="E294" sqref="E294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5" width="10.5703125" customWidth="1"/>
    <col min="6" max="6" width="9.140625" customWidth="1"/>
    <col min="7" max="7" width="9.42578125" style="196" customWidth="1"/>
    <col min="8" max="8" width="11.28515625" style="194" customWidth="1"/>
    <col min="9" max="9" width="9.42578125" style="194" customWidth="1"/>
    <col min="10" max="10" width="2.140625" customWidth="1"/>
    <col min="11" max="11" width="26" style="191" customWidth="1"/>
    <col min="12" max="12" width="8.7109375" style="191" customWidth="1"/>
    <col min="13" max="13" width="10.7109375" style="192" bestFit="1" customWidth="1"/>
    <col min="14" max="18" width="9.140625" style="191"/>
    <col min="19" max="19" width="11.42578125" style="191" bestFit="1" customWidth="1"/>
    <col min="20" max="23" width="9.140625" style="191"/>
  </cols>
  <sheetData>
    <row r="1" spans="1:23" s="3" customFormat="1" ht="20.25" x14ac:dyDescent="0.3">
      <c r="A1" s="291" t="s">
        <v>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11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3" customFormat="1" ht="14.45" customHeight="1" x14ac:dyDescent="0.3">
      <c r="A2" s="111"/>
      <c r="B2" s="111"/>
      <c r="C2" s="111"/>
      <c r="D2" s="111"/>
      <c r="E2" s="111"/>
      <c r="F2" s="111"/>
      <c r="G2" s="111"/>
      <c r="H2" s="203"/>
      <c r="I2" s="203"/>
      <c r="J2" s="111"/>
      <c r="K2" s="111"/>
      <c r="L2" s="111"/>
      <c r="M2" s="112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" customFormat="1" ht="18.75" x14ac:dyDescent="0.25">
      <c r="A3" s="292" t="s">
        <v>21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113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3" customFormat="1" ht="18.75" x14ac:dyDescent="0.25">
      <c r="A4" s="292" t="s">
        <v>75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13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3" customFormat="1" ht="17.45" customHeigh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3" customFormat="1" ht="16.149999999999999" customHeight="1" x14ac:dyDescent="0.25">
      <c r="A6" s="293" t="s">
        <v>9</v>
      </c>
      <c r="B6" s="294"/>
      <c r="C6" s="294"/>
      <c r="D6" s="294"/>
      <c r="E6" s="294"/>
      <c r="F6" s="294"/>
      <c r="G6" s="294"/>
      <c r="H6" s="295"/>
      <c r="I6" s="205"/>
      <c r="J6" s="206" t="s">
        <v>11</v>
      </c>
      <c r="K6" s="274" t="s">
        <v>12</v>
      </c>
      <c r="L6" s="275"/>
      <c r="M6" s="115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3" customFormat="1" ht="37.9" customHeight="1" thickBot="1" x14ac:dyDescent="0.3">
      <c r="A7" s="296" t="s">
        <v>4</v>
      </c>
      <c r="B7" s="296"/>
      <c r="C7" s="296"/>
      <c r="D7" s="296"/>
      <c r="E7" s="296" t="s">
        <v>5</v>
      </c>
      <c r="F7" s="296"/>
      <c r="G7" s="296"/>
      <c r="H7" s="207" t="s">
        <v>76</v>
      </c>
      <c r="I7" s="179"/>
      <c r="J7" s="206"/>
      <c r="K7" s="276"/>
      <c r="L7" s="277"/>
      <c r="M7" s="115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s="3" customFormat="1" ht="27" customHeight="1" x14ac:dyDescent="0.25">
      <c r="A8" s="297" t="s">
        <v>37</v>
      </c>
      <c r="B8" s="298"/>
      <c r="C8" s="298"/>
      <c r="D8" s="298"/>
      <c r="E8" s="299" t="s">
        <v>22</v>
      </c>
      <c r="F8" s="299"/>
      <c r="G8" s="299"/>
      <c r="H8" s="55">
        <v>27.776</v>
      </c>
      <c r="I8" s="208"/>
      <c r="J8" s="206"/>
      <c r="K8" s="276"/>
      <c r="L8" s="277"/>
      <c r="M8" s="115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3" customFormat="1" ht="13.9" customHeight="1" x14ac:dyDescent="0.25">
      <c r="A9" s="300" t="s">
        <v>6</v>
      </c>
      <c r="B9" s="301"/>
      <c r="C9" s="301"/>
      <c r="D9" s="302"/>
      <c r="E9" s="306" t="s">
        <v>23</v>
      </c>
      <c r="F9" s="306"/>
      <c r="G9" s="306"/>
      <c r="H9" s="48">
        <f>SUM(G26:G99)</f>
        <v>23.283384000000002</v>
      </c>
      <c r="I9" s="208"/>
      <c r="J9" s="206"/>
      <c r="K9" s="276"/>
      <c r="L9" s="277"/>
      <c r="M9" s="115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s="3" customFormat="1" ht="13.9" customHeight="1" thickBot="1" x14ac:dyDescent="0.3">
      <c r="A10" s="303"/>
      <c r="B10" s="304"/>
      <c r="C10" s="304"/>
      <c r="D10" s="305"/>
      <c r="E10" s="307" t="s">
        <v>26</v>
      </c>
      <c r="F10" s="307"/>
      <c r="G10" s="307"/>
      <c r="H10" s="49">
        <f>H8-H9</f>
        <v>4.4926159999999982</v>
      </c>
      <c r="I10" s="208"/>
      <c r="J10" s="206"/>
      <c r="K10" s="278"/>
      <c r="L10" s="279"/>
      <c r="M10" s="115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3" customFormat="1" ht="27.75" customHeight="1" x14ac:dyDescent="0.25">
      <c r="A11" s="297" t="s">
        <v>38</v>
      </c>
      <c r="B11" s="298"/>
      <c r="C11" s="298"/>
      <c r="D11" s="298"/>
      <c r="E11" s="299" t="s">
        <v>24</v>
      </c>
      <c r="F11" s="299"/>
      <c r="G11" s="299"/>
      <c r="H11" s="55">
        <v>23.106000000000002</v>
      </c>
      <c r="I11" s="208"/>
      <c r="J11" s="206"/>
      <c r="K11" s="116"/>
      <c r="L11" s="116"/>
      <c r="M11" s="115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s="3" customFormat="1" ht="13.9" customHeight="1" x14ac:dyDescent="0.25">
      <c r="A12" s="300" t="s">
        <v>6</v>
      </c>
      <c r="B12" s="301"/>
      <c r="C12" s="301"/>
      <c r="D12" s="302"/>
      <c r="E12" s="306" t="s">
        <v>25</v>
      </c>
      <c r="F12" s="306"/>
      <c r="G12" s="306"/>
      <c r="H12" s="48">
        <f>SUM(G100:G155)</f>
        <v>11.878996799999994</v>
      </c>
      <c r="I12" s="208"/>
      <c r="J12" s="206"/>
      <c r="K12" s="116" t="s">
        <v>13</v>
      </c>
      <c r="L12" s="116"/>
      <c r="M12" s="115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s="3" customFormat="1" ht="13.9" customHeight="1" thickBot="1" x14ac:dyDescent="0.3">
      <c r="A13" s="303"/>
      <c r="B13" s="304"/>
      <c r="C13" s="304"/>
      <c r="D13" s="305"/>
      <c r="E13" s="307" t="s">
        <v>27</v>
      </c>
      <c r="F13" s="307"/>
      <c r="G13" s="307"/>
      <c r="H13" s="49">
        <f>H11-H12</f>
        <v>11.227003200000008</v>
      </c>
      <c r="I13" s="208"/>
      <c r="J13" s="206"/>
      <c r="K13" s="116" t="s">
        <v>45</v>
      </c>
      <c r="L13" s="30"/>
      <c r="M13" s="32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3" customFormat="1" ht="24.75" customHeight="1" x14ac:dyDescent="0.25">
      <c r="A14" s="297" t="s">
        <v>39</v>
      </c>
      <c r="B14" s="298"/>
      <c r="C14" s="298"/>
      <c r="D14" s="298"/>
      <c r="E14" s="299" t="s">
        <v>28</v>
      </c>
      <c r="F14" s="299"/>
      <c r="G14" s="299"/>
      <c r="H14" s="55">
        <v>19.847000000000001</v>
      </c>
      <c r="I14" s="208"/>
      <c r="J14" s="206"/>
      <c r="K14" s="105"/>
      <c r="L14" s="105"/>
      <c r="M14" s="117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3" customFormat="1" ht="13.9" customHeight="1" x14ac:dyDescent="0.25">
      <c r="A15" s="300" t="s">
        <v>6</v>
      </c>
      <c r="B15" s="301"/>
      <c r="C15" s="301"/>
      <c r="D15" s="302"/>
      <c r="E15" s="306" t="s">
        <v>29</v>
      </c>
      <c r="F15" s="306"/>
      <c r="G15" s="306"/>
      <c r="H15" s="48">
        <f>SUM(G156:G207)</f>
        <v>12.052676400000001</v>
      </c>
      <c r="I15" s="208"/>
      <c r="J15" s="206"/>
      <c r="K15" s="31"/>
      <c r="L15" s="32"/>
      <c r="M15" s="32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s="3" customFormat="1" ht="13.9" customHeight="1" thickBot="1" x14ac:dyDescent="0.3">
      <c r="A16" s="303"/>
      <c r="B16" s="304"/>
      <c r="C16" s="304"/>
      <c r="D16" s="305"/>
      <c r="E16" s="307" t="s">
        <v>30</v>
      </c>
      <c r="F16" s="307"/>
      <c r="G16" s="307"/>
      <c r="H16" s="49">
        <f>H14-H15</f>
        <v>7.7943236000000002</v>
      </c>
      <c r="I16" s="208"/>
      <c r="J16" s="206"/>
      <c r="K16" s="31"/>
      <c r="L16" s="32"/>
      <c r="M16" s="32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5" s="3" customFormat="1" ht="25.5" customHeight="1" x14ac:dyDescent="0.25">
      <c r="A17" s="297" t="s">
        <v>40</v>
      </c>
      <c r="B17" s="298"/>
      <c r="C17" s="298"/>
      <c r="D17" s="298"/>
      <c r="E17" s="299" t="s">
        <v>31</v>
      </c>
      <c r="F17" s="299"/>
      <c r="G17" s="299"/>
      <c r="H17" s="55">
        <v>16.466000000000001</v>
      </c>
      <c r="I17" s="208"/>
      <c r="J17" s="206"/>
      <c r="K17" s="31"/>
      <c r="L17" s="32"/>
      <c r="M17" s="32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5" s="3" customFormat="1" ht="13.9" customHeight="1" x14ac:dyDescent="0.25">
      <c r="A18" s="300" t="s">
        <v>6</v>
      </c>
      <c r="B18" s="301"/>
      <c r="C18" s="301"/>
      <c r="D18" s="302"/>
      <c r="E18" s="306" t="s">
        <v>32</v>
      </c>
      <c r="F18" s="306"/>
      <c r="G18" s="306"/>
      <c r="H18" s="48">
        <f>SUM(G208:G272)</f>
        <v>10.180032000000001</v>
      </c>
      <c r="I18" s="208"/>
      <c r="J18" s="206"/>
      <c r="K18" s="31"/>
      <c r="L18" s="32"/>
      <c r="M18" s="32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5" s="3" customFormat="1" ht="13.9" customHeight="1" thickBot="1" x14ac:dyDescent="0.3">
      <c r="A19" s="303"/>
      <c r="B19" s="304"/>
      <c r="C19" s="304"/>
      <c r="D19" s="305"/>
      <c r="E19" s="307" t="s">
        <v>33</v>
      </c>
      <c r="F19" s="307"/>
      <c r="G19" s="307"/>
      <c r="H19" s="49">
        <f>H17-H18</f>
        <v>6.2859680000000004</v>
      </c>
      <c r="I19" s="208"/>
      <c r="J19" s="206"/>
      <c r="K19" s="31"/>
      <c r="L19" s="32"/>
      <c r="M19" s="32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5" s="3" customFormat="1" ht="13.9" customHeight="1" x14ac:dyDescent="0.25">
      <c r="A20" s="210"/>
      <c r="B20" s="210"/>
      <c r="C20" s="210"/>
      <c r="D20" s="210"/>
      <c r="E20" s="308" t="s">
        <v>34</v>
      </c>
      <c r="F20" s="309"/>
      <c r="G20" s="299"/>
      <c r="H20" s="310">
        <f>H8+H11+H14+H17</f>
        <v>87.195000000000022</v>
      </c>
      <c r="I20" s="208"/>
      <c r="J20" s="206"/>
      <c r="K20" s="31"/>
      <c r="L20" s="32"/>
      <c r="M20" s="32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5" s="3" customFormat="1" ht="13.9" customHeight="1" x14ac:dyDescent="0.25">
      <c r="A21" s="210"/>
      <c r="B21" s="210"/>
      <c r="C21" s="210"/>
      <c r="D21" s="210"/>
      <c r="E21" s="312" t="s">
        <v>35</v>
      </c>
      <c r="F21" s="313"/>
      <c r="G21" s="314"/>
      <c r="H21" s="311"/>
      <c r="I21" s="208"/>
      <c r="J21" s="206"/>
      <c r="K21" s="31"/>
      <c r="L21" s="32"/>
      <c r="M21" s="32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5" s="3" customFormat="1" ht="13.9" customHeight="1" x14ac:dyDescent="0.25">
      <c r="A22" s="210"/>
      <c r="B22" s="210"/>
      <c r="C22" s="210"/>
      <c r="D22" s="210"/>
      <c r="E22" s="315" t="s">
        <v>36</v>
      </c>
      <c r="F22" s="314"/>
      <c r="G22" s="316"/>
      <c r="H22" s="211">
        <f>H9+H12+H15+H18</f>
        <v>57.395089200000001</v>
      </c>
      <c r="I22" s="208"/>
      <c r="J22" s="206"/>
      <c r="K22" s="31"/>
      <c r="L22" s="32"/>
      <c r="M22" s="32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5" s="3" customFormat="1" ht="13.9" customHeight="1" thickBot="1" x14ac:dyDescent="0.3">
      <c r="A23" s="210"/>
      <c r="B23" s="210"/>
      <c r="C23" s="210"/>
      <c r="D23" s="210"/>
      <c r="E23" s="317" t="s">
        <v>10</v>
      </c>
      <c r="F23" s="318"/>
      <c r="G23" s="319"/>
      <c r="H23" s="212">
        <f>H10+H13+H16+H19</f>
        <v>29.799910800000006</v>
      </c>
      <c r="I23" s="208"/>
      <c r="J23" s="206"/>
      <c r="K23" s="31"/>
      <c r="L23" s="32"/>
      <c r="M23" s="32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99"/>
      <c r="Y23" s="99"/>
    </row>
    <row r="24" spans="1:25" s="3" customFormat="1" ht="14.45" customHeight="1" x14ac:dyDescent="0.25">
      <c r="A24" s="30"/>
      <c r="B24" s="30"/>
      <c r="C24" s="30"/>
      <c r="D24" s="30"/>
      <c r="E24" s="30"/>
      <c r="F24" s="30"/>
      <c r="G24" s="30"/>
      <c r="H24" s="129"/>
      <c r="I24" s="129"/>
      <c r="J24" s="30"/>
      <c r="K24" s="31"/>
      <c r="L24" s="32"/>
      <c r="M24" s="32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99"/>
      <c r="Y24" s="99"/>
    </row>
    <row r="25" spans="1:25" s="27" customFormat="1" ht="45" customHeight="1" x14ac:dyDescent="0.25">
      <c r="A25" s="213" t="s">
        <v>0</v>
      </c>
      <c r="B25" s="214" t="s">
        <v>1</v>
      </c>
      <c r="C25" s="213" t="s">
        <v>2</v>
      </c>
      <c r="D25" s="215" t="s">
        <v>54</v>
      </c>
      <c r="E25" s="215" t="s">
        <v>77</v>
      </c>
      <c r="F25" s="215" t="s">
        <v>49</v>
      </c>
      <c r="G25" s="215" t="s">
        <v>14</v>
      </c>
      <c r="H25" s="216" t="s">
        <v>7</v>
      </c>
      <c r="I25" s="217" t="s">
        <v>15</v>
      </c>
      <c r="J25" s="104"/>
      <c r="K25" s="108"/>
      <c r="L25" s="32"/>
      <c r="M25" s="32"/>
      <c r="N25" s="105"/>
      <c r="O25" s="30"/>
      <c r="P25" s="30"/>
      <c r="Q25" s="30"/>
      <c r="R25" s="30"/>
      <c r="S25" s="30"/>
      <c r="T25" s="30"/>
      <c r="U25" s="30"/>
      <c r="V25" s="30"/>
      <c r="W25" s="105"/>
      <c r="X25" s="101"/>
      <c r="Y25" s="101"/>
    </row>
    <row r="26" spans="1:25" s="3" customFormat="1" x14ac:dyDescent="0.25">
      <c r="A26" s="29">
        <v>1</v>
      </c>
      <c r="B26" s="82">
        <v>43441363</v>
      </c>
      <c r="C26" s="123">
        <v>112.5</v>
      </c>
      <c r="D26" s="36">
        <v>9.8160000000000007</v>
      </c>
      <c r="E26" s="36">
        <v>10.612</v>
      </c>
      <c r="F26" s="36">
        <f>E26-D26</f>
        <v>0.79599999999999937</v>
      </c>
      <c r="G26" s="124">
        <f>F26*0.8598</f>
        <v>0.68440079999999948</v>
      </c>
      <c r="H26" s="124">
        <f>C26/5339.7*$H$10</f>
        <v>9.4653126580144922E-2</v>
      </c>
      <c r="I26" s="124">
        <f>G26+H26</f>
        <v>0.77905392658014438</v>
      </c>
      <c r="J26" s="30"/>
      <c r="K26" s="108"/>
      <c r="L26" s="70"/>
      <c r="M26" s="32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99"/>
      <c r="Y26" s="99"/>
    </row>
    <row r="27" spans="1:25" s="30" customFormat="1" x14ac:dyDescent="0.25">
      <c r="A27" s="29">
        <v>2</v>
      </c>
      <c r="B27" s="82">
        <v>43242252</v>
      </c>
      <c r="C27" s="123">
        <v>58.7</v>
      </c>
      <c r="D27" s="36">
        <v>7.024</v>
      </c>
      <c r="E27" s="36">
        <v>7.5579999999999998</v>
      </c>
      <c r="F27" s="36">
        <f t="shared" ref="F27:F90" si="0">E27-D27</f>
        <v>0.53399999999999981</v>
      </c>
      <c r="G27" s="124">
        <f t="shared" ref="G27:G90" si="1">F27*0.8598</f>
        <v>0.45913319999999985</v>
      </c>
      <c r="H27" s="124">
        <f t="shared" ref="H27:H90" si="2">C27/5339.7*$H$10</f>
        <v>4.9387898046706728E-2</v>
      </c>
      <c r="I27" s="124">
        <f t="shared" ref="I27:I90" si="3">G27+H27</f>
        <v>0.50852109804670653</v>
      </c>
      <c r="K27" s="108"/>
      <c r="L27" s="32"/>
      <c r="M27" s="70"/>
      <c r="N27" s="70"/>
      <c r="O27" s="70"/>
      <c r="X27" s="99"/>
      <c r="Y27" s="99"/>
    </row>
    <row r="28" spans="1:25" s="3" customFormat="1" x14ac:dyDescent="0.25">
      <c r="A28" s="29">
        <v>3</v>
      </c>
      <c r="B28" s="82">
        <v>43242247</v>
      </c>
      <c r="C28" s="123">
        <v>50.5</v>
      </c>
      <c r="D28" s="36">
        <v>5.5110000000000001</v>
      </c>
      <c r="E28" s="36">
        <v>6.1909999999999998</v>
      </c>
      <c r="F28" s="36">
        <f t="shared" si="0"/>
        <v>0.67999999999999972</v>
      </c>
      <c r="G28" s="124">
        <f t="shared" si="1"/>
        <v>0.58466399999999974</v>
      </c>
      <c r="H28" s="124">
        <f t="shared" si="2"/>
        <v>4.2488736820420606E-2</v>
      </c>
      <c r="I28" s="124">
        <f t="shared" si="3"/>
        <v>0.62715273682042039</v>
      </c>
      <c r="J28" s="30"/>
      <c r="K28" s="188"/>
      <c r="L28" s="32"/>
      <c r="M28" s="70"/>
      <c r="N28" s="32"/>
      <c r="O28" s="30"/>
      <c r="P28" s="30"/>
      <c r="Q28" s="30"/>
      <c r="R28" s="30"/>
      <c r="S28" s="30"/>
      <c r="T28" s="30"/>
      <c r="U28" s="30"/>
      <c r="V28" s="30"/>
      <c r="W28" s="30"/>
      <c r="X28" s="99"/>
      <c r="Y28" s="99"/>
    </row>
    <row r="29" spans="1:25" s="3" customFormat="1" x14ac:dyDescent="0.25">
      <c r="A29" s="29">
        <v>4</v>
      </c>
      <c r="B29" s="82">
        <v>43441362</v>
      </c>
      <c r="C29" s="123">
        <v>51.8</v>
      </c>
      <c r="D29" s="36">
        <v>5.87</v>
      </c>
      <c r="E29" s="36">
        <v>6.2060000000000004</v>
      </c>
      <c r="F29" s="36">
        <f t="shared" si="0"/>
        <v>0.3360000000000003</v>
      </c>
      <c r="G29" s="124">
        <f t="shared" si="1"/>
        <v>0.28889280000000028</v>
      </c>
      <c r="H29" s="124">
        <f t="shared" si="2"/>
        <v>4.3582506283124503E-2</v>
      </c>
      <c r="I29" s="124">
        <f t="shared" si="3"/>
        <v>0.33247530628312477</v>
      </c>
      <c r="J29" s="30"/>
      <c r="K29" s="188"/>
      <c r="L29" s="32"/>
      <c r="M29" s="106"/>
      <c r="N29" s="32"/>
      <c r="O29" s="30"/>
      <c r="P29" s="30"/>
      <c r="Q29" s="30"/>
      <c r="R29" s="30"/>
      <c r="S29" s="30"/>
      <c r="T29" s="30"/>
      <c r="U29" s="30"/>
      <c r="V29" s="30"/>
      <c r="W29" s="30"/>
      <c r="X29" s="99"/>
      <c r="Y29" s="99"/>
    </row>
    <row r="30" spans="1:25" s="30" customFormat="1" x14ac:dyDescent="0.25">
      <c r="A30" s="29">
        <v>5</v>
      </c>
      <c r="B30" s="82">
        <v>43242251</v>
      </c>
      <c r="C30" s="123">
        <v>52.9</v>
      </c>
      <c r="D30" s="36">
        <v>4.7699999999999996</v>
      </c>
      <c r="E30" s="36">
        <v>4.7859999999999996</v>
      </c>
      <c r="F30" s="36">
        <f t="shared" si="0"/>
        <v>1.6000000000000014E-2</v>
      </c>
      <c r="G30" s="124">
        <f t="shared" si="1"/>
        <v>1.3756800000000012E-2</v>
      </c>
      <c r="H30" s="124">
        <f t="shared" si="2"/>
        <v>4.4508003520797035E-2</v>
      </c>
      <c r="I30" s="124">
        <f t="shared" si="3"/>
        <v>5.8264803520797048E-2</v>
      </c>
      <c r="K30" s="108"/>
      <c r="L30" s="32"/>
      <c r="M30" s="32"/>
      <c r="N30" s="32"/>
      <c r="X30" s="99"/>
      <c r="Y30" s="99"/>
    </row>
    <row r="31" spans="1:25" s="3" customFormat="1" x14ac:dyDescent="0.25">
      <c r="A31" s="29">
        <v>6</v>
      </c>
      <c r="B31" s="82">
        <v>43242242</v>
      </c>
      <c r="C31" s="123">
        <v>99.6</v>
      </c>
      <c r="D31" s="36">
        <v>10.42</v>
      </c>
      <c r="E31" s="36">
        <v>11.666</v>
      </c>
      <c r="F31" s="36">
        <f t="shared" si="0"/>
        <v>1.2460000000000004</v>
      </c>
      <c r="G31" s="124">
        <f t="shared" si="1"/>
        <v>1.0713108000000005</v>
      </c>
      <c r="H31" s="124">
        <f t="shared" si="2"/>
        <v>8.3799568065621624E-2</v>
      </c>
      <c r="I31" s="124">
        <f t="shared" si="3"/>
        <v>1.1551103680656221</v>
      </c>
      <c r="J31" s="30"/>
      <c r="K31" s="108"/>
      <c r="L31" s="32"/>
      <c r="M31" s="70"/>
      <c r="N31" s="32"/>
      <c r="O31" s="30"/>
      <c r="P31" s="30"/>
      <c r="Q31" s="30"/>
      <c r="R31" s="30"/>
      <c r="S31" s="30"/>
      <c r="T31" s="30"/>
      <c r="U31" s="30"/>
      <c r="V31" s="30"/>
      <c r="W31" s="30"/>
      <c r="X31" s="99"/>
      <c r="Y31" s="99"/>
    </row>
    <row r="32" spans="1:25" s="3" customFormat="1" x14ac:dyDescent="0.25">
      <c r="A32" s="29">
        <v>7</v>
      </c>
      <c r="B32" s="82">
        <v>43441364</v>
      </c>
      <c r="C32" s="123">
        <v>112.6</v>
      </c>
      <c r="D32" s="36">
        <v>8.8469999999999995</v>
      </c>
      <c r="E32" s="36">
        <v>9.6660000000000004</v>
      </c>
      <c r="F32" s="36">
        <f t="shared" si="0"/>
        <v>0.81900000000000084</v>
      </c>
      <c r="G32" s="124">
        <f t="shared" si="1"/>
        <v>0.7041762000000007</v>
      </c>
      <c r="H32" s="124">
        <f t="shared" si="2"/>
        <v>9.4737262692660598E-2</v>
      </c>
      <c r="I32" s="124">
        <f t="shared" si="3"/>
        <v>0.79891346269266128</v>
      </c>
      <c r="J32" s="30"/>
      <c r="K32" s="108"/>
      <c r="L32" s="32"/>
      <c r="M32" s="32"/>
      <c r="N32" s="32"/>
      <c r="O32" s="30"/>
      <c r="P32" s="30"/>
      <c r="Q32" s="30"/>
      <c r="R32" s="30"/>
      <c r="S32" s="30"/>
      <c r="T32" s="30"/>
      <c r="U32" s="30"/>
      <c r="V32" s="30"/>
      <c r="W32" s="30"/>
      <c r="X32" s="99"/>
      <c r="Y32" s="99"/>
    </row>
    <row r="33" spans="1:25" s="30" customFormat="1" x14ac:dyDescent="0.25">
      <c r="A33" s="29">
        <v>8</v>
      </c>
      <c r="B33" s="82">
        <v>43441368</v>
      </c>
      <c r="C33" s="123">
        <v>62.5</v>
      </c>
      <c r="D33" s="36">
        <v>8.1489999999999991</v>
      </c>
      <c r="E33" s="36">
        <v>8.1489999999999991</v>
      </c>
      <c r="F33" s="36">
        <f t="shared" si="0"/>
        <v>0</v>
      </c>
      <c r="G33" s="124">
        <f t="shared" si="1"/>
        <v>0</v>
      </c>
      <c r="H33" s="124">
        <f t="shared" si="2"/>
        <v>5.2585070322302738E-2</v>
      </c>
      <c r="I33" s="124">
        <f t="shared" si="3"/>
        <v>5.2585070322302738E-2</v>
      </c>
      <c r="K33" s="108"/>
      <c r="L33" s="32"/>
      <c r="M33" s="70"/>
      <c r="N33" s="78"/>
      <c r="X33" s="99"/>
      <c r="Y33" s="99"/>
    </row>
    <row r="34" spans="1:25" s="3" customFormat="1" x14ac:dyDescent="0.25">
      <c r="A34" s="29">
        <v>9</v>
      </c>
      <c r="B34" s="82">
        <v>43441366</v>
      </c>
      <c r="C34" s="123">
        <v>50.5</v>
      </c>
      <c r="D34" s="36">
        <v>5</v>
      </c>
      <c r="E34" s="36">
        <v>5.125</v>
      </c>
      <c r="F34" s="36">
        <f t="shared" si="0"/>
        <v>0.125</v>
      </c>
      <c r="G34" s="124">
        <f t="shared" si="1"/>
        <v>0.107475</v>
      </c>
      <c r="H34" s="124">
        <f t="shared" si="2"/>
        <v>4.2488736820420606E-2</v>
      </c>
      <c r="I34" s="124">
        <f t="shared" si="3"/>
        <v>0.14996373682042061</v>
      </c>
      <c r="J34" s="30"/>
      <c r="K34" s="108"/>
      <c r="L34" s="32"/>
      <c r="M34" s="32"/>
      <c r="N34" s="32"/>
      <c r="O34" s="30"/>
      <c r="P34" s="30"/>
      <c r="Q34" s="30"/>
      <c r="R34" s="30"/>
      <c r="S34" s="30"/>
      <c r="T34" s="30"/>
      <c r="U34" s="30"/>
      <c r="V34" s="30"/>
      <c r="W34" s="30"/>
      <c r="X34" s="99"/>
      <c r="Y34" s="99"/>
    </row>
    <row r="35" spans="1:25" s="3" customFormat="1" x14ac:dyDescent="0.25">
      <c r="A35" s="29">
        <v>10</v>
      </c>
      <c r="B35" s="82">
        <v>43441367</v>
      </c>
      <c r="C35" s="123">
        <v>52.3</v>
      </c>
      <c r="D35" s="36">
        <v>1.744</v>
      </c>
      <c r="E35" s="36">
        <v>1.744</v>
      </c>
      <c r="F35" s="36">
        <f t="shared" si="0"/>
        <v>0</v>
      </c>
      <c r="G35" s="124">
        <f t="shared" si="1"/>
        <v>0</v>
      </c>
      <c r="H35" s="124">
        <f t="shared" si="2"/>
        <v>4.4003186845702924E-2</v>
      </c>
      <c r="I35" s="124">
        <f t="shared" si="3"/>
        <v>4.4003186845702924E-2</v>
      </c>
      <c r="J35" s="30"/>
      <c r="K35" s="108"/>
      <c r="L35" s="32"/>
      <c r="M35" s="70"/>
      <c r="N35" s="32"/>
      <c r="O35" s="30"/>
      <c r="P35" s="30"/>
      <c r="Q35" s="30"/>
      <c r="R35" s="30"/>
      <c r="S35" s="30"/>
      <c r="T35" s="30"/>
      <c r="U35" s="30"/>
      <c r="V35" s="30"/>
      <c r="W35" s="30"/>
      <c r="X35" s="99"/>
      <c r="Y35" s="99"/>
    </row>
    <row r="36" spans="1:25" s="3" customFormat="1" x14ac:dyDescent="0.25">
      <c r="A36" s="29">
        <v>11</v>
      </c>
      <c r="B36" s="82">
        <v>43441360</v>
      </c>
      <c r="C36" s="123">
        <v>53</v>
      </c>
      <c r="D36" s="36">
        <v>5.3920000000000003</v>
      </c>
      <c r="E36" s="36">
        <v>5.3920000000000003</v>
      </c>
      <c r="F36" s="36">
        <f t="shared" si="0"/>
        <v>0</v>
      </c>
      <c r="G36" s="124">
        <f t="shared" si="1"/>
        <v>0</v>
      </c>
      <c r="H36" s="124">
        <f t="shared" si="2"/>
        <v>4.4592139633312711E-2</v>
      </c>
      <c r="I36" s="124">
        <f t="shared" si="3"/>
        <v>4.4592139633312711E-2</v>
      </c>
      <c r="J36" s="30"/>
      <c r="K36" s="108"/>
      <c r="L36" s="32"/>
      <c r="M36" s="32"/>
      <c r="N36" s="32"/>
      <c r="O36" s="30"/>
      <c r="P36" s="30"/>
      <c r="Q36" s="30"/>
      <c r="R36" s="30"/>
      <c r="S36" s="30"/>
      <c r="T36" s="30"/>
      <c r="U36" s="30"/>
      <c r="V36" s="30"/>
      <c r="W36" s="30"/>
      <c r="X36" s="99"/>
      <c r="Y36" s="99"/>
    </row>
    <row r="37" spans="1:25" s="3" customFormat="1" x14ac:dyDescent="0.25">
      <c r="A37" s="29">
        <v>12</v>
      </c>
      <c r="B37" s="82">
        <v>43441365</v>
      </c>
      <c r="C37" s="123">
        <v>100.2</v>
      </c>
      <c r="D37" s="36">
        <v>8.2669999999999995</v>
      </c>
      <c r="E37" s="36">
        <v>9.1950000000000003</v>
      </c>
      <c r="F37" s="36">
        <f t="shared" si="0"/>
        <v>0.92800000000000082</v>
      </c>
      <c r="G37" s="124">
        <f t="shared" si="1"/>
        <v>0.79789440000000067</v>
      </c>
      <c r="H37" s="124">
        <f t="shared" si="2"/>
        <v>8.4304384740715735E-2</v>
      </c>
      <c r="I37" s="124">
        <f t="shared" si="3"/>
        <v>0.88219878474071645</v>
      </c>
      <c r="J37" s="30"/>
      <c r="K37" s="108"/>
      <c r="L37" s="32"/>
      <c r="M37" s="32"/>
      <c r="N37" s="32"/>
      <c r="O37" s="30"/>
      <c r="P37" s="30"/>
      <c r="Q37" s="30"/>
      <c r="R37" s="30"/>
      <c r="S37" s="30"/>
      <c r="T37" s="30"/>
      <c r="U37" s="30"/>
      <c r="V37" s="30"/>
      <c r="W37" s="30"/>
      <c r="X37" s="99"/>
      <c r="Y37" s="99"/>
    </row>
    <row r="38" spans="1:25" s="30" customFormat="1" x14ac:dyDescent="0.25">
      <c r="A38" s="29">
        <v>13</v>
      </c>
      <c r="B38" s="83">
        <v>43441377</v>
      </c>
      <c r="C38" s="123">
        <v>112.4</v>
      </c>
      <c r="D38" s="36">
        <v>8.86</v>
      </c>
      <c r="E38" s="36">
        <v>9.4670000000000005</v>
      </c>
      <c r="F38" s="36">
        <f t="shared" si="0"/>
        <v>0.60700000000000109</v>
      </c>
      <c r="G38" s="124">
        <f t="shared" si="1"/>
        <v>0.52189860000000099</v>
      </c>
      <c r="H38" s="124">
        <f t="shared" si="2"/>
        <v>9.4568990467629246E-2</v>
      </c>
      <c r="I38" s="124">
        <f t="shared" si="3"/>
        <v>0.61646759046763022</v>
      </c>
      <c r="K38" s="108"/>
      <c r="L38" s="32"/>
      <c r="M38" s="70"/>
      <c r="N38" s="32"/>
      <c r="X38" s="99"/>
      <c r="Y38" s="99"/>
    </row>
    <row r="39" spans="1:25" s="3" customFormat="1" x14ac:dyDescent="0.25">
      <c r="A39" s="29">
        <v>14</v>
      </c>
      <c r="B39" s="83">
        <v>43441370</v>
      </c>
      <c r="C39" s="123">
        <v>63.8</v>
      </c>
      <c r="D39" s="36">
        <v>7.5940000000000003</v>
      </c>
      <c r="E39" s="36">
        <v>8.5299999999999994</v>
      </c>
      <c r="F39" s="36">
        <f t="shared" si="0"/>
        <v>0.93599999999999905</v>
      </c>
      <c r="G39" s="124">
        <f t="shared" si="1"/>
        <v>0.80477279999999918</v>
      </c>
      <c r="H39" s="124">
        <f t="shared" si="2"/>
        <v>5.3678839785006621E-2</v>
      </c>
      <c r="I39" s="124">
        <f t="shared" si="3"/>
        <v>0.85845163978500583</v>
      </c>
      <c r="J39" s="30"/>
      <c r="K39" s="108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99"/>
      <c r="Y39" s="99"/>
    </row>
    <row r="40" spans="1:25" s="3" customFormat="1" x14ac:dyDescent="0.25">
      <c r="A40" s="29">
        <v>15</v>
      </c>
      <c r="B40" s="82">
        <v>43441369</v>
      </c>
      <c r="C40" s="123">
        <v>50.9</v>
      </c>
      <c r="D40" s="36">
        <v>5.3049999999999997</v>
      </c>
      <c r="E40" s="36">
        <v>5.8579999999999997</v>
      </c>
      <c r="F40" s="36">
        <f t="shared" si="0"/>
        <v>0.55299999999999994</v>
      </c>
      <c r="G40" s="124">
        <f t="shared" si="1"/>
        <v>0.47546939999999993</v>
      </c>
      <c r="H40" s="124">
        <f t="shared" si="2"/>
        <v>4.2825281270483344E-2</v>
      </c>
      <c r="I40" s="124">
        <f t="shared" si="3"/>
        <v>0.51829468127048328</v>
      </c>
      <c r="J40" s="30"/>
      <c r="K40" s="108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99"/>
      <c r="Y40" s="99"/>
    </row>
    <row r="41" spans="1:25" s="30" customFormat="1" x14ac:dyDescent="0.25">
      <c r="A41" s="29">
        <v>16</v>
      </c>
      <c r="B41" s="82">
        <v>43441375</v>
      </c>
      <c r="C41" s="123">
        <v>52.4</v>
      </c>
      <c r="D41" s="36">
        <v>5.2789999999999999</v>
      </c>
      <c r="E41" s="36">
        <v>5.734</v>
      </c>
      <c r="F41" s="36">
        <f t="shared" si="0"/>
        <v>0.45500000000000007</v>
      </c>
      <c r="G41" s="124">
        <f t="shared" si="1"/>
        <v>0.39120900000000008</v>
      </c>
      <c r="H41" s="124">
        <f t="shared" si="2"/>
        <v>4.4087322958218607E-2</v>
      </c>
      <c r="I41" s="124">
        <f t="shared" si="3"/>
        <v>0.43529632295821868</v>
      </c>
      <c r="K41" s="108"/>
      <c r="M41" s="70"/>
      <c r="X41" s="99"/>
      <c r="Y41" s="99"/>
    </row>
    <row r="42" spans="1:25" s="3" customFormat="1" x14ac:dyDescent="0.25">
      <c r="A42" s="29">
        <v>17</v>
      </c>
      <c r="B42" s="82">
        <v>43441376</v>
      </c>
      <c r="C42" s="123">
        <v>53.3</v>
      </c>
      <c r="D42" s="36">
        <v>4.0389999999999997</v>
      </c>
      <c r="E42" s="36">
        <v>4.68</v>
      </c>
      <c r="F42" s="36">
        <f t="shared" si="0"/>
        <v>0.64100000000000001</v>
      </c>
      <c r="G42" s="124">
        <f t="shared" si="1"/>
        <v>0.55113180000000006</v>
      </c>
      <c r="H42" s="124">
        <f t="shared" si="2"/>
        <v>4.4844547970859766E-2</v>
      </c>
      <c r="I42" s="124">
        <f t="shared" si="3"/>
        <v>0.59597634797085985</v>
      </c>
      <c r="J42" s="30"/>
      <c r="K42" s="108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99"/>
      <c r="Y42" s="99"/>
    </row>
    <row r="43" spans="1:25" s="30" customFormat="1" x14ac:dyDescent="0.25">
      <c r="A43" s="29">
        <v>18</v>
      </c>
      <c r="B43" s="82">
        <v>43441361</v>
      </c>
      <c r="C43" s="123">
        <v>100.6</v>
      </c>
      <c r="D43" s="36">
        <v>4.6040000000000001</v>
      </c>
      <c r="E43" s="36">
        <v>4.6040000000000001</v>
      </c>
      <c r="F43" s="36">
        <f t="shared" si="0"/>
        <v>0</v>
      </c>
      <c r="G43" s="124">
        <f t="shared" si="1"/>
        <v>0</v>
      </c>
      <c r="H43" s="124">
        <f t="shared" si="2"/>
        <v>8.4640929190778466E-2</v>
      </c>
      <c r="I43" s="124">
        <f t="shared" si="3"/>
        <v>8.4640929190778466E-2</v>
      </c>
      <c r="K43" s="108"/>
      <c r="X43" s="99"/>
      <c r="Y43" s="99"/>
    </row>
    <row r="44" spans="1:25" s="30" customFormat="1" x14ac:dyDescent="0.25">
      <c r="A44" s="29">
        <v>19</v>
      </c>
      <c r="B44" s="82">
        <v>43441266</v>
      </c>
      <c r="C44" s="123">
        <v>112.4</v>
      </c>
      <c r="D44" s="36">
        <v>6.1580000000000004</v>
      </c>
      <c r="E44" s="36">
        <v>6.4379999999999997</v>
      </c>
      <c r="F44" s="36">
        <f t="shared" si="0"/>
        <v>0.27999999999999936</v>
      </c>
      <c r="G44" s="124">
        <f t="shared" si="1"/>
        <v>0.24074399999999946</v>
      </c>
      <c r="H44" s="124">
        <f t="shared" si="2"/>
        <v>9.4568990467629246E-2</v>
      </c>
      <c r="I44" s="124">
        <f t="shared" si="3"/>
        <v>0.33531299046762869</v>
      </c>
      <c r="K44" s="108"/>
      <c r="M44" s="70"/>
      <c r="S44" s="70"/>
      <c r="X44" s="99"/>
      <c r="Y44" s="99"/>
    </row>
    <row r="45" spans="1:25" s="3" customFormat="1" x14ac:dyDescent="0.25">
      <c r="A45" s="29">
        <v>20</v>
      </c>
      <c r="B45" s="82">
        <v>43441271</v>
      </c>
      <c r="C45" s="123">
        <v>63</v>
      </c>
      <c r="D45" s="36">
        <v>5.7450000000000001</v>
      </c>
      <c r="E45" s="36">
        <v>6.11</v>
      </c>
      <c r="F45" s="36">
        <f t="shared" si="0"/>
        <v>0.36500000000000021</v>
      </c>
      <c r="G45" s="124">
        <f t="shared" si="1"/>
        <v>0.31382700000000019</v>
      </c>
      <c r="H45" s="124">
        <f t="shared" si="2"/>
        <v>5.3005750884881159E-2</v>
      </c>
      <c r="I45" s="124">
        <f t="shared" si="3"/>
        <v>0.36683275088488132</v>
      </c>
      <c r="J45" s="30"/>
      <c r="K45" s="108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99"/>
      <c r="Y45" s="99"/>
    </row>
    <row r="46" spans="1:25" s="3" customFormat="1" x14ac:dyDescent="0.25">
      <c r="A46" s="29">
        <v>21</v>
      </c>
      <c r="B46" s="82">
        <v>43441274</v>
      </c>
      <c r="C46" s="123">
        <v>50.5</v>
      </c>
      <c r="D46" s="36">
        <v>2.2959999999999998</v>
      </c>
      <c r="E46" s="36">
        <v>2.903</v>
      </c>
      <c r="F46" s="36">
        <f t="shared" si="0"/>
        <v>0.60700000000000021</v>
      </c>
      <c r="G46" s="124">
        <f t="shared" si="1"/>
        <v>0.52189860000000021</v>
      </c>
      <c r="H46" s="124">
        <f t="shared" si="2"/>
        <v>4.2488736820420606E-2</v>
      </c>
      <c r="I46" s="124">
        <f t="shared" si="3"/>
        <v>0.56438733682042086</v>
      </c>
      <c r="J46" s="30"/>
      <c r="K46" s="108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99"/>
      <c r="Y46" s="99"/>
    </row>
    <row r="47" spans="1:25" s="3" customFormat="1" x14ac:dyDescent="0.25">
      <c r="A47" s="29">
        <v>22</v>
      </c>
      <c r="B47" s="82">
        <v>43441273</v>
      </c>
      <c r="C47" s="123">
        <v>52.4</v>
      </c>
      <c r="D47" s="36">
        <v>3.8290000000000002</v>
      </c>
      <c r="E47" s="36">
        <v>4.2110000000000003</v>
      </c>
      <c r="F47" s="36">
        <f t="shared" si="0"/>
        <v>0.38200000000000012</v>
      </c>
      <c r="G47" s="124">
        <f t="shared" si="1"/>
        <v>0.32844360000000011</v>
      </c>
      <c r="H47" s="124">
        <f t="shared" si="2"/>
        <v>4.4087322958218607E-2</v>
      </c>
      <c r="I47" s="124">
        <f t="shared" si="3"/>
        <v>0.37253092295821871</v>
      </c>
      <c r="J47" s="30"/>
      <c r="K47" s="108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99"/>
      <c r="Y47" s="99"/>
    </row>
    <row r="48" spans="1:25" s="3" customFormat="1" x14ac:dyDescent="0.25">
      <c r="A48" s="29">
        <v>23</v>
      </c>
      <c r="B48" s="82">
        <v>43441371</v>
      </c>
      <c r="C48" s="123">
        <v>53.1</v>
      </c>
      <c r="D48" s="36">
        <v>3.3780000000000001</v>
      </c>
      <c r="E48" s="36">
        <v>3.3780000000000001</v>
      </c>
      <c r="F48" s="36">
        <f t="shared" si="0"/>
        <v>0</v>
      </c>
      <c r="G48" s="124">
        <f t="shared" si="1"/>
        <v>0</v>
      </c>
      <c r="H48" s="124">
        <f t="shared" si="2"/>
        <v>4.46762757458284E-2</v>
      </c>
      <c r="I48" s="124">
        <f t="shared" si="3"/>
        <v>4.46762757458284E-2</v>
      </c>
      <c r="J48" s="30"/>
      <c r="K48" s="108"/>
      <c r="L48" s="32"/>
      <c r="M48" s="32"/>
      <c r="N48" s="32"/>
      <c r="O48" s="30"/>
      <c r="P48" s="30"/>
      <c r="Q48" s="30"/>
      <c r="R48" s="30"/>
      <c r="S48" s="30"/>
      <c r="T48" s="30"/>
      <c r="U48" s="30"/>
      <c r="V48" s="30"/>
      <c r="W48" s="30"/>
      <c r="X48" s="99"/>
      <c r="Y48" s="99"/>
    </row>
    <row r="49" spans="1:25" s="3" customFormat="1" x14ac:dyDescent="0.25">
      <c r="A49" s="29">
        <v>24</v>
      </c>
      <c r="B49" s="82">
        <v>43441374</v>
      </c>
      <c r="C49" s="123">
        <v>100.7</v>
      </c>
      <c r="D49" s="36">
        <v>9.2929999999999993</v>
      </c>
      <c r="E49" s="36">
        <v>9.9979999999999993</v>
      </c>
      <c r="F49" s="36">
        <f t="shared" si="0"/>
        <v>0.70500000000000007</v>
      </c>
      <c r="G49" s="124">
        <f t="shared" si="1"/>
        <v>0.60615900000000011</v>
      </c>
      <c r="H49" s="124">
        <f t="shared" si="2"/>
        <v>8.472506530329417E-2</v>
      </c>
      <c r="I49" s="124">
        <f t="shared" si="3"/>
        <v>0.69088406530329427</v>
      </c>
      <c r="J49" s="30"/>
      <c r="K49" s="108"/>
      <c r="L49" s="32"/>
      <c r="M49" s="32"/>
      <c r="N49" s="32"/>
      <c r="O49" s="30"/>
      <c r="P49" s="30"/>
      <c r="Q49" s="30"/>
      <c r="R49" s="30"/>
      <c r="S49" s="30"/>
      <c r="T49" s="30"/>
      <c r="U49" s="30"/>
      <c r="V49" s="30"/>
      <c r="W49" s="30"/>
      <c r="X49" s="99"/>
      <c r="Y49" s="99"/>
    </row>
    <row r="50" spans="1:25" s="3" customFormat="1" x14ac:dyDescent="0.25">
      <c r="A50" s="29">
        <v>25</v>
      </c>
      <c r="B50" s="82">
        <v>43441275</v>
      </c>
      <c r="C50" s="123">
        <v>112.5</v>
      </c>
      <c r="D50" s="36">
        <v>10.474</v>
      </c>
      <c r="E50" s="36">
        <v>12.081</v>
      </c>
      <c r="F50" s="36">
        <f t="shared" si="0"/>
        <v>1.6069999999999993</v>
      </c>
      <c r="G50" s="124">
        <f t="shared" si="1"/>
        <v>1.3816985999999993</v>
      </c>
      <c r="H50" s="124">
        <f t="shared" si="2"/>
        <v>9.4653126580144922E-2</v>
      </c>
      <c r="I50" s="124">
        <f t="shared" si="3"/>
        <v>1.4763517265801442</v>
      </c>
      <c r="J50" s="30"/>
      <c r="K50" s="108"/>
      <c r="L50" s="32"/>
      <c r="M50" s="70"/>
      <c r="N50" s="32"/>
      <c r="O50" s="30"/>
      <c r="P50" s="30"/>
      <c r="Q50" s="30"/>
      <c r="R50" s="30"/>
      <c r="S50" s="30"/>
      <c r="T50" s="30"/>
      <c r="U50" s="30"/>
      <c r="V50" s="30"/>
      <c r="W50" s="30"/>
      <c r="X50" s="99"/>
      <c r="Y50" s="99"/>
    </row>
    <row r="51" spans="1:25" s="3" customFormat="1" x14ac:dyDescent="0.25">
      <c r="A51" s="29">
        <v>26</v>
      </c>
      <c r="B51" s="82">
        <v>43441269</v>
      </c>
      <c r="C51" s="123">
        <v>62.5</v>
      </c>
      <c r="D51" s="36">
        <v>6.6749999999999998</v>
      </c>
      <c r="E51" s="36">
        <v>6.6749999999999998</v>
      </c>
      <c r="F51" s="36">
        <f t="shared" si="0"/>
        <v>0</v>
      </c>
      <c r="G51" s="124">
        <f t="shared" si="1"/>
        <v>0</v>
      </c>
      <c r="H51" s="124">
        <f t="shared" si="2"/>
        <v>5.2585070322302738E-2</v>
      </c>
      <c r="I51" s="124">
        <f t="shared" si="3"/>
        <v>5.2585070322302738E-2</v>
      </c>
      <c r="J51" s="30"/>
      <c r="K51" s="108"/>
      <c r="L51" s="32"/>
      <c r="M51" s="32"/>
      <c r="N51" s="32"/>
      <c r="O51" s="30"/>
      <c r="P51" s="30"/>
      <c r="Q51" s="30"/>
      <c r="R51" s="30"/>
      <c r="S51" s="30"/>
      <c r="T51" s="30"/>
      <c r="U51" s="30"/>
      <c r="V51" s="30"/>
      <c r="W51" s="30"/>
      <c r="X51" s="99"/>
      <c r="Y51" s="99"/>
    </row>
    <row r="52" spans="1:25" s="30" customFormat="1" x14ac:dyDescent="0.25">
      <c r="A52" s="29">
        <v>27</v>
      </c>
      <c r="B52" s="82">
        <v>43441270</v>
      </c>
      <c r="C52" s="123">
        <v>51.2</v>
      </c>
      <c r="D52" s="36">
        <v>0.54100000000000004</v>
      </c>
      <c r="E52" s="36">
        <v>0.57899999999999996</v>
      </c>
      <c r="F52" s="36">
        <f t="shared" si="0"/>
        <v>3.7999999999999923E-2</v>
      </c>
      <c r="G52" s="124">
        <f t="shared" si="1"/>
        <v>3.2672399999999935E-2</v>
      </c>
      <c r="H52" s="124">
        <f t="shared" si="2"/>
        <v>4.3077689608030399E-2</v>
      </c>
      <c r="I52" s="124">
        <f t="shared" si="3"/>
        <v>7.5750089608030341E-2</v>
      </c>
      <c r="K52" s="108"/>
      <c r="L52" s="32"/>
      <c r="M52" s="32"/>
      <c r="N52" s="32"/>
      <c r="X52" s="99"/>
      <c r="Y52" s="99"/>
    </row>
    <row r="53" spans="1:25" s="3" customFormat="1" x14ac:dyDescent="0.25">
      <c r="A53" s="29">
        <v>28</v>
      </c>
      <c r="B53" s="82">
        <v>43441264</v>
      </c>
      <c r="C53" s="123">
        <v>52.5</v>
      </c>
      <c r="D53" s="36">
        <v>3.2909999999999999</v>
      </c>
      <c r="E53" s="36">
        <v>3.6040000000000001</v>
      </c>
      <c r="F53" s="36">
        <f t="shared" si="0"/>
        <v>0.31300000000000017</v>
      </c>
      <c r="G53" s="124">
        <f t="shared" si="1"/>
        <v>0.26911740000000017</v>
      </c>
      <c r="H53" s="124">
        <f t="shared" si="2"/>
        <v>4.417145907073429E-2</v>
      </c>
      <c r="I53" s="124">
        <f t="shared" si="3"/>
        <v>0.31328885907073445</v>
      </c>
      <c r="J53" s="30"/>
      <c r="K53" s="108"/>
      <c r="L53" s="32"/>
      <c r="M53" s="32"/>
      <c r="N53" s="32"/>
      <c r="O53" s="30"/>
      <c r="P53" s="30"/>
      <c r="Q53" s="30"/>
      <c r="R53" s="30"/>
      <c r="S53" s="30"/>
      <c r="T53" s="30"/>
      <c r="U53" s="30"/>
      <c r="V53" s="30"/>
      <c r="W53" s="30"/>
      <c r="X53" s="99"/>
      <c r="Y53" s="99"/>
    </row>
    <row r="54" spans="1:25" s="30" customFormat="1" x14ac:dyDescent="0.25">
      <c r="A54" s="29">
        <v>29</v>
      </c>
      <c r="B54" s="82">
        <v>43441272</v>
      </c>
      <c r="C54" s="123">
        <v>52.8</v>
      </c>
      <c r="D54" s="36">
        <v>3.5819999999999999</v>
      </c>
      <c r="E54" s="36">
        <v>3.5819999999999999</v>
      </c>
      <c r="F54" s="36">
        <f t="shared" si="0"/>
        <v>0</v>
      </c>
      <c r="G54" s="124">
        <f t="shared" si="1"/>
        <v>0</v>
      </c>
      <c r="H54" s="124">
        <f t="shared" si="2"/>
        <v>4.4423867408281345E-2</v>
      </c>
      <c r="I54" s="124">
        <f t="shared" si="3"/>
        <v>4.4423867408281345E-2</v>
      </c>
      <c r="K54" s="108"/>
      <c r="L54" s="32"/>
      <c r="M54" s="32"/>
      <c r="N54" s="32"/>
      <c r="X54" s="99"/>
      <c r="Y54" s="99"/>
    </row>
    <row r="55" spans="1:25" s="3" customFormat="1" x14ac:dyDescent="0.25">
      <c r="A55" s="29">
        <v>30</v>
      </c>
      <c r="B55" s="82">
        <v>43441265</v>
      </c>
      <c r="C55" s="123">
        <v>101.4</v>
      </c>
      <c r="D55" s="36">
        <v>10.356999999999999</v>
      </c>
      <c r="E55" s="36">
        <v>11.189</v>
      </c>
      <c r="F55" s="36">
        <f t="shared" si="0"/>
        <v>0.83200000000000074</v>
      </c>
      <c r="G55" s="124">
        <f t="shared" si="1"/>
        <v>0.71535360000000059</v>
      </c>
      <c r="H55" s="124">
        <f t="shared" si="2"/>
        <v>8.5314018090903956E-2</v>
      </c>
      <c r="I55" s="124">
        <f t="shared" si="3"/>
        <v>0.80066761809090459</v>
      </c>
      <c r="J55" s="30"/>
      <c r="K55" s="108"/>
      <c r="L55" s="32"/>
      <c r="M55" s="32"/>
      <c r="N55" s="32"/>
      <c r="O55" s="30"/>
      <c r="P55" s="30"/>
      <c r="Q55" s="30"/>
      <c r="R55" s="30"/>
      <c r="S55" s="30"/>
      <c r="T55" s="30"/>
      <c r="U55" s="30"/>
      <c r="V55" s="30"/>
      <c r="W55" s="30"/>
      <c r="X55" s="99"/>
      <c r="Y55" s="99"/>
    </row>
    <row r="56" spans="1:25" s="3" customFormat="1" x14ac:dyDescent="0.25">
      <c r="A56" s="29">
        <v>31</v>
      </c>
      <c r="B56" s="82">
        <v>43441277</v>
      </c>
      <c r="C56" s="123">
        <v>112.5</v>
      </c>
      <c r="D56" s="36">
        <v>6.1180000000000003</v>
      </c>
      <c r="E56" s="36">
        <v>6.3090000000000002</v>
      </c>
      <c r="F56" s="36">
        <f t="shared" si="0"/>
        <v>0.19099999999999984</v>
      </c>
      <c r="G56" s="124">
        <f t="shared" si="1"/>
        <v>0.16422179999999986</v>
      </c>
      <c r="H56" s="124">
        <f t="shared" si="2"/>
        <v>9.4653126580144922E-2</v>
      </c>
      <c r="I56" s="124">
        <f t="shared" si="3"/>
        <v>0.25887492658014477</v>
      </c>
      <c r="J56" s="30"/>
      <c r="K56" s="108"/>
      <c r="L56" s="32"/>
      <c r="M56" s="32"/>
      <c r="N56" s="32"/>
      <c r="O56" s="30"/>
      <c r="P56" s="30"/>
      <c r="Q56" s="30"/>
      <c r="R56" s="30"/>
      <c r="S56" s="30"/>
      <c r="T56" s="30"/>
      <c r="U56" s="30"/>
      <c r="V56" s="30"/>
      <c r="W56" s="30"/>
      <c r="X56" s="99"/>
      <c r="Y56" s="99"/>
    </row>
    <row r="57" spans="1:25" s="3" customFormat="1" x14ac:dyDescent="0.25">
      <c r="A57" s="29">
        <v>32</v>
      </c>
      <c r="B57" s="82">
        <v>43441276</v>
      </c>
      <c r="C57" s="123">
        <v>63.1</v>
      </c>
      <c r="D57" s="36">
        <v>7.8010000000000002</v>
      </c>
      <c r="E57" s="36">
        <v>7.8010000000000002</v>
      </c>
      <c r="F57" s="36">
        <f t="shared" si="0"/>
        <v>0</v>
      </c>
      <c r="G57" s="124">
        <f t="shared" si="1"/>
        <v>0</v>
      </c>
      <c r="H57" s="124">
        <f t="shared" si="2"/>
        <v>5.3089886997396835E-2</v>
      </c>
      <c r="I57" s="124">
        <f t="shared" si="3"/>
        <v>5.3089886997396835E-2</v>
      </c>
      <c r="J57" s="30"/>
      <c r="K57" s="108"/>
      <c r="L57" s="32"/>
      <c r="M57" s="32"/>
      <c r="N57" s="32"/>
      <c r="O57" s="30"/>
      <c r="P57" s="30"/>
      <c r="Q57" s="30"/>
      <c r="R57" s="30"/>
      <c r="S57" s="30"/>
      <c r="T57" s="30"/>
      <c r="U57" s="30"/>
      <c r="V57" s="30"/>
      <c r="W57" s="30"/>
      <c r="X57" s="99"/>
      <c r="Y57" s="99"/>
    </row>
    <row r="58" spans="1:25" s="3" customFormat="1" x14ac:dyDescent="0.25">
      <c r="A58" s="29">
        <v>33</v>
      </c>
      <c r="B58" s="82">
        <v>43441279</v>
      </c>
      <c r="C58" s="123">
        <v>50.9</v>
      </c>
      <c r="D58" s="36">
        <v>5.3609999999999998</v>
      </c>
      <c r="E58" s="36">
        <v>5.7389999999999999</v>
      </c>
      <c r="F58" s="36">
        <f t="shared" si="0"/>
        <v>0.37800000000000011</v>
      </c>
      <c r="G58" s="124">
        <f t="shared" si="1"/>
        <v>0.32500440000000008</v>
      </c>
      <c r="H58" s="124">
        <f t="shared" si="2"/>
        <v>4.2825281270483344E-2</v>
      </c>
      <c r="I58" s="124">
        <f t="shared" si="3"/>
        <v>0.36782968127048343</v>
      </c>
      <c r="J58" s="30"/>
      <c r="K58" s="108"/>
      <c r="L58" s="32"/>
      <c r="M58" s="32"/>
      <c r="N58" s="32"/>
      <c r="O58" s="30"/>
      <c r="P58" s="30"/>
      <c r="Q58" s="30"/>
      <c r="R58" s="30"/>
      <c r="S58" s="30"/>
      <c r="T58" s="30"/>
      <c r="U58" s="30"/>
      <c r="V58" s="30"/>
      <c r="W58" s="30"/>
      <c r="X58" s="99"/>
      <c r="Y58" s="99"/>
    </row>
    <row r="59" spans="1:25" s="3" customFormat="1" x14ac:dyDescent="0.25">
      <c r="A59" s="29">
        <v>34</v>
      </c>
      <c r="B59" s="82">
        <v>43441281</v>
      </c>
      <c r="C59" s="123">
        <v>52.2</v>
      </c>
      <c r="D59" s="36">
        <v>5.8520000000000003</v>
      </c>
      <c r="E59" s="36">
        <v>6.0410000000000004</v>
      </c>
      <c r="F59" s="36">
        <f t="shared" si="0"/>
        <v>0.18900000000000006</v>
      </c>
      <c r="G59" s="124">
        <f t="shared" si="1"/>
        <v>0.16250220000000004</v>
      </c>
      <c r="H59" s="124">
        <f t="shared" si="2"/>
        <v>4.3919050733187248E-2</v>
      </c>
      <c r="I59" s="124">
        <f t="shared" si="3"/>
        <v>0.20642125073318729</v>
      </c>
      <c r="J59" s="30"/>
      <c r="K59" s="108"/>
      <c r="L59" s="32"/>
      <c r="M59" s="32"/>
      <c r="N59" s="32"/>
      <c r="O59" s="30"/>
      <c r="P59" s="30"/>
      <c r="Q59" s="30"/>
      <c r="R59" s="30"/>
      <c r="S59" s="30"/>
      <c r="T59" s="30"/>
      <c r="U59" s="30"/>
      <c r="V59" s="30"/>
      <c r="W59" s="30"/>
      <c r="X59" s="99"/>
      <c r="Y59" s="99"/>
    </row>
    <row r="60" spans="1:25" s="3" customFormat="1" x14ac:dyDescent="0.25">
      <c r="A60" s="29">
        <v>35</v>
      </c>
      <c r="B60" s="82">
        <v>43441282</v>
      </c>
      <c r="C60" s="123">
        <v>53</v>
      </c>
      <c r="D60" s="36">
        <v>2.6659999999999999</v>
      </c>
      <c r="E60" s="36">
        <v>2.6659999999999999</v>
      </c>
      <c r="F60" s="36">
        <f t="shared" si="0"/>
        <v>0</v>
      </c>
      <c r="G60" s="124">
        <f t="shared" si="1"/>
        <v>0</v>
      </c>
      <c r="H60" s="124">
        <f t="shared" si="2"/>
        <v>4.4592139633312711E-2</v>
      </c>
      <c r="I60" s="124">
        <f t="shared" si="3"/>
        <v>4.4592139633312711E-2</v>
      </c>
      <c r="J60" s="30"/>
      <c r="K60" s="108"/>
      <c r="L60" s="32"/>
      <c r="M60" s="32"/>
      <c r="N60" s="32"/>
      <c r="O60" s="30"/>
      <c r="P60" s="30"/>
      <c r="Q60" s="30"/>
      <c r="R60" s="30"/>
      <c r="S60" s="30"/>
      <c r="T60" s="30"/>
      <c r="U60" s="30"/>
      <c r="V60" s="30"/>
      <c r="W60" s="30"/>
      <c r="X60" s="99"/>
      <c r="Y60" s="99"/>
    </row>
    <row r="61" spans="1:25" s="3" customFormat="1" x14ac:dyDescent="0.25">
      <c r="A61" s="29">
        <v>36</v>
      </c>
      <c r="B61" s="82">
        <v>43441280</v>
      </c>
      <c r="C61" s="123">
        <v>103.1</v>
      </c>
      <c r="D61" s="36">
        <v>8.1029999999999998</v>
      </c>
      <c r="E61" s="36">
        <v>8.7539999999999996</v>
      </c>
      <c r="F61" s="36">
        <f t="shared" si="0"/>
        <v>0.6509999999999998</v>
      </c>
      <c r="G61" s="124">
        <f t="shared" si="1"/>
        <v>0.55972979999999983</v>
      </c>
      <c r="H61" s="124">
        <f t="shared" si="2"/>
        <v>8.6744332003670585E-2</v>
      </c>
      <c r="I61" s="124">
        <f t="shared" si="3"/>
        <v>0.64647413200367043</v>
      </c>
      <c r="J61" s="30"/>
      <c r="K61" s="108"/>
      <c r="L61" s="32"/>
      <c r="M61" s="32"/>
      <c r="N61" s="32"/>
      <c r="O61" s="30"/>
      <c r="P61" s="30"/>
      <c r="Q61" s="30"/>
      <c r="R61" s="30"/>
      <c r="S61" s="30"/>
      <c r="T61" s="30"/>
      <c r="U61" s="30"/>
      <c r="V61" s="30"/>
      <c r="W61" s="30"/>
      <c r="X61" s="99"/>
      <c r="Y61" s="99"/>
    </row>
    <row r="62" spans="1:25" s="30" customFormat="1" x14ac:dyDescent="0.25">
      <c r="A62" s="29">
        <v>37</v>
      </c>
      <c r="B62" s="82">
        <v>43441346</v>
      </c>
      <c r="C62" s="123">
        <v>112.4</v>
      </c>
      <c r="D62" s="36">
        <v>9.9860000000000007</v>
      </c>
      <c r="E62" s="36">
        <v>9.9860000000000007</v>
      </c>
      <c r="F62" s="36">
        <f t="shared" si="0"/>
        <v>0</v>
      </c>
      <c r="G62" s="124">
        <f t="shared" si="1"/>
        <v>0</v>
      </c>
      <c r="H62" s="124">
        <f t="shared" si="2"/>
        <v>9.4568990467629246E-2</v>
      </c>
      <c r="I62" s="124">
        <f t="shared" si="3"/>
        <v>9.4568990467629246E-2</v>
      </c>
      <c r="K62" s="108"/>
      <c r="L62" s="32"/>
      <c r="M62" s="32"/>
      <c r="N62" s="32"/>
      <c r="X62" s="99"/>
      <c r="Y62" s="99"/>
    </row>
    <row r="63" spans="1:25" s="3" customFormat="1" x14ac:dyDescent="0.25">
      <c r="A63" s="29">
        <v>38</v>
      </c>
      <c r="B63" s="82">
        <v>43441344</v>
      </c>
      <c r="C63" s="123">
        <v>62.8</v>
      </c>
      <c r="D63" s="36">
        <v>2.831</v>
      </c>
      <c r="E63" s="36">
        <v>2.831</v>
      </c>
      <c r="F63" s="36">
        <f t="shared" si="0"/>
        <v>0</v>
      </c>
      <c r="G63" s="124">
        <f t="shared" si="1"/>
        <v>0</v>
      </c>
      <c r="H63" s="124">
        <f t="shared" si="2"/>
        <v>5.2837478659849779E-2</v>
      </c>
      <c r="I63" s="124">
        <f t="shared" si="3"/>
        <v>5.2837478659849779E-2</v>
      </c>
      <c r="J63" s="30"/>
      <c r="K63" s="108"/>
      <c r="L63" s="32"/>
      <c r="M63" s="32"/>
      <c r="N63" s="32"/>
      <c r="O63" s="30"/>
      <c r="P63" s="30"/>
      <c r="Q63" s="30"/>
      <c r="R63" s="30"/>
      <c r="S63" s="30"/>
      <c r="T63" s="30"/>
      <c r="U63" s="30"/>
      <c r="V63" s="30"/>
      <c r="W63" s="30"/>
      <c r="X63" s="99"/>
      <c r="Y63" s="99"/>
    </row>
    <row r="64" spans="1:25" s="3" customFormat="1" x14ac:dyDescent="0.25">
      <c r="A64" s="29">
        <v>39</v>
      </c>
      <c r="B64" s="82">
        <v>43441341</v>
      </c>
      <c r="C64" s="123">
        <v>50.5</v>
      </c>
      <c r="D64" s="36">
        <v>1.667</v>
      </c>
      <c r="E64" s="36">
        <v>1.667</v>
      </c>
      <c r="F64" s="36">
        <f t="shared" si="0"/>
        <v>0</v>
      </c>
      <c r="G64" s="124">
        <f t="shared" si="1"/>
        <v>0</v>
      </c>
      <c r="H64" s="124">
        <f t="shared" si="2"/>
        <v>4.2488736820420606E-2</v>
      </c>
      <c r="I64" s="124">
        <f t="shared" si="3"/>
        <v>4.2488736820420606E-2</v>
      </c>
      <c r="J64" s="30"/>
      <c r="K64" s="108"/>
      <c r="L64" s="32"/>
      <c r="M64" s="32"/>
      <c r="N64" s="32"/>
      <c r="O64" s="30"/>
      <c r="P64" s="30"/>
      <c r="Q64" s="30"/>
      <c r="R64" s="30"/>
      <c r="S64" s="30"/>
      <c r="T64" s="30"/>
      <c r="U64" s="30"/>
      <c r="V64" s="30"/>
      <c r="W64" s="30"/>
      <c r="X64" s="99"/>
      <c r="Y64" s="99"/>
    </row>
    <row r="65" spans="1:25" s="3" customFormat="1" x14ac:dyDescent="0.25">
      <c r="A65" s="29">
        <v>40</v>
      </c>
      <c r="B65" s="82">
        <v>43441347</v>
      </c>
      <c r="C65" s="123">
        <v>52.3</v>
      </c>
      <c r="D65" s="36">
        <v>3.0750000000000002</v>
      </c>
      <c r="E65" s="36">
        <v>3.1160000000000001</v>
      </c>
      <c r="F65" s="36">
        <f t="shared" si="0"/>
        <v>4.0999999999999925E-2</v>
      </c>
      <c r="G65" s="124">
        <f t="shared" si="1"/>
        <v>3.5251799999999937E-2</v>
      </c>
      <c r="H65" s="124">
        <f t="shared" si="2"/>
        <v>4.4003186845702924E-2</v>
      </c>
      <c r="I65" s="124">
        <f t="shared" si="3"/>
        <v>7.9254986845702868E-2</v>
      </c>
      <c r="J65" s="30"/>
      <c r="K65" s="108"/>
      <c r="L65" s="32"/>
      <c r="M65" s="32"/>
      <c r="N65" s="32"/>
      <c r="O65" s="30"/>
      <c r="P65" s="30"/>
      <c r="Q65" s="30"/>
      <c r="R65" s="30"/>
      <c r="S65" s="30"/>
      <c r="T65" s="30"/>
      <c r="U65" s="30"/>
      <c r="V65" s="30"/>
      <c r="W65" s="30"/>
      <c r="X65" s="99"/>
      <c r="Y65" s="99"/>
    </row>
    <row r="66" spans="1:25" s="3" customFormat="1" x14ac:dyDescent="0.25">
      <c r="A66" s="29">
        <v>41</v>
      </c>
      <c r="B66" s="82">
        <v>43441283</v>
      </c>
      <c r="C66" s="123">
        <v>53</v>
      </c>
      <c r="D66" s="36">
        <v>3.5270000000000001</v>
      </c>
      <c r="E66" s="36">
        <v>3.5270000000000001</v>
      </c>
      <c r="F66" s="36">
        <f t="shared" si="0"/>
        <v>0</v>
      </c>
      <c r="G66" s="124">
        <f t="shared" si="1"/>
        <v>0</v>
      </c>
      <c r="H66" s="124">
        <f t="shared" si="2"/>
        <v>4.4592139633312711E-2</v>
      </c>
      <c r="I66" s="124">
        <f t="shared" si="3"/>
        <v>4.4592139633312711E-2</v>
      </c>
      <c r="J66" s="30"/>
      <c r="K66" s="108"/>
      <c r="L66" s="32"/>
      <c r="M66" s="32"/>
      <c r="N66" s="32"/>
      <c r="O66" s="30"/>
      <c r="P66" s="30"/>
      <c r="Q66" s="30"/>
      <c r="R66" s="30"/>
      <c r="S66" s="30"/>
      <c r="T66" s="30"/>
      <c r="U66" s="30"/>
      <c r="V66" s="30"/>
      <c r="W66" s="30"/>
      <c r="X66" s="99"/>
      <c r="Y66" s="99"/>
    </row>
    <row r="67" spans="1:25" s="3" customFormat="1" x14ac:dyDescent="0.25">
      <c r="A67" s="29">
        <v>42</v>
      </c>
      <c r="B67" s="82">
        <v>43441284</v>
      </c>
      <c r="C67" s="123">
        <v>100.1</v>
      </c>
      <c r="D67" s="36">
        <v>7.9640000000000004</v>
      </c>
      <c r="E67" s="36">
        <v>8.8339999999999996</v>
      </c>
      <c r="F67" s="36">
        <f t="shared" si="0"/>
        <v>0.86999999999999922</v>
      </c>
      <c r="G67" s="124">
        <f t="shared" si="1"/>
        <v>0.7480259999999993</v>
      </c>
      <c r="H67" s="124">
        <f t="shared" si="2"/>
        <v>8.4220248628200059E-2</v>
      </c>
      <c r="I67" s="124">
        <f t="shared" si="3"/>
        <v>0.8322462486281994</v>
      </c>
      <c r="J67" s="30"/>
      <c r="K67" s="108"/>
      <c r="L67" s="32"/>
      <c r="M67" s="32"/>
      <c r="N67" s="32"/>
      <c r="O67" s="30"/>
      <c r="P67" s="30"/>
      <c r="Q67" s="30"/>
      <c r="R67" s="30"/>
      <c r="S67" s="30"/>
      <c r="T67" s="30"/>
      <c r="U67" s="30"/>
      <c r="V67" s="30"/>
      <c r="W67" s="30"/>
      <c r="X67" s="99"/>
      <c r="Y67" s="99"/>
    </row>
    <row r="68" spans="1:25" s="30" customFormat="1" x14ac:dyDescent="0.25">
      <c r="A68" s="29">
        <v>43</v>
      </c>
      <c r="B68" s="82">
        <v>43441342</v>
      </c>
      <c r="C68" s="123">
        <v>69.3</v>
      </c>
      <c r="D68" s="36">
        <v>5.8019999999999996</v>
      </c>
      <c r="E68" s="36">
        <v>6.7110000000000003</v>
      </c>
      <c r="F68" s="36">
        <f t="shared" si="0"/>
        <v>0.9090000000000007</v>
      </c>
      <c r="G68" s="124">
        <f t="shared" si="1"/>
        <v>0.78155820000000065</v>
      </c>
      <c r="H68" s="124">
        <f t="shared" si="2"/>
        <v>5.8306325973369266E-2</v>
      </c>
      <c r="I68" s="124">
        <f t="shared" si="3"/>
        <v>0.83986452597336991</v>
      </c>
      <c r="K68" s="108"/>
      <c r="L68" s="32"/>
      <c r="M68" s="32"/>
      <c r="N68" s="32"/>
      <c r="X68" s="99"/>
      <c r="Y68" s="99"/>
    </row>
    <row r="69" spans="1:25" s="3" customFormat="1" x14ac:dyDescent="0.25">
      <c r="A69" s="29">
        <v>44</v>
      </c>
      <c r="B69" s="82">
        <v>43441345</v>
      </c>
      <c r="C69" s="123">
        <v>53.3</v>
      </c>
      <c r="D69" s="36">
        <v>3.7559999999999998</v>
      </c>
      <c r="E69" s="36">
        <v>3.952</v>
      </c>
      <c r="F69" s="36">
        <f t="shared" si="0"/>
        <v>0.19600000000000017</v>
      </c>
      <c r="G69" s="124">
        <f t="shared" si="1"/>
        <v>0.16852080000000016</v>
      </c>
      <c r="H69" s="124">
        <f t="shared" si="2"/>
        <v>4.4844547970859766E-2</v>
      </c>
      <c r="I69" s="124">
        <f t="shared" si="3"/>
        <v>0.21336534797085993</v>
      </c>
      <c r="J69" s="30"/>
      <c r="K69" s="108"/>
      <c r="L69" s="32"/>
      <c r="M69" s="32"/>
      <c r="N69" s="32"/>
      <c r="O69" s="30"/>
      <c r="P69" s="30"/>
      <c r="Q69" s="30"/>
      <c r="R69" s="30"/>
      <c r="S69" s="30"/>
      <c r="T69" s="30"/>
      <c r="U69" s="30"/>
      <c r="V69" s="30"/>
      <c r="W69" s="30"/>
      <c r="X69" s="99"/>
      <c r="Y69" s="99"/>
    </row>
    <row r="70" spans="1:25" s="3" customFormat="1" x14ac:dyDescent="0.25">
      <c r="A70" s="29">
        <v>45</v>
      </c>
      <c r="B70" s="82">
        <v>43441348</v>
      </c>
      <c r="C70" s="123">
        <v>52.9</v>
      </c>
      <c r="D70" s="36">
        <v>5.6680000000000001</v>
      </c>
      <c r="E70" s="36">
        <v>5.6680000000000001</v>
      </c>
      <c r="F70" s="36">
        <f t="shared" si="0"/>
        <v>0</v>
      </c>
      <c r="G70" s="124">
        <f t="shared" si="1"/>
        <v>0</v>
      </c>
      <c r="H70" s="124">
        <f t="shared" si="2"/>
        <v>4.4508003520797035E-2</v>
      </c>
      <c r="I70" s="124">
        <f t="shared" si="3"/>
        <v>4.4508003520797035E-2</v>
      </c>
      <c r="J70" s="30"/>
      <c r="K70" s="108"/>
      <c r="L70" s="32"/>
      <c r="M70" s="32"/>
      <c r="N70" s="32"/>
      <c r="O70" s="30"/>
      <c r="P70" s="30"/>
      <c r="Q70" s="30"/>
      <c r="R70" s="30"/>
      <c r="S70" s="30"/>
      <c r="T70" s="30"/>
      <c r="U70" s="30"/>
      <c r="V70" s="30"/>
      <c r="W70" s="30"/>
      <c r="X70" s="99"/>
      <c r="Y70" s="99"/>
    </row>
    <row r="71" spans="1:25" s="3" customFormat="1" x14ac:dyDescent="0.25">
      <c r="A71" s="29">
        <v>46</v>
      </c>
      <c r="B71" s="82">
        <v>43441349</v>
      </c>
      <c r="C71" s="123">
        <v>100.9</v>
      </c>
      <c r="D71" s="36">
        <v>8.4429999999999996</v>
      </c>
      <c r="E71" s="36">
        <v>9.3699999999999992</v>
      </c>
      <c r="F71" s="36">
        <f t="shared" si="0"/>
        <v>0.9269999999999996</v>
      </c>
      <c r="G71" s="124">
        <f t="shared" si="1"/>
        <v>0.7970345999999997</v>
      </c>
      <c r="H71" s="124">
        <f t="shared" si="2"/>
        <v>8.4893337528325535E-2</v>
      </c>
      <c r="I71" s="124">
        <f t="shared" si="3"/>
        <v>0.88192793752832521</v>
      </c>
      <c r="J71" s="30"/>
      <c r="K71" s="108"/>
      <c r="L71" s="32"/>
      <c r="M71" s="32"/>
      <c r="N71" s="32"/>
      <c r="O71" s="30"/>
      <c r="P71" s="30"/>
      <c r="Q71" s="30"/>
      <c r="R71" s="30"/>
      <c r="S71" s="30"/>
      <c r="T71" s="30"/>
      <c r="U71" s="30"/>
      <c r="V71" s="30"/>
      <c r="W71" s="30"/>
      <c r="X71" s="99"/>
      <c r="Y71" s="99"/>
    </row>
    <row r="72" spans="1:25" s="3" customFormat="1" x14ac:dyDescent="0.25">
      <c r="A72" s="29">
        <v>47</v>
      </c>
      <c r="B72" s="82">
        <v>43441351</v>
      </c>
      <c r="C72" s="123">
        <v>85.4</v>
      </c>
      <c r="D72" s="36">
        <v>8.4960000000000004</v>
      </c>
      <c r="E72" s="36">
        <v>9.6259999999999994</v>
      </c>
      <c r="F72" s="36">
        <f t="shared" si="0"/>
        <v>1.129999999999999</v>
      </c>
      <c r="G72" s="124">
        <f t="shared" si="1"/>
        <v>0.97157399999999916</v>
      </c>
      <c r="H72" s="124">
        <f t="shared" si="2"/>
        <v>7.1852240088394456E-2</v>
      </c>
      <c r="I72" s="124">
        <f t="shared" si="3"/>
        <v>1.0434262400883936</v>
      </c>
      <c r="J72" s="30"/>
      <c r="K72" s="108"/>
      <c r="L72" s="32"/>
      <c r="M72" s="32"/>
      <c r="N72" s="32"/>
      <c r="O72" s="30"/>
      <c r="P72" s="30"/>
      <c r="Q72" s="30"/>
      <c r="R72" s="30"/>
      <c r="S72" s="30"/>
      <c r="T72" s="30"/>
      <c r="U72" s="30"/>
      <c r="V72" s="30"/>
      <c r="W72" s="30"/>
      <c r="X72" s="99"/>
      <c r="Y72" s="99"/>
    </row>
    <row r="73" spans="1:25" s="3" customFormat="1" x14ac:dyDescent="0.25">
      <c r="A73" s="29">
        <v>48</v>
      </c>
      <c r="B73" s="82">
        <v>43441356</v>
      </c>
      <c r="C73" s="123">
        <v>53.2</v>
      </c>
      <c r="D73" s="36">
        <v>6.149</v>
      </c>
      <c r="E73" s="36">
        <v>6.149</v>
      </c>
      <c r="F73" s="36">
        <f t="shared" si="0"/>
        <v>0</v>
      </c>
      <c r="G73" s="124">
        <f t="shared" si="1"/>
        <v>0</v>
      </c>
      <c r="H73" s="124">
        <f t="shared" si="2"/>
        <v>4.476041185834409E-2</v>
      </c>
      <c r="I73" s="124">
        <f t="shared" si="3"/>
        <v>4.476041185834409E-2</v>
      </c>
      <c r="J73" s="30"/>
      <c r="K73" s="108"/>
      <c r="L73" s="32"/>
      <c r="M73" s="32"/>
      <c r="N73" s="32"/>
      <c r="O73" s="30"/>
      <c r="P73" s="30"/>
      <c r="Q73" s="30"/>
      <c r="R73" s="30"/>
      <c r="S73" s="30"/>
      <c r="T73" s="30"/>
      <c r="U73" s="30"/>
      <c r="V73" s="30"/>
      <c r="W73" s="30"/>
      <c r="X73" s="99"/>
      <c r="Y73" s="99"/>
    </row>
    <row r="74" spans="1:25" s="3" customFormat="1" x14ac:dyDescent="0.25">
      <c r="A74" s="29">
        <v>49</v>
      </c>
      <c r="B74" s="82">
        <v>43441343</v>
      </c>
      <c r="C74" s="123">
        <v>53.3</v>
      </c>
      <c r="D74" s="36">
        <v>5.2069999999999999</v>
      </c>
      <c r="E74" s="36">
        <v>5.2069999999999999</v>
      </c>
      <c r="F74" s="36">
        <f t="shared" si="0"/>
        <v>0</v>
      </c>
      <c r="G74" s="124">
        <f t="shared" si="1"/>
        <v>0</v>
      </c>
      <c r="H74" s="124">
        <f t="shared" si="2"/>
        <v>4.4844547970859766E-2</v>
      </c>
      <c r="I74" s="124">
        <f t="shared" si="3"/>
        <v>4.4844547970859766E-2</v>
      </c>
      <c r="J74" s="107"/>
      <c r="K74" s="108"/>
      <c r="L74" s="32"/>
      <c r="M74" s="32"/>
      <c r="N74" s="32"/>
      <c r="O74" s="30"/>
      <c r="P74" s="30"/>
      <c r="Q74" s="30"/>
      <c r="R74" s="30"/>
      <c r="S74" s="30"/>
      <c r="T74" s="30"/>
      <c r="U74" s="30"/>
      <c r="V74" s="30"/>
      <c r="W74" s="30"/>
      <c r="X74" s="99"/>
      <c r="Y74" s="99"/>
    </row>
    <row r="75" spans="1:25" s="3" customFormat="1" x14ac:dyDescent="0.25">
      <c r="A75" s="29">
        <v>50</v>
      </c>
      <c r="B75" s="82">
        <v>43441352</v>
      </c>
      <c r="C75" s="123">
        <v>100.5</v>
      </c>
      <c r="D75" s="36">
        <v>7.5110000000000001</v>
      </c>
      <c r="E75" s="36">
        <v>8.5449999999999999</v>
      </c>
      <c r="F75" s="36">
        <f t="shared" si="0"/>
        <v>1.0339999999999998</v>
      </c>
      <c r="G75" s="124">
        <f t="shared" si="1"/>
        <v>0.88903319999999986</v>
      </c>
      <c r="H75" s="124">
        <f t="shared" si="2"/>
        <v>8.455679307826279E-2</v>
      </c>
      <c r="I75" s="124">
        <f t="shared" si="3"/>
        <v>0.97358999307826266</v>
      </c>
      <c r="J75" s="107"/>
      <c r="K75" s="108"/>
      <c r="L75" s="32"/>
      <c r="M75" s="32"/>
      <c r="N75" s="32"/>
      <c r="O75" s="32"/>
      <c r="P75" s="30"/>
      <c r="Q75" s="30"/>
      <c r="R75" s="30"/>
      <c r="S75" s="30"/>
      <c r="T75" s="30"/>
      <c r="U75" s="30"/>
      <c r="V75" s="30"/>
      <c r="W75" s="30"/>
      <c r="X75" s="99"/>
      <c r="Y75" s="99"/>
    </row>
    <row r="76" spans="1:25" s="3" customFormat="1" x14ac:dyDescent="0.25">
      <c r="A76" s="29">
        <v>51</v>
      </c>
      <c r="B76" s="82">
        <v>43441357</v>
      </c>
      <c r="C76" s="123">
        <v>84.8</v>
      </c>
      <c r="D76" s="36">
        <v>13.536</v>
      </c>
      <c r="E76" s="36">
        <v>15.146000000000001</v>
      </c>
      <c r="F76" s="36">
        <f t="shared" si="0"/>
        <v>1.6100000000000012</v>
      </c>
      <c r="G76" s="124">
        <f t="shared" si="1"/>
        <v>1.384278000000001</v>
      </c>
      <c r="H76" s="124">
        <f t="shared" si="2"/>
        <v>7.1347423413300345E-2</v>
      </c>
      <c r="I76" s="124">
        <f t="shared" si="3"/>
        <v>1.4556254234133013</v>
      </c>
      <c r="J76" s="107"/>
      <c r="K76" s="189"/>
      <c r="L76" s="30"/>
      <c r="M76" s="190"/>
      <c r="N76" s="190"/>
      <c r="O76" s="190"/>
      <c r="P76" s="30"/>
      <c r="Q76" s="30"/>
      <c r="R76" s="30"/>
      <c r="S76" s="30"/>
      <c r="T76" s="30"/>
      <c r="U76" s="30"/>
      <c r="V76" s="30"/>
      <c r="W76" s="30"/>
      <c r="X76" s="99"/>
      <c r="Y76" s="99"/>
    </row>
    <row r="77" spans="1:25" s="3" customFormat="1" x14ac:dyDescent="0.25">
      <c r="A77" s="29">
        <v>52</v>
      </c>
      <c r="B77" s="82">
        <v>43441355</v>
      </c>
      <c r="C77" s="123">
        <v>52.9</v>
      </c>
      <c r="D77" s="36">
        <v>6.5670000000000002</v>
      </c>
      <c r="E77" s="36">
        <v>7.2210000000000001</v>
      </c>
      <c r="F77" s="36">
        <f t="shared" si="0"/>
        <v>0.65399999999999991</v>
      </c>
      <c r="G77" s="124">
        <f>F77*0.8598</f>
        <v>0.56230919999999995</v>
      </c>
      <c r="H77" s="124">
        <f t="shared" si="2"/>
        <v>4.4508003520797035E-2</v>
      </c>
      <c r="I77" s="124">
        <f t="shared" si="3"/>
        <v>0.60681720352079704</v>
      </c>
      <c r="J77" s="107"/>
      <c r="K77" s="108"/>
      <c r="L77" s="32"/>
      <c r="M77" s="70"/>
      <c r="N77" s="32"/>
      <c r="O77" s="32"/>
      <c r="P77" s="30"/>
      <c r="Q77" s="30"/>
      <c r="R77" s="30"/>
      <c r="S77" s="30"/>
      <c r="T77" s="30"/>
      <c r="U77" s="30"/>
      <c r="V77" s="30"/>
      <c r="W77" s="30"/>
      <c r="X77" s="99"/>
      <c r="Y77" s="99"/>
    </row>
    <row r="78" spans="1:25" s="3" customFormat="1" x14ac:dyDescent="0.25">
      <c r="A78" s="29">
        <v>53</v>
      </c>
      <c r="B78" s="82">
        <v>43441054</v>
      </c>
      <c r="C78" s="123">
        <v>52.8</v>
      </c>
      <c r="D78" s="36">
        <v>5.5910000000000002</v>
      </c>
      <c r="E78" s="36">
        <v>6.2089999999999996</v>
      </c>
      <c r="F78" s="36">
        <f t="shared" si="0"/>
        <v>0.61799999999999944</v>
      </c>
      <c r="G78" s="124">
        <f t="shared" si="1"/>
        <v>0.53135639999999951</v>
      </c>
      <c r="H78" s="124">
        <f t="shared" si="2"/>
        <v>4.4423867408281345E-2</v>
      </c>
      <c r="I78" s="124">
        <f t="shared" si="3"/>
        <v>0.57578026740828081</v>
      </c>
      <c r="J78" s="107"/>
      <c r="K78" s="108"/>
      <c r="L78" s="32"/>
      <c r="M78" s="70"/>
      <c r="N78" s="32"/>
      <c r="O78" s="32"/>
      <c r="P78" s="30"/>
      <c r="Q78" s="30"/>
      <c r="R78" s="30"/>
      <c r="S78" s="30"/>
      <c r="T78" s="30"/>
      <c r="U78" s="30"/>
      <c r="V78" s="30"/>
      <c r="W78" s="30"/>
      <c r="X78" s="99"/>
      <c r="Y78" s="99"/>
    </row>
    <row r="79" spans="1:25" s="3" customFormat="1" x14ac:dyDescent="0.25">
      <c r="A79" s="29">
        <v>54</v>
      </c>
      <c r="B79" s="82">
        <v>43441359</v>
      </c>
      <c r="C79" s="221">
        <v>101</v>
      </c>
      <c r="D79" s="36">
        <v>8.5389999999999997</v>
      </c>
      <c r="E79" s="36">
        <v>9.65</v>
      </c>
      <c r="F79" s="36">
        <f t="shared" si="0"/>
        <v>1.1110000000000007</v>
      </c>
      <c r="G79" s="124">
        <f t="shared" si="1"/>
        <v>0.95523780000000058</v>
      </c>
      <c r="H79" s="124">
        <f t="shared" si="2"/>
        <v>8.4977473640841211E-2</v>
      </c>
      <c r="I79" s="124">
        <f t="shared" si="3"/>
        <v>1.0402152736408419</v>
      </c>
      <c r="J79" s="107"/>
      <c r="K79" s="30"/>
      <c r="L79" s="108"/>
      <c r="M79" s="70"/>
      <c r="N79" s="32"/>
      <c r="O79" s="32"/>
      <c r="P79" s="30"/>
      <c r="Q79" s="30"/>
      <c r="R79" s="30"/>
      <c r="S79" s="30"/>
      <c r="T79" s="30"/>
      <c r="U79" s="30"/>
      <c r="V79" s="30"/>
      <c r="W79" s="30"/>
      <c r="X79" s="99"/>
      <c r="Y79" s="99"/>
    </row>
    <row r="80" spans="1:25" s="3" customFormat="1" x14ac:dyDescent="0.25">
      <c r="A80" s="29">
        <v>55</v>
      </c>
      <c r="B80" s="82">
        <v>43441053</v>
      </c>
      <c r="C80" s="123">
        <v>85.2</v>
      </c>
      <c r="D80" s="36">
        <v>6.6040000000000001</v>
      </c>
      <c r="E80" s="36">
        <v>6.6040000000000001</v>
      </c>
      <c r="F80" s="36">
        <f>E80-D80</f>
        <v>0</v>
      </c>
      <c r="G80" s="124">
        <f t="shared" si="1"/>
        <v>0</v>
      </c>
      <c r="H80" s="124">
        <f t="shared" si="2"/>
        <v>7.1683967863363091E-2</v>
      </c>
      <c r="I80" s="124">
        <f t="shared" si="3"/>
        <v>7.1683967863363091E-2</v>
      </c>
      <c r="J80" s="107"/>
      <c r="K80" s="30"/>
      <c r="L80" s="108"/>
      <c r="M80" s="70"/>
      <c r="N80" s="32"/>
      <c r="O80" s="32"/>
      <c r="P80" s="30"/>
      <c r="Q80" s="30"/>
      <c r="R80" s="30"/>
      <c r="S80" s="30"/>
      <c r="T80" s="30"/>
      <c r="U80" s="30"/>
      <c r="V80" s="30"/>
      <c r="W80" s="30"/>
      <c r="X80" s="99"/>
      <c r="Y80" s="99"/>
    </row>
    <row r="81" spans="1:25" s="3" customFormat="1" x14ac:dyDescent="0.25">
      <c r="A81" s="29">
        <v>56</v>
      </c>
      <c r="B81" s="82">
        <v>43441050</v>
      </c>
      <c r="C81" s="123">
        <v>52.5</v>
      </c>
      <c r="D81" s="36">
        <v>1.47</v>
      </c>
      <c r="E81" s="36">
        <v>1.6779999999999999</v>
      </c>
      <c r="F81" s="36">
        <f t="shared" si="0"/>
        <v>0.20799999999999996</v>
      </c>
      <c r="G81" s="124">
        <f t="shared" si="1"/>
        <v>0.17883839999999998</v>
      </c>
      <c r="H81" s="124">
        <f t="shared" si="2"/>
        <v>4.417145907073429E-2</v>
      </c>
      <c r="I81" s="124">
        <f t="shared" si="3"/>
        <v>0.22300985907073428</v>
      </c>
      <c r="J81" s="107"/>
      <c r="K81" s="108"/>
      <c r="L81" s="32"/>
      <c r="M81" s="32"/>
      <c r="N81" s="32"/>
      <c r="O81" s="32"/>
      <c r="P81" s="30"/>
      <c r="Q81" s="30"/>
      <c r="R81" s="30"/>
      <c r="S81" s="30"/>
      <c r="T81" s="30"/>
      <c r="U81" s="30"/>
      <c r="V81" s="30"/>
      <c r="W81" s="30"/>
      <c r="X81" s="99"/>
      <c r="Y81" s="99"/>
    </row>
    <row r="82" spans="1:25" s="3" customFormat="1" x14ac:dyDescent="0.25">
      <c r="A82" s="29">
        <v>57</v>
      </c>
      <c r="B82" s="82">
        <v>43441051</v>
      </c>
      <c r="C82" s="123">
        <v>52.4</v>
      </c>
      <c r="D82" s="36">
        <v>5.5720000000000001</v>
      </c>
      <c r="E82" s="36">
        <v>6.0209999999999999</v>
      </c>
      <c r="F82" s="36">
        <f t="shared" si="0"/>
        <v>0.44899999999999984</v>
      </c>
      <c r="G82" s="124">
        <f t="shared" si="1"/>
        <v>0.38605019999999984</v>
      </c>
      <c r="H82" s="124">
        <f t="shared" si="2"/>
        <v>4.4087322958218607E-2</v>
      </c>
      <c r="I82" s="124">
        <f t="shared" si="3"/>
        <v>0.43013752295821844</v>
      </c>
      <c r="J82" s="107"/>
      <c r="K82" s="108"/>
      <c r="L82" s="32"/>
      <c r="M82" s="32"/>
      <c r="N82" s="32"/>
      <c r="O82" s="32"/>
      <c r="P82" s="30"/>
      <c r="Q82" s="30"/>
      <c r="R82" s="30"/>
      <c r="S82" s="30"/>
      <c r="T82" s="30"/>
      <c r="U82" s="30"/>
      <c r="V82" s="30"/>
      <c r="W82" s="30"/>
      <c r="X82" s="99"/>
      <c r="Y82" s="99"/>
    </row>
    <row r="83" spans="1:25" s="3" customFormat="1" x14ac:dyDescent="0.25">
      <c r="A83" s="29">
        <v>58</v>
      </c>
      <c r="B83" s="82">
        <v>43441052</v>
      </c>
      <c r="C83" s="123">
        <v>101.3</v>
      </c>
      <c r="D83" s="36">
        <v>8.2929999999999993</v>
      </c>
      <c r="E83" s="36">
        <v>8.2929999999999993</v>
      </c>
      <c r="F83" s="36">
        <f t="shared" si="0"/>
        <v>0</v>
      </c>
      <c r="G83" s="124">
        <f t="shared" si="1"/>
        <v>0</v>
      </c>
      <c r="H83" s="124">
        <f t="shared" si="2"/>
        <v>8.5229881978388267E-2</v>
      </c>
      <c r="I83" s="124">
        <f t="shared" si="3"/>
        <v>8.5229881978388267E-2</v>
      </c>
      <c r="J83" s="107"/>
      <c r="K83" s="108"/>
      <c r="L83" s="32"/>
      <c r="M83" s="32"/>
      <c r="N83" s="32"/>
      <c r="O83" s="32"/>
      <c r="P83" s="30"/>
      <c r="Q83" s="30"/>
      <c r="R83" s="30"/>
      <c r="S83" s="30"/>
      <c r="T83" s="30"/>
      <c r="U83" s="30"/>
      <c r="V83" s="30"/>
      <c r="W83" s="30"/>
      <c r="X83" s="99"/>
      <c r="Y83" s="99"/>
    </row>
    <row r="84" spans="1:25" s="3" customFormat="1" x14ac:dyDescent="0.25">
      <c r="A84" s="29">
        <v>59</v>
      </c>
      <c r="B84" s="82">
        <v>43441057</v>
      </c>
      <c r="C84" s="123">
        <v>85.3</v>
      </c>
      <c r="D84" s="36">
        <v>7.008</v>
      </c>
      <c r="E84" s="36">
        <v>7.008</v>
      </c>
      <c r="F84" s="36">
        <f t="shared" si="0"/>
        <v>0</v>
      </c>
      <c r="G84" s="124">
        <f t="shared" si="1"/>
        <v>0</v>
      </c>
      <c r="H84" s="124">
        <f t="shared" si="2"/>
        <v>7.1768103975878766E-2</v>
      </c>
      <c r="I84" s="124">
        <f t="shared" si="3"/>
        <v>7.1768103975878766E-2</v>
      </c>
      <c r="J84" s="107"/>
      <c r="K84" s="108"/>
      <c r="L84" s="32"/>
      <c r="M84" s="32"/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99"/>
      <c r="Y84" s="99"/>
    </row>
    <row r="85" spans="1:25" s="3" customFormat="1" x14ac:dyDescent="0.25">
      <c r="A85" s="29">
        <v>60</v>
      </c>
      <c r="B85" s="82">
        <v>43441058</v>
      </c>
      <c r="C85" s="123">
        <v>52.5</v>
      </c>
      <c r="D85" s="36">
        <v>3.0270000000000001</v>
      </c>
      <c r="E85" s="36">
        <v>3.0270000000000001</v>
      </c>
      <c r="F85" s="36">
        <f t="shared" si="0"/>
        <v>0</v>
      </c>
      <c r="G85" s="124">
        <f t="shared" si="1"/>
        <v>0</v>
      </c>
      <c r="H85" s="124">
        <f t="shared" si="2"/>
        <v>4.417145907073429E-2</v>
      </c>
      <c r="I85" s="124">
        <f t="shared" si="3"/>
        <v>4.417145907073429E-2</v>
      </c>
      <c r="J85" s="30"/>
      <c r="K85" s="108"/>
      <c r="L85" s="32"/>
      <c r="M85" s="32"/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99"/>
      <c r="Y85" s="99"/>
    </row>
    <row r="86" spans="1:25" s="3" customFormat="1" x14ac:dyDescent="0.25">
      <c r="A86" s="29">
        <v>61</v>
      </c>
      <c r="B86" s="82">
        <v>43441358</v>
      </c>
      <c r="C86" s="123">
        <v>52.3</v>
      </c>
      <c r="D86" s="36">
        <v>4.3940000000000001</v>
      </c>
      <c r="E86" s="36">
        <v>4.3940000000000001</v>
      </c>
      <c r="F86" s="36">
        <f t="shared" si="0"/>
        <v>0</v>
      </c>
      <c r="G86" s="124">
        <f t="shared" si="1"/>
        <v>0</v>
      </c>
      <c r="H86" s="124">
        <f t="shared" si="2"/>
        <v>4.4003186845702924E-2</v>
      </c>
      <c r="I86" s="124">
        <f t="shared" si="3"/>
        <v>4.4003186845702924E-2</v>
      </c>
      <c r="J86" s="30"/>
      <c r="K86" s="108"/>
      <c r="L86" s="32"/>
      <c r="M86" s="32"/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99"/>
      <c r="Y86" s="99"/>
    </row>
    <row r="87" spans="1:25" s="3" customFormat="1" x14ac:dyDescent="0.25">
      <c r="A87" s="29">
        <v>62</v>
      </c>
      <c r="B87" s="82">
        <v>43441056</v>
      </c>
      <c r="C87" s="123">
        <v>100.5</v>
      </c>
      <c r="D87" s="36">
        <v>8.98</v>
      </c>
      <c r="E87" s="36">
        <v>9.6460000000000008</v>
      </c>
      <c r="F87" s="36">
        <f>E87-D87</f>
        <v>0.66600000000000037</v>
      </c>
      <c r="G87" s="124">
        <f t="shared" si="1"/>
        <v>0.57262680000000032</v>
      </c>
      <c r="H87" s="124">
        <f t="shared" si="2"/>
        <v>8.455679307826279E-2</v>
      </c>
      <c r="I87" s="124">
        <f t="shared" si="3"/>
        <v>0.65718359307826313</v>
      </c>
      <c r="J87" s="30"/>
      <c r="K87" s="108"/>
      <c r="L87" s="32"/>
      <c r="M87" s="32"/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99"/>
      <c r="Y87" s="99"/>
    </row>
    <row r="88" spans="1:25" s="3" customFormat="1" x14ac:dyDescent="0.25">
      <c r="A88" s="29">
        <v>63</v>
      </c>
      <c r="B88" s="82">
        <v>43441064</v>
      </c>
      <c r="C88" s="123">
        <v>85.2</v>
      </c>
      <c r="D88" s="36">
        <v>4.556</v>
      </c>
      <c r="E88" s="36">
        <v>4.556</v>
      </c>
      <c r="F88" s="36">
        <f t="shared" si="0"/>
        <v>0</v>
      </c>
      <c r="G88" s="124">
        <f t="shared" si="1"/>
        <v>0</v>
      </c>
      <c r="H88" s="124">
        <f t="shared" si="2"/>
        <v>7.1683967863363091E-2</v>
      </c>
      <c r="I88" s="124">
        <f t="shared" si="3"/>
        <v>7.1683967863363091E-2</v>
      </c>
      <c r="J88" s="30"/>
      <c r="K88" s="108"/>
      <c r="L88" s="32"/>
      <c r="M88" s="32"/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99"/>
      <c r="Y88" s="99"/>
    </row>
    <row r="89" spans="1:25" s="30" customFormat="1" x14ac:dyDescent="0.25">
      <c r="A89" s="29">
        <v>64</v>
      </c>
      <c r="B89" s="82">
        <v>43441061</v>
      </c>
      <c r="C89" s="123">
        <v>52.7</v>
      </c>
      <c r="D89" s="36">
        <v>5.2649999999999997</v>
      </c>
      <c r="E89" s="36">
        <v>5.7190000000000003</v>
      </c>
      <c r="F89" s="36">
        <f t="shared" si="0"/>
        <v>0.45400000000000063</v>
      </c>
      <c r="G89" s="124">
        <f t="shared" si="1"/>
        <v>0.39034920000000056</v>
      </c>
      <c r="H89" s="124">
        <f t="shared" si="2"/>
        <v>4.4339731295765669E-2</v>
      </c>
      <c r="I89" s="124">
        <f t="shared" si="3"/>
        <v>0.43468893129576625</v>
      </c>
      <c r="K89" s="108"/>
      <c r="L89" s="32"/>
      <c r="M89" s="32"/>
      <c r="N89" s="32"/>
      <c r="X89" s="99"/>
      <c r="Y89" s="99"/>
    </row>
    <row r="90" spans="1:25" s="3" customFormat="1" x14ac:dyDescent="0.25">
      <c r="A90" s="29">
        <v>65</v>
      </c>
      <c r="B90" s="82">
        <v>43441055</v>
      </c>
      <c r="C90" s="123">
        <v>53.1</v>
      </c>
      <c r="D90" s="36">
        <v>4.0620000000000003</v>
      </c>
      <c r="E90" s="36">
        <v>4.1360000000000001</v>
      </c>
      <c r="F90" s="36">
        <f t="shared" si="0"/>
        <v>7.3999999999999844E-2</v>
      </c>
      <c r="G90" s="124">
        <f t="shared" si="1"/>
        <v>6.3625199999999868E-2</v>
      </c>
      <c r="H90" s="124">
        <f t="shared" si="2"/>
        <v>4.46762757458284E-2</v>
      </c>
      <c r="I90" s="124">
        <f t="shared" si="3"/>
        <v>0.10830147574582827</v>
      </c>
      <c r="J90" s="30"/>
      <c r="K90" s="108"/>
      <c r="L90" s="32"/>
      <c r="M90" s="32"/>
      <c r="N90" s="32"/>
      <c r="O90" s="30"/>
      <c r="P90" s="30"/>
      <c r="Q90" s="30"/>
      <c r="R90" s="30"/>
      <c r="S90" s="30"/>
      <c r="T90" s="30"/>
      <c r="U90" s="30"/>
      <c r="V90" s="30"/>
      <c r="W90" s="30"/>
      <c r="X90" s="99"/>
      <c r="Y90" s="99"/>
    </row>
    <row r="91" spans="1:25" s="30" customFormat="1" x14ac:dyDescent="0.25">
      <c r="A91" s="29">
        <v>66</v>
      </c>
      <c r="B91" s="82">
        <v>43441063</v>
      </c>
      <c r="C91" s="123">
        <v>101.1</v>
      </c>
      <c r="D91" s="36">
        <v>6.5549999999999997</v>
      </c>
      <c r="E91" s="36">
        <v>6.5570000000000004</v>
      </c>
      <c r="F91" s="36">
        <f t="shared" ref="F91:F154" si="4">E91-D91</f>
        <v>2.0000000000006679E-3</v>
      </c>
      <c r="G91" s="124">
        <f t="shared" ref="G91:G105" si="5">F91*0.8598</f>
        <v>1.7196000000005744E-3</v>
      </c>
      <c r="H91" s="124">
        <f t="shared" ref="H91:H99" si="6">C91/5339.7*$H$10</f>
        <v>8.5061609753356901E-2</v>
      </c>
      <c r="I91" s="124">
        <f t="shared" ref="I91:I154" si="7">G91+H91</f>
        <v>8.6781209753357472E-2</v>
      </c>
      <c r="K91" s="108"/>
      <c r="L91" s="32"/>
      <c r="M91" s="32"/>
      <c r="N91" s="32"/>
      <c r="X91" s="99"/>
      <c r="Y91" s="99"/>
    </row>
    <row r="92" spans="1:25" s="3" customFormat="1" x14ac:dyDescent="0.25">
      <c r="A92" s="29">
        <v>67</v>
      </c>
      <c r="B92" s="82">
        <v>43441067</v>
      </c>
      <c r="C92" s="123">
        <v>84.7</v>
      </c>
      <c r="D92" s="36">
        <v>7.1379999999999999</v>
      </c>
      <c r="E92" s="36">
        <v>7.1379999999999999</v>
      </c>
      <c r="F92" s="36">
        <f>E92-D92</f>
        <v>0</v>
      </c>
      <c r="G92" s="124">
        <f t="shared" si="5"/>
        <v>0</v>
      </c>
      <c r="H92" s="124">
        <f t="shared" si="6"/>
        <v>7.1263287300784656E-2</v>
      </c>
      <c r="I92" s="124">
        <f t="shared" si="7"/>
        <v>7.1263287300784656E-2</v>
      </c>
      <c r="J92" s="30"/>
      <c r="K92" s="108"/>
      <c r="L92" s="32"/>
      <c r="M92" s="32"/>
      <c r="N92" s="32"/>
      <c r="O92" s="30"/>
      <c r="P92" s="30"/>
      <c r="Q92" s="30"/>
      <c r="R92" s="30"/>
      <c r="S92" s="30"/>
      <c r="T92" s="30"/>
      <c r="U92" s="30"/>
      <c r="V92" s="30"/>
      <c r="W92" s="30"/>
      <c r="X92" s="99"/>
      <c r="Y92" s="99"/>
    </row>
    <row r="93" spans="1:25" s="3" customFormat="1" x14ac:dyDescent="0.25">
      <c r="A93" s="29">
        <v>68</v>
      </c>
      <c r="B93" s="82">
        <v>43441065</v>
      </c>
      <c r="C93" s="123">
        <v>52.7</v>
      </c>
      <c r="D93" s="36">
        <v>3.641</v>
      </c>
      <c r="E93" s="36">
        <v>3.641</v>
      </c>
      <c r="F93" s="36">
        <f t="shared" si="4"/>
        <v>0</v>
      </c>
      <c r="G93" s="124">
        <f t="shared" si="5"/>
        <v>0</v>
      </c>
      <c r="H93" s="124">
        <f t="shared" si="6"/>
        <v>4.4339731295765669E-2</v>
      </c>
      <c r="I93" s="124">
        <f t="shared" si="7"/>
        <v>4.4339731295765669E-2</v>
      </c>
      <c r="J93" s="30"/>
      <c r="K93" s="108"/>
      <c r="L93" s="32"/>
      <c r="M93" s="32"/>
      <c r="N93" s="32"/>
      <c r="O93" s="30"/>
      <c r="P93" s="30"/>
      <c r="Q93" s="30"/>
      <c r="R93" s="30"/>
      <c r="S93" s="30"/>
      <c r="T93" s="30"/>
      <c r="U93" s="30"/>
      <c r="V93" s="30"/>
      <c r="W93" s="30"/>
      <c r="X93" s="99"/>
      <c r="Y93" s="99"/>
    </row>
    <row r="94" spans="1:25" s="3" customFormat="1" x14ac:dyDescent="0.25">
      <c r="A94" s="29">
        <v>69</v>
      </c>
      <c r="B94" s="82">
        <v>43441060</v>
      </c>
      <c r="C94" s="123">
        <v>53.3</v>
      </c>
      <c r="D94" s="36">
        <v>3.4430000000000001</v>
      </c>
      <c r="E94" s="36">
        <v>3.4430000000000001</v>
      </c>
      <c r="F94" s="36">
        <f t="shared" si="4"/>
        <v>0</v>
      </c>
      <c r="G94" s="124">
        <f t="shared" si="5"/>
        <v>0</v>
      </c>
      <c r="H94" s="124">
        <f t="shared" si="6"/>
        <v>4.4844547970859766E-2</v>
      </c>
      <c r="I94" s="124">
        <f t="shared" si="7"/>
        <v>4.4844547970859766E-2</v>
      </c>
      <c r="J94" s="30"/>
      <c r="K94" s="108"/>
      <c r="L94" s="32"/>
      <c r="M94" s="32"/>
      <c r="N94" s="32"/>
      <c r="O94" s="30"/>
      <c r="P94" s="30"/>
      <c r="Q94" s="30"/>
      <c r="R94" s="30"/>
      <c r="S94" s="30"/>
      <c r="T94" s="30"/>
      <c r="U94" s="30"/>
      <c r="V94" s="30"/>
      <c r="W94" s="30"/>
      <c r="X94" s="99"/>
      <c r="Y94" s="99"/>
    </row>
    <row r="95" spans="1:25" s="3" customFormat="1" x14ac:dyDescent="0.25">
      <c r="A95" s="29">
        <v>70</v>
      </c>
      <c r="B95" s="82">
        <v>43441066</v>
      </c>
      <c r="C95" s="123">
        <v>101.3</v>
      </c>
      <c r="D95" s="36">
        <v>10.215999999999999</v>
      </c>
      <c r="E95" s="36">
        <v>10.215999999999999</v>
      </c>
      <c r="F95" s="36">
        <f t="shared" si="4"/>
        <v>0</v>
      </c>
      <c r="G95" s="124">
        <f t="shared" si="5"/>
        <v>0</v>
      </c>
      <c r="H95" s="124">
        <f t="shared" si="6"/>
        <v>8.5229881978388267E-2</v>
      </c>
      <c r="I95" s="124">
        <f t="shared" si="7"/>
        <v>8.5229881978388267E-2</v>
      </c>
      <c r="J95" s="30"/>
      <c r="K95" s="108"/>
      <c r="L95" s="32"/>
      <c r="M95" s="32"/>
      <c r="N95" s="32"/>
      <c r="O95" s="30"/>
      <c r="P95" s="30"/>
      <c r="Q95" s="30"/>
      <c r="R95" s="30"/>
      <c r="S95" s="30"/>
      <c r="T95" s="30"/>
      <c r="U95" s="30"/>
      <c r="V95" s="30"/>
      <c r="W95" s="30"/>
      <c r="X95" s="99"/>
      <c r="Y95" s="99"/>
    </row>
    <row r="96" spans="1:25" s="3" customFormat="1" x14ac:dyDescent="0.25">
      <c r="A96" s="29">
        <v>71</v>
      </c>
      <c r="B96" s="82">
        <v>43441350</v>
      </c>
      <c r="C96" s="123">
        <v>85.7</v>
      </c>
      <c r="D96" s="36">
        <v>10.031000000000001</v>
      </c>
      <c r="E96" s="36">
        <v>10.686</v>
      </c>
      <c r="F96" s="36">
        <f t="shared" si="4"/>
        <v>0.65499999999999936</v>
      </c>
      <c r="G96" s="124">
        <f t="shared" si="5"/>
        <v>0.56316899999999948</v>
      </c>
      <c r="H96" s="124">
        <f t="shared" si="6"/>
        <v>7.2104648425941498E-2</v>
      </c>
      <c r="I96" s="124">
        <f t="shared" si="7"/>
        <v>0.63527364842594092</v>
      </c>
      <c r="J96" s="30"/>
      <c r="K96" s="108"/>
      <c r="L96" s="32"/>
      <c r="M96" s="32"/>
      <c r="N96" s="32"/>
      <c r="O96" s="30"/>
      <c r="P96" s="30"/>
      <c r="Q96" s="30"/>
      <c r="R96" s="30"/>
      <c r="S96" s="30"/>
      <c r="T96" s="30"/>
      <c r="U96" s="30"/>
      <c r="V96" s="30"/>
      <c r="W96" s="30"/>
      <c r="X96" s="99"/>
      <c r="Y96" s="99"/>
    </row>
    <row r="97" spans="1:25" s="3" customFormat="1" x14ac:dyDescent="0.25">
      <c r="A97" s="29">
        <v>72</v>
      </c>
      <c r="B97" s="82">
        <v>43441353</v>
      </c>
      <c r="C97" s="123">
        <v>52.8</v>
      </c>
      <c r="D97" s="36">
        <v>2.8370000000000002</v>
      </c>
      <c r="E97" s="36">
        <v>2.8370000000000002</v>
      </c>
      <c r="F97" s="36">
        <f t="shared" si="4"/>
        <v>0</v>
      </c>
      <c r="G97" s="124">
        <f t="shared" si="5"/>
        <v>0</v>
      </c>
      <c r="H97" s="124">
        <f t="shared" si="6"/>
        <v>4.4423867408281345E-2</v>
      </c>
      <c r="I97" s="124">
        <f t="shared" si="7"/>
        <v>4.4423867408281345E-2</v>
      </c>
      <c r="J97" s="30"/>
      <c r="K97" s="108"/>
      <c r="L97" s="32"/>
      <c r="M97" s="32"/>
      <c r="N97" s="32"/>
      <c r="O97" s="30"/>
      <c r="P97" s="30"/>
      <c r="Q97" s="30"/>
      <c r="R97" s="30"/>
      <c r="S97" s="30"/>
      <c r="T97" s="30"/>
      <c r="U97" s="30"/>
      <c r="V97" s="30"/>
      <c r="W97" s="30"/>
      <c r="X97" s="99"/>
      <c r="Y97" s="99"/>
    </row>
    <row r="98" spans="1:25" s="3" customFormat="1" x14ac:dyDescent="0.25">
      <c r="A98" s="29">
        <v>73</v>
      </c>
      <c r="B98" s="82">
        <v>43441062</v>
      </c>
      <c r="C98" s="123">
        <v>52.8</v>
      </c>
      <c r="D98" s="36">
        <v>2.9790000000000001</v>
      </c>
      <c r="E98" s="36">
        <v>3.2410000000000001</v>
      </c>
      <c r="F98" s="36">
        <f t="shared" si="4"/>
        <v>0.26200000000000001</v>
      </c>
      <c r="G98" s="124">
        <f t="shared" si="5"/>
        <v>0.22526760000000001</v>
      </c>
      <c r="H98" s="124">
        <f t="shared" si="6"/>
        <v>4.4423867408281345E-2</v>
      </c>
      <c r="I98" s="124">
        <f t="shared" si="7"/>
        <v>0.26969146740828137</v>
      </c>
      <c r="J98" s="30"/>
      <c r="K98" s="108"/>
      <c r="L98" s="32"/>
      <c r="M98" s="32"/>
      <c r="N98" s="32"/>
      <c r="O98" s="30"/>
      <c r="P98" s="30"/>
      <c r="Q98" s="30"/>
      <c r="R98" s="30"/>
      <c r="S98" s="30"/>
      <c r="T98" s="30"/>
      <c r="U98" s="30"/>
      <c r="V98" s="30"/>
      <c r="W98" s="30"/>
      <c r="X98" s="99"/>
      <c r="Y98" s="99"/>
    </row>
    <row r="99" spans="1:25" s="30" customFormat="1" ht="15.75" thickBot="1" x14ac:dyDescent="0.3">
      <c r="A99" s="122">
        <v>74</v>
      </c>
      <c r="B99" s="86">
        <v>43441059</v>
      </c>
      <c r="C99" s="222">
        <v>100.6</v>
      </c>
      <c r="D99" s="59">
        <v>8.7119999999999997</v>
      </c>
      <c r="E99" s="59">
        <v>8.7119999999999997</v>
      </c>
      <c r="F99" s="59">
        <f t="shared" si="4"/>
        <v>0</v>
      </c>
      <c r="G99" s="223">
        <f t="shared" si="5"/>
        <v>0</v>
      </c>
      <c r="H99" s="223">
        <f t="shared" si="6"/>
        <v>8.4640929190778466E-2</v>
      </c>
      <c r="I99" s="223">
        <f t="shared" si="7"/>
        <v>8.4640929190778466E-2</v>
      </c>
      <c r="K99" s="108"/>
      <c r="L99" s="70"/>
      <c r="M99" s="32"/>
      <c r="N99" s="32"/>
      <c r="X99" s="99"/>
      <c r="Y99" s="99"/>
    </row>
    <row r="100" spans="1:25" s="3" customFormat="1" x14ac:dyDescent="0.25">
      <c r="A100" s="63">
        <v>75</v>
      </c>
      <c r="B100" s="85">
        <v>43441332</v>
      </c>
      <c r="C100" s="224">
        <v>85</v>
      </c>
      <c r="D100" s="46">
        <v>9.7810000000000006</v>
      </c>
      <c r="E100" s="46">
        <v>10.734999999999999</v>
      </c>
      <c r="F100" s="46">
        <f t="shared" si="4"/>
        <v>0.95399999999999885</v>
      </c>
      <c r="G100" s="218">
        <f t="shared" si="5"/>
        <v>0.82024919999999901</v>
      </c>
      <c r="H100" s="218">
        <f>C100/3919*$H$13</f>
        <v>0.24350478999744848</v>
      </c>
      <c r="I100" s="218">
        <f t="shared" si="7"/>
        <v>1.0637539899974475</v>
      </c>
      <c r="J100" s="30"/>
      <c r="K100" s="108"/>
      <c r="L100" s="32"/>
      <c r="M100" s="32"/>
      <c r="N100" s="32"/>
      <c r="O100" s="30"/>
      <c r="P100" s="30"/>
      <c r="Q100" s="30"/>
      <c r="R100" s="30"/>
      <c r="S100" s="30"/>
      <c r="T100" s="30"/>
      <c r="U100" s="30"/>
      <c r="V100" s="30"/>
      <c r="W100" s="30"/>
      <c r="X100" s="99"/>
      <c r="Y100" s="99"/>
    </row>
    <row r="101" spans="1:25" s="3" customFormat="1" x14ac:dyDescent="0.25">
      <c r="A101" s="29">
        <v>76</v>
      </c>
      <c r="B101" s="82">
        <v>43441335</v>
      </c>
      <c r="C101" s="123">
        <v>58.3</v>
      </c>
      <c r="D101" s="36">
        <v>7.452</v>
      </c>
      <c r="E101" s="36">
        <v>7.726</v>
      </c>
      <c r="F101" s="36">
        <f t="shared" si="4"/>
        <v>0.27400000000000002</v>
      </c>
      <c r="G101" s="124">
        <f t="shared" si="5"/>
        <v>0.23558520000000002</v>
      </c>
      <c r="H101" s="218">
        <f t="shared" ref="H101:H155" si="8">C101/3919*$H$13</f>
        <v>0.16701563831589702</v>
      </c>
      <c r="I101" s="124">
        <f t="shared" si="7"/>
        <v>0.40260083831589705</v>
      </c>
      <c r="J101" s="30"/>
      <c r="K101" s="108"/>
      <c r="L101" s="32"/>
      <c r="M101" s="32"/>
      <c r="N101" s="32"/>
      <c r="O101" s="30"/>
      <c r="P101" s="30"/>
      <c r="Q101" s="30"/>
      <c r="R101" s="30"/>
      <c r="S101" s="30"/>
      <c r="T101" s="30"/>
      <c r="U101" s="30"/>
      <c r="V101" s="30"/>
      <c r="W101" s="30"/>
      <c r="X101" s="99"/>
      <c r="Y101" s="99"/>
    </row>
    <row r="102" spans="1:25" s="30" customFormat="1" x14ac:dyDescent="0.25">
      <c r="A102" s="29">
        <v>77</v>
      </c>
      <c r="B102" s="82">
        <v>43441338</v>
      </c>
      <c r="C102" s="123">
        <v>58.5</v>
      </c>
      <c r="D102" s="36">
        <v>7.234</v>
      </c>
      <c r="E102" s="36">
        <v>7.468</v>
      </c>
      <c r="F102" s="36">
        <f t="shared" si="4"/>
        <v>0.23399999999999999</v>
      </c>
      <c r="G102" s="124">
        <f t="shared" si="5"/>
        <v>0.20119319999999999</v>
      </c>
      <c r="H102" s="218">
        <f t="shared" si="8"/>
        <v>0.16758859076294985</v>
      </c>
      <c r="I102" s="124">
        <f t="shared" si="7"/>
        <v>0.36878179076294981</v>
      </c>
      <c r="K102" s="108"/>
      <c r="L102" s="32"/>
      <c r="M102" s="32"/>
      <c r="N102" s="32"/>
      <c r="X102" s="99"/>
      <c r="Y102" s="99"/>
    </row>
    <row r="103" spans="1:25" s="30" customFormat="1" x14ac:dyDescent="0.25">
      <c r="A103" s="29">
        <v>78</v>
      </c>
      <c r="B103" s="82">
        <v>43441333</v>
      </c>
      <c r="C103" s="123">
        <v>76.599999999999994</v>
      </c>
      <c r="D103" s="36">
        <v>8.4760000000000009</v>
      </c>
      <c r="E103" s="36">
        <v>8.8249999999999993</v>
      </c>
      <c r="F103" s="36">
        <f t="shared" si="4"/>
        <v>0.34899999999999842</v>
      </c>
      <c r="G103" s="124">
        <f t="shared" si="5"/>
        <v>0.30007019999999862</v>
      </c>
      <c r="H103" s="218">
        <f t="shared" si="8"/>
        <v>0.21944078722123006</v>
      </c>
      <c r="I103" s="124">
        <f t="shared" si="7"/>
        <v>0.51951098722122868</v>
      </c>
      <c r="K103" s="108"/>
      <c r="L103" s="32"/>
      <c r="M103" s="32"/>
      <c r="N103" s="32"/>
      <c r="X103" s="99"/>
      <c r="Y103" s="99"/>
    </row>
    <row r="104" spans="1:25" s="3" customFormat="1" x14ac:dyDescent="0.25">
      <c r="A104" s="29">
        <v>79</v>
      </c>
      <c r="B104" s="82">
        <v>43441336</v>
      </c>
      <c r="C104" s="123">
        <v>85.7</v>
      </c>
      <c r="D104" s="36">
        <v>4.6719999999999997</v>
      </c>
      <c r="E104" s="36">
        <v>4.6719999999999997</v>
      </c>
      <c r="F104" s="36">
        <f t="shared" si="4"/>
        <v>0</v>
      </c>
      <c r="G104" s="124">
        <f t="shared" si="5"/>
        <v>0</v>
      </c>
      <c r="H104" s="218">
        <f t="shared" si="8"/>
        <v>0.24551012356213336</v>
      </c>
      <c r="I104" s="124">
        <f t="shared" si="7"/>
        <v>0.24551012356213336</v>
      </c>
      <c r="J104" s="30"/>
      <c r="K104" s="108"/>
      <c r="L104" s="32"/>
      <c r="M104" s="32"/>
      <c r="N104" s="32"/>
      <c r="O104" s="30"/>
      <c r="P104" s="30"/>
      <c r="Q104" s="30"/>
      <c r="R104" s="30"/>
      <c r="S104" s="30"/>
      <c r="T104" s="30"/>
      <c r="U104" s="30"/>
      <c r="V104" s="30"/>
      <c r="W104" s="30"/>
      <c r="X104" s="99"/>
      <c r="Y104" s="99"/>
    </row>
    <row r="105" spans="1:25" s="3" customFormat="1" x14ac:dyDescent="0.25">
      <c r="A105" s="29">
        <v>80</v>
      </c>
      <c r="B105" s="82">
        <v>43441339</v>
      </c>
      <c r="C105" s="123">
        <v>58.3</v>
      </c>
      <c r="D105" s="36">
        <v>8.0350000000000001</v>
      </c>
      <c r="E105" s="36">
        <v>8.6159999999999997</v>
      </c>
      <c r="F105" s="36">
        <f t="shared" si="4"/>
        <v>0.58099999999999952</v>
      </c>
      <c r="G105" s="124">
        <f t="shared" si="5"/>
        <v>0.49954379999999959</v>
      </c>
      <c r="H105" s="218">
        <f t="shared" si="8"/>
        <v>0.16701563831589702</v>
      </c>
      <c r="I105" s="124">
        <f t="shared" si="7"/>
        <v>0.66655943831589659</v>
      </c>
      <c r="J105" s="30"/>
      <c r="K105" s="108"/>
      <c r="L105" s="32"/>
      <c r="M105" s="32"/>
      <c r="N105" s="32"/>
      <c r="O105" s="30"/>
      <c r="P105" s="30"/>
      <c r="Q105" s="30"/>
      <c r="R105" s="30"/>
      <c r="S105" s="30"/>
      <c r="T105" s="30"/>
      <c r="U105" s="30"/>
      <c r="V105" s="30"/>
      <c r="W105" s="30"/>
      <c r="X105" s="99"/>
      <c r="Y105" s="99"/>
    </row>
    <row r="106" spans="1:25" s="3" customFormat="1" x14ac:dyDescent="0.25">
      <c r="A106" s="29">
        <v>81</v>
      </c>
      <c r="B106" s="82">
        <v>43441337</v>
      </c>
      <c r="C106" s="123">
        <v>58.4</v>
      </c>
      <c r="D106" s="36">
        <v>5.9169999999999998</v>
      </c>
      <c r="E106" s="36">
        <v>6.1680000000000001</v>
      </c>
      <c r="F106" s="36">
        <f t="shared" si="4"/>
        <v>0.25100000000000033</v>
      </c>
      <c r="G106" s="124">
        <f>F106*0.8598</f>
        <v>0.2158098000000003</v>
      </c>
      <c r="H106" s="218">
        <f t="shared" si="8"/>
        <v>0.16730211453942342</v>
      </c>
      <c r="I106" s="124">
        <f t="shared" si="7"/>
        <v>0.38311191453942373</v>
      </c>
      <c r="J106" s="30"/>
      <c r="K106" s="108"/>
      <c r="L106" s="32"/>
      <c r="M106" s="32"/>
      <c r="N106" s="32"/>
      <c r="O106" s="30"/>
      <c r="P106" s="30"/>
      <c r="Q106" s="30"/>
      <c r="R106" s="30"/>
      <c r="S106" s="30"/>
      <c r="T106" s="30"/>
      <c r="U106" s="30"/>
      <c r="V106" s="30"/>
      <c r="W106" s="30"/>
      <c r="X106" s="99"/>
      <c r="Y106" s="99"/>
    </row>
    <row r="107" spans="1:25" s="3" customFormat="1" x14ac:dyDescent="0.25">
      <c r="A107" s="29">
        <v>82</v>
      </c>
      <c r="B107" s="82">
        <v>43441334</v>
      </c>
      <c r="C107" s="123">
        <v>76.400000000000006</v>
      </c>
      <c r="D107" s="36">
        <v>6.77</v>
      </c>
      <c r="E107" s="36">
        <v>6.77</v>
      </c>
      <c r="F107" s="36">
        <f t="shared" si="4"/>
        <v>0</v>
      </c>
      <c r="G107" s="124">
        <f t="shared" ref="G107:G135" si="9">F107*0.8598</f>
        <v>0</v>
      </c>
      <c r="H107" s="218">
        <f t="shared" si="8"/>
        <v>0.21886783477417723</v>
      </c>
      <c r="I107" s="124">
        <f t="shared" si="7"/>
        <v>0.21886783477417723</v>
      </c>
      <c r="J107" s="30"/>
      <c r="K107" s="108"/>
      <c r="L107" s="32"/>
      <c r="M107" s="32"/>
      <c r="N107" s="32"/>
      <c r="O107" s="30"/>
      <c r="P107" s="30"/>
      <c r="Q107" s="30"/>
      <c r="R107" s="30"/>
      <c r="S107" s="30"/>
      <c r="T107" s="30"/>
      <c r="U107" s="30"/>
      <c r="V107" s="30"/>
      <c r="W107" s="30"/>
      <c r="X107" s="99"/>
      <c r="Y107" s="99"/>
    </row>
    <row r="108" spans="1:25" s="3" customFormat="1" x14ac:dyDescent="0.25">
      <c r="A108" s="29">
        <v>83</v>
      </c>
      <c r="B108" s="82">
        <v>43441340</v>
      </c>
      <c r="C108" s="123">
        <v>85.5</v>
      </c>
      <c r="D108" s="36">
        <v>9.0570000000000004</v>
      </c>
      <c r="E108" s="36">
        <v>9.0570000000000004</v>
      </c>
      <c r="F108" s="36">
        <f t="shared" si="4"/>
        <v>0</v>
      </c>
      <c r="G108" s="124">
        <f t="shared" si="9"/>
        <v>0</v>
      </c>
      <c r="H108" s="218">
        <f t="shared" si="8"/>
        <v>0.24493717111508054</v>
      </c>
      <c r="I108" s="124">
        <f t="shared" si="7"/>
        <v>0.24493717111508054</v>
      </c>
      <c r="J108" s="30"/>
      <c r="K108" s="108"/>
      <c r="L108" s="32"/>
      <c r="M108" s="32"/>
      <c r="N108" s="32"/>
      <c r="O108" s="30"/>
      <c r="P108" s="30"/>
      <c r="Q108" s="30"/>
      <c r="R108" s="30"/>
      <c r="S108" s="30"/>
      <c r="T108" s="30"/>
      <c r="U108" s="30"/>
      <c r="V108" s="30"/>
      <c r="W108" s="30"/>
      <c r="X108" s="99"/>
      <c r="Y108" s="99"/>
    </row>
    <row r="109" spans="1:25" s="3" customFormat="1" x14ac:dyDescent="0.25">
      <c r="A109" s="29">
        <v>84</v>
      </c>
      <c r="B109" s="82">
        <v>43441326</v>
      </c>
      <c r="C109" s="123">
        <v>58.6</v>
      </c>
      <c r="D109" s="36">
        <v>5.4989999999999997</v>
      </c>
      <c r="E109" s="36">
        <v>5.4989999999999997</v>
      </c>
      <c r="F109" s="36">
        <f t="shared" si="4"/>
        <v>0</v>
      </c>
      <c r="G109" s="124">
        <f t="shared" si="9"/>
        <v>0</v>
      </c>
      <c r="H109" s="218">
        <f t="shared" si="8"/>
        <v>0.16787506698647625</v>
      </c>
      <c r="I109" s="124">
        <f t="shared" si="7"/>
        <v>0.16787506698647625</v>
      </c>
      <c r="J109" s="30"/>
      <c r="K109" s="108"/>
      <c r="L109" s="32"/>
      <c r="M109" s="32"/>
      <c r="N109" s="32"/>
      <c r="O109" s="30"/>
      <c r="P109" s="30"/>
      <c r="Q109" s="30"/>
      <c r="R109" s="30"/>
      <c r="S109" s="30"/>
      <c r="T109" s="30"/>
      <c r="U109" s="30"/>
      <c r="V109" s="30"/>
      <c r="W109" s="30"/>
      <c r="X109" s="99"/>
      <c r="Y109" s="99"/>
    </row>
    <row r="110" spans="1:25" s="30" customFormat="1" x14ac:dyDescent="0.25">
      <c r="A110" s="29">
        <v>85</v>
      </c>
      <c r="B110" s="82">
        <v>43441323</v>
      </c>
      <c r="C110" s="123">
        <v>59.6</v>
      </c>
      <c r="D110" s="36">
        <v>1.3320000000000001</v>
      </c>
      <c r="E110" s="36">
        <v>1.3320000000000001</v>
      </c>
      <c r="F110" s="36">
        <f t="shared" si="4"/>
        <v>0</v>
      </c>
      <c r="G110" s="124">
        <f t="shared" si="9"/>
        <v>0</v>
      </c>
      <c r="H110" s="218">
        <f t="shared" si="8"/>
        <v>0.17073982922174036</v>
      </c>
      <c r="I110" s="124">
        <f t="shared" si="7"/>
        <v>0.17073982922174036</v>
      </c>
      <c r="K110" s="108"/>
      <c r="L110" s="32"/>
      <c r="M110" s="32"/>
      <c r="N110" s="32"/>
      <c r="X110" s="99"/>
      <c r="Y110" s="99"/>
    </row>
    <row r="111" spans="1:25" s="3" customFormat="1" x14ac:dyDescent="0.25">
      <c r="A111" s="29">
        <v>86</v>
      </c>
      <c r="B111" s="82">
        <v>43441329</v>
      </c>
      <c r="C111" s="123">
        <v>76.5</v>
      </c>
      <c r="D111" s="36">
        <v>7.4370000000000003</v>
      </c>
      <c r="E111" s="36">
        <v>7.4370000000000003</v>
      </c>
      <c r="F111" s="36">
        <f t="shared" si="4"/>
        <v>0</v>
      </c>
      <c r="G111" s="124">
        <f t="shared" si="9"/>
        <v>0</v>
      </c>
      <c r="H111" s="218">
        <f t="shared" si="8"/>
        <v>0.21915431099770363</v>
      </c>
      <c r="I111" s="124">
        <f t="shared" si="7"/>
        <v>0.21915431099770363</v>
      </c>
      <c r="J111" s="30"/>
      <c r="K111" s="108"/>
      <c r="L111" s="32"/>
      <c r="M111" s="32"/>
      <c r="N111" s="32"/>
      <c r="O111" s="30"/>
      <c r="P111" s="30"/>
      <c r="Q111" s="30"/>
      <c r="R111" s="30"/>
      <c r="S111" s="30"/>
      <c r="T111" s="30"/>
      <c r="U111" s="30"/>
      <c r="V111" s="30"/>
      <c r="W111" s="30"/>
      <c r="X111" s="99"/>
      <c r="Y111" s="99"/>
    </row>
    <row r="112" spans="1:25" s="3" customFormat="1" x14ac:dyDescent="0.25">
      <c r="A112" s="29">
        <v>87</v>
      </c>
      <c r="B112" s="82">
        <v>43441330</v>
      </c>
      <c r="C112" s="123">
        <v>85.1</v>
      </c>
      <c r="D112" s="36">
        <v>8.3710000000000004</v>
      </c>
      <c r="E112" s="36">
        <v>8.83</v>
      </c>
      <c r="F112" s="36">
        <f t="shared" si="4"/>
        <v>0.45899999999999963</v>
      </c>
      <c r="G112" s="124">
        <f t="shared" si="9"/>
        <v>0.39464819999999967</v>
      </c>
      <c r="H112" s="218">
        <f t="shared" si="8"/>
        <v>0.24379126622097491</v>
      </c>
      <c r="I112" s="124">
        <f t="shared" si="7"/>
        <v>0.63843946622097458</v>
      </c>
      <c r="J112" s="30"/>
      <c r="K112" s="108"/>
      <c r="L112" s="32"/>
      <c r="M112" s="32"/>
      <c r="N112" s="32"/>
      <c r="O112" s="30"/>
      <c r="P112" s="30"/>
      <c r="Q112" s="30"/>
      <c r="R112" s="30"/>
      <c r="S112" s="30"/>
      <c r="T112" s="30"/>
      <c r="U112" s="30"/>
      <c r="V112" s="30"/>
      <c r="W112" s="30"/>
      <c r="X112" s="99"/>
      <c r="Y112" s="99"/>
    </row>
    <row r="113" spans="1:25" s="3" customFormat="1" x14ac:dyDescent="0.25">
      <c r="A113" s="29">
        <v>88</v>
      </c>
      <c r="B113" s="82">
        <v>43441327</v>
      </c>
      <c r="C113" s="123">
        <v>58.4</v>
      </c>
      <c r="D113" s="36">
        <v>5.0519999999999996</v>
      </c>
      <c r="E113" s="36">
        <v>5.3440000000000003</v>
      </c>
      <c r="F113" s="36">
        <f t="shared" si="4"/>
        <v>0.2920000000000007</v>
      </c>
      <c r="G113" s="124">
        <f t="shared" si="9"/>
        <v>0.25106160000000061</v>
      </c>
      <c r="H113" s="218">
        <f t="shared" si="8"/>
        <v>0.16730211453942342</v>
      </c>
      <c r="I113" s="124">
        <f t="shared" si="7"/>
        <v>0.418363714539424</v>
      </c>
      <c r="J113" s="30"/>
      <c r="K113" s="108"/>
      <c r="L113" s="32"/>
      <c r="M113" s="32"/>
      <c r="N113" s="32"/>
      <c r="O113" s="30"/>
      <c r="P113" s="30"/>
      <c r="Q113" s="30"/>
      <c r="R113" s="30"/>
      <c r="S113" s="30"/>
      <c r="T113" s="30"/>
      <c r="U113" s="30"/>
      <c r="V113" s="30"/>
      <c r="W113" s="30"/>
      <c r="X113" s="99"/>
      <c r="Y113" s="99"/>
    </row>
    <row r="114" spans="1:25" s="3" customFormat="1" x14ac:dyDescent="0.25">
      <c r="A114" s="29">
        <v>89</v>
      </c>
      <c r="B114" s="82">
        <v>43441324</v>
      </c>
      <c r="C114" s="123">
        <v>58.7</v>
      </c>
      <c r="D114" s="36">
        <v>4.4420000000000002</v>
      </c>
      <c r="E114" s="36">
        <v>4.4530000000000003</v>
      </c>
      <c r="F114" s="36">
        <f t="shared" si="4"/>
        <v>1.1000000000000121E-2</v>
      </c>
      <c r="G114" s="124">
        <f t="shared" si="9"/>
        <v>9.4578000000001047E-3</v>
      </c>
      <c r="H114" s="218">
        <f t="shared" si="8"/>
        <v>0.16816154321000268</v>
      </c>
      <c r="I114" s="124">
        <f t="shared" si="7"/>
        <v>0.17761934321000278</v>
      </c>
      <c r="J114" s="30"/>
      <c r="K114" s="108"/>
      <c r="L114" s="32"/>
      <c r="M114" s="32"/>
      <c r="N114" s="32"/>
      <c r="O114" s="30"/>
      <c r="P114" s="30"/>
      <c r="Q114" s="30"/>
      <c r="R114" s="30"/>
      <c r="S114" s="30"/>
      <c r="T114" s="30"/>
      <c r="U114" s="30"/>
      <c r="V114" s="30"/>
      <c r="W114" s="30"/>
      <c r="X114" s="99"/>
      <c r="Y114" s="99"/>
    </row>
    <row r="115" spans="1:25" s="3" customFormat="1" x14ac:dyDescent="0.25">
      <c r="A115" s="29">
        <v>90</v>
      </c>
      <c r="B115" s="82">
        <v>43441325</v>
      </c>
      <c r="C115" s="123">
        <v>77.7</v>
      </c>
      <c r="D115" s="36">
        <v>4.3959999999999999</v>
      </c>
      <c r="E115" s="36">
        <v>5.1360000000000001</v>
      </c>
      <c r="F115" s="36">
        <f t="shared" si="4"/>
        <v>0.74000000000000021</v>
      </c>
      <c r="G115" s="124">
        <f t="shared" si="9"/>
        <v>0.63625200000000015</v>
      </c>
      <c r="H115" s="218">
        <f t="shared" si="8"/>
        <v>0.22259202568002059</v>
      </c>
      <c r="I115" s="124">
        <f t="shared" si="7"/>
        <v>0.85884402568002072</v>
      </c>
      <c r="J115" s="30"/>
      <c r="K115" s="108"/>
      <c r="L115" s="32"/>
      <c r="M115" s="32"/>
      <c r="N115" s="32"/>
      <c r="O115" s="30"/>
      <c r="P115" s="30"/>
      <c r="Q115" s="30"/>
      <c r="R115" s="30"/>
      <c r="S115" s="30"/>
      <c r="T115" s="30"/>
      <c r="U115" s="30"/>
      <c r="V115" s="30"/>
      <c r="W115" s="30"/>
      <c r="X115" s="99"/>
      <c r="Y115" s="99"/>
    </row>
    <row r="116" spans="1:25" s="30" customFormat="1" x14ac:dyDescent="0.25">
      <c r="A116" s="29">
        <v>91</v>
      </c>
      <c r="B116" s="82">
        <v>43441328</v>
      </c>
      <c r="C116" s="123">
        <v>85.3</v>
      </c>
      <c r="D116" s="36">
        <v>9.5050000000000008</v>
      </c>
      <c r="E116" s="36">
        <v>9.5050000000000008</v>
      </c>
      <c r="F116" s="36">
        <f t="shared" si="4"/>
        <v>0</v>
      </c>
      <c r="G116" s="124">
        <f t="shared" si="9"/>
        <v>0</v>
      </c>
      <c r="H116" s="218">
        <f t="shared" si="8"/>
        <v>0.24436421866802771</v>
      </c>
      <c r="I116" s="124">
        <f t="shared" si="7"/>
        <v>0.24436421866802771</v>
      </c>
      <c r="K116" s="108"/>
      <c r="L116" s="32"/>
      <c r="M116" s="32"/>
      <c r="N116" s="32"/>
      <c r="X116" s="99"/>
      <c r="Y116" s="99"/>
    </row>
    <row r="117" spans="1:25" s="3" customFormat="1" x14ac:dyDescent="0.25">
      <c r="A117" s="29">
        <v>92</v>
      </c>
      <c r="B117" s="82">
        <v>43441331</v>
      </c>
      <c r="C117" s="123">
        <v>58.5</v>
      </c>
      <c r="D117" s="36">
        <v>5.5339999999999998</v>
      </c>
      <c r="E117" s="36">
        <v>5.5339999999999998</v>
      </c>
      <c r="F117" s="36">
        <f t="shared" si="4"/>
        <v>0</v>
      </c>
      <c r="G117" s="124">
        <f t="shared" si="9"/>
        <v>0</v>
      </c>
      <c r="H117" s="218">
        <f t="shared" si="8"/>
        <v>0.16758859076294985</v>
      </c>
      <c r="I117" s="124">
        <f t="shared" si="7"/>
        <v>0.16758859076294985</v>
      </c>
      <c r="J117" s="30"/>
      <c r="K117" s="108"/>
      <c r="L117" s="32"/>
      <c r="M117" s="32"/>
      <c r="N117" s="32"/>
      <c r="O117" s="30"/>
      <c r="P117" s="30"/>
      <c r="Q117" s="30"/>
      <c r="R117" s="30"/>
      <c r="S117" s="30"/>
      <c r="T117" s="30"/>
      <c r="U117" s="30"/>
      <c r="V117" s="30"/>
      <c r="W117" s="30"/>
      <c r="X117" s="99"/>
      <c r="Y117" s="99"/>
    </row>
    <row r="118" spans="1:25" s="30" customFormat="1" x14ac:dyDescent="0.25">
      <c r="A118" s="29">
        <v>93</v>
      </c>
      <c r="B118" s="82">
        <v>34242164</v>
      </c>
      <c r="C118" s="123">
        <v>59.3</v>
      </c>
      <c r="D118" s="36">
        <v>0.28999999999999998</v>
      </c>
      <c r="E118" s="36">
        <v>0.67700000000000005</v>
      </c>
      <c r="F118" s="36">
        <f t="shared" si="4"/>
        <v>0.38700000000000007</v>
      </c>
      <c r="G118" s="124">
        <f t="shared" si="9"/>
        <v>0.33274260000000005</v>
      </c>
      <c r="H118" s="218">
        <f t="shared" si="8"/>
        <v>0.1698804005511611</v>
      </c>
      <c r="I118" s="124">
        <f t="shared" si="7"/>
        <v>0.50262300055116116</v>
      </c>
      <c r="K118" s="108"/>
      <c r="L118" s="32"/>
      <c r="M118" s="32"/>
      <c r="N118" s="32"/>
      <c r="X118" s="99"/>
      <c r="Y118" s="99"/>
    </row>
    <row r="119" spans="1:25" s="3" customFormat="1" x14ac:dyDescent="0.25">
      <c r="A119" s="29">
        <v>94</v>
      </c>
      <c r="B119" s="82">
        <v>34242158</v>
      </c>
      <c r="C119" s="123">
        <v>76.8</v>
      </c>
      <c r="D119" s="36">
        <v>6.3550000000000004</v>
      </c>
      <c r="E119" s="36">
        <v>6.39</v>
      </c>
      <c r="F119" s="36">
        <f t="shared" si="4"/>
        <v>3.4999999999999254E-2</v>
      </c>
      <c r="G119" s="124">
        <f t="shared" si="9"/>
        <v>3.009299999999936E-2</v>
      </c>
      <c r="H119" s="218">
        <f t="shared" si="8"/>
        <v>0.22001373966828286</v>
      </c>
      <c r="I119" s="124">
        <f t="shared" si="7"/>
        <v>0.25010673966828223</v>
      </c>
      <c r="J119" s="30"/>
      <c r="K119" s="108"/>
      <c r="L119" s="32"/>
      <c r="M119" s="32"/>
      <c r="N119" s="32"/>
      <c r="O119" s="30"/>
      <c r="P119" s="30"/>
      <c r="Q119" s="30"/>
      <c r="R119" s="30"/>
      <c r="S119" s="30"/>
      <c r="T119" s="30"/>
      <c r="U119" s="30"/>
      <c r="V119" s="30"/>
      <c r="W119" s="30"/>
      <c r="X119" s="99"/>
      <c r="Y119" s="99"/>
    </row>
    <row r="120" spans="1:25" s="3" customFormat="1" x14ac:dyDescent="0.25">
      <c r="A120" s="29">
        <v>95</v>
      </c>
      <c r="B120" s="82">
        <v>34242124</v>
      </c>
      <c r="C120" s="123">
        <v>85.2</v>
      </c>
      <c r="D120" s="36">
        <v>6.0289999999999999</v>
      </c>
      <c r="E120" s="36">
        <v>6.0289999999999999</v>
      </c>
      <c r="F120" s="36">
        <f t="shared" si="4"/>
        <v>0</v>
      </c>
      <c r="G120" s="124">
        <f t="shared" si="9"/>
        <v>0</v>
      </c>
      <c r="H120" s="218">
        <f t="shared" si="8"/>
        <v>0.24407774244450131</v>
      </c>
      <c r="I120" s="124">
        <f t="shared" si="7"/>
        <v>0.24407774244450131</v>
      </c>
      <c r="J120" s="30"/>
      <c r="K120" s="108"/>
      <c r="L120" s="32"/>
      <c r="M120" s="32"/>
      <c r="N120" s="32"/>
      <c r="O120" s="30"/>
      <c r="P120" s="30"/>
      <c r="Q120" s="30"/>
      <c r="R120" s="30"/>
      <c r="S120" s="30"/>
      <c r="T120" s="30"/>
      <c r="U120" s="30"/>
      <c r="V120" s="30"/>
      <c r="W120" s="30"/>
      <c r="X120" s="99"/>
      <c r="Y120" s="99"/>
    </row>
    <row r="121" spans="1:25" s="3" customFormat="1" x14ac:dyDescent="0.25">
      <c r="A121" s="29">
        <v>96</v>
      </c>
      <c r="B121" s="82">
        <v>34242122</v>
      </c>
      <c r="C121" s="123">
        <v>58.1</v>
      </c>
      <c r="D121" s="36">
        <v>8.4290000000000003</v>
      </c>
      <c r="E121" s="36">
        <v>8.4290000000000003</v>
      </c>
      <c r="F121" s="36">
        <f t="shared" si="4"/>
        <v>0</v>
      </c>
      <c r="G121" s="124">
        <f t="shared" si="9"/>
        <v>0</v>
      </c>
      <c r="H121" s="218">
        <f t="shared" si="8"/>
        <v>0.1664426858688442</v>
      </c>
      <c r="I121" s="124">
        <f t="shared" si="7"/>
        <v>0.1664426858688442</v>
      </c>
      <c r="J121" s="30"/>
      <c r="K121" s="108"/>
      <c r="L121" s="32"/>
      <c r="M121" s="32"/>
      <c r="N121" s="32"/>
      <c r="O121" s="30"/>
      <c r="P121" s="30"/>
      <c r="Q121" s="30"/>
      <c r="R121" s="30"/>
      <c r="S121" s="30"/>
      <c r="T121" s="30"/>
      <c r="U121" s="30"/>
      <c r="V121" s="30"/>
      <c r="W121" s="30"/>
      <c r="X121" s="99"/>
      <c r="Y121" s="99"/>
    </row>
    <row r="122" spans="1:25" s="30" customFormat="1" x14ac:dyDescent="0.25">
      <c r="A122" s="29">
        <v>97</v>
      </c>
      <c r="B122" s="82">
        <v>34242128</v>
      </c>
      <c r="C122" s="123">
        <v>57.5</v>
      </c>
      <c r="D122" s="36">
        <v>6.3</v>
      </c>
      <c r="E122" s="36">
        <v>6.3</v>
      </c>
      <c r="F122" s="36">
        <f t="shared" si="4"/>
        <v>0</v>
      </c>
      <c r="G122" s="124">
        <f t="shared" si="9"/>
        <v>0</v>
      </c>
      <c r="H122" s="218">
        <f t="shared" si="8"/>
        <v>0.16472382852768575</v>
      </c>
      <c r="I122" s="124">
        <f t="shared" si="7"/>
        <v>0.16472382852768575</v>
      </c>
      <c r="K122" s="108"/>
      <c r="L122" s="32"/>
      <c r="M122" s="32"/>
      <c r="N122" s="32"/>
      <c r="X122" s="99"/>
      <c r="Y122" s="99"/>
    </row>
    <row r="123" spans="1:25" s="3" customFormat="1" x14ac:dyDescent="0.25">
      <c r="A123" s="29">
        <v>98</v>
      </c>
      <c r="B123" s="82">
        <v>34242159</v>
      </c>
      <c r="C123" s="123">
        <v>77</v>
      </c>
      <c r="D123" s="36">
        <v>5.6369999999999996</v>
      </c>
      <c r="E123" s="36">
        <v>6.0549999999999997</v>
      </c>
      <c r="F123" s="36">
        <f t="shared" si="4"/>
        <v>0.41800000000000015</v>
      </c>
      <c r="G123" s="124">
        <f t="shared" si="9"/>
        <v>0.35939640000000012</v>
      </c>
      <c r="H123" s="218">
        <f t="shared" si="8"/>
        <v>0.22058669211533569</v>
      </c>
      <c r="I123" s="124">
        <f t="shared" si="7"/>
        <v>0.57998309211533583</v>
      </c>
      <c r="J123" s="30"/>
      <c r="K123" s="108"/>
      <c r="L123" s="32"/>
      <c r="M123" s="32"/>
      <c r="N123" s="32"/>
      <c r="O123" s="30"/>
      <c r="P123" s="30"/>
      <c r="Q123" s="30"/>
      <c r="R123" s="30"/>
      <c r="S123" s="30"/>
      <c r="T123" s="30"/>
      <c r="U123" s="30"/>
      <c r="V123" s="30"/>
      <c r="W123" s="30"/>
      <c r="X123" s="99"/>
      <c r="Y123" s="99"/>
    </row>
    <row r="124" spans="1:25" s="30" customFormat="1" x14ac:dyDescent="0.25">
      <c r="A124" s="29">
        <v>99</v>
      </c>
      <c r="B124" s="82">
        <v>34242441</v>
      </c>
      <c r="C124" s="123">
        <v>85.4</v>
      </c>
      <c r="D124" s="36">
        <v>8.9640000000000004</v>
      </c>
      <c r="E124" s="36">
        <v>9.4120000000000008</v>
      </c>
      <c r="F124" s="36">
        <f t="shared" si="4"/>
        <v>0.4480000000000004</v>
      </c>
      <c r="G124" s="124">
        <f t="shared" si="9"/>
        <v>0.38519040000000032</v>
      </c>
      <c r="H124" s="218">
        <f t="shared" si="8"/>
        <v>0.24465069489155414</v>
      </c>
      <c r="I124" s="124">
        <f t="shared" si="7"/>
        <v>0.62984109489155449</v>
      </c>
      <c r="K124" s="108"/>
      <c r="L124" s="32"/>
      <c r="M124" s="32"/>
      <c r="N124" s="32"/>
      <c r="X124" s="99"/>
      <c r="Y124" s="99"/>
    </row>
    <row r="125" spans="1:25" s="3" customFormat="1" x14ac:dyDescent="0.25">
      <c r="A125" s="29">
        <v>100</v>
      </c>
      <c r="B125" s="82">
        <v>34242395</v>
      </c>
      <c r="C125" s="123">
        <v>58.2</v>
      </c>
      <c r="D125" s="36">
        <f>2.619+0.873</f>
        <v>3.492</v>
      </c>
      <c r="E125" s="36">
        <v>3.492</v>
      </c>
      <c r="F125" s="36">
        <f t="shared" si="4"/>
        <v>0</v>
      </c>
      <c r="G125" s="124">
        <f t="shared" si="9"/>
        <v>0</v>
      </c>
      <c r="H125" s="218">
        <f>C125/3919*$H$13</f>
        <v>0.16672916209237063</v>
      </c>
      <c r="I125" s="124">
        <f t="shared" si="7"/>
        <v>0.16672916209237063</v>
      </c>
      <c r="J125" s="30"/>
      <c r="K125" s="108"/>
      <c r="L125" s="32"/>
      <c r="M125" s="32"/>
      <c r="N125" s="32"/>
      <c r="O125" s="30"/>
      <c r="P125" s="30"/>
      <c r="Q125" s="30"/>
      <c r="R125" s="30"/>
      <c r="S125" s="30"/>
      <c r="T125" s="30"/>
      <c r="U125" s="30"/>
      <c r="V125" s="30"/>
      <c r="W125" s="30"/>
      <c r="X125" s="99"/>
      <c r="Y125" s="99"/>
    </row>
    <row r="126" spans="1:25" s="30" customFormat="1" x14ac:dyDescent="0.25">
      <c r="A126" s="29">
        <v>101</v>
      </c>
      <c r="B126" s="82">
        <v>34242120</v>
      </c>
      <c r="C126" s="123">
        <v>59</v>
      </c>
      <c r="D126" s="36">
        <v>5.9379999999999997</v>
      </c>
      <c r="E126" s="36">
        <v>5.9379999999999997</v>
      </c>
      <c r="F126" s="36">
        <f t="shared" si="4"/>
        <v>0</v>
      </c>
      <c r="G126" s="124">
        <f t="shared" si="9"/>
        <v>0</v>
      </c>
      <c r="H126" s="218">
        <f t="shared" si="8"/>
        <v>0.16902097188058188</v>
      </c>
      <c r="I126" s="124">
        <f t="shared" si="7"/>
        <v>0.16902097188058188</v>
      </c>
      <c r="K126" s="108"/>
      <c r="L126" s="32"/>
      <c r="M126" s="32"/>
      <c r="N126" s="32"/>
      <c r="X126" s="99"/>
      <c r="Y126" s="99"/>
    </row>
    <row r="127" spans="1:25" s="3" customFormat="1" x14ac:dyDescent="0.25">
      <c r="A127" s="29">
        <v>102</v>
      </c>
      <c r="B127" s="82">
        <v>34242123</v>
      </c>
      <c r="C127" s="123">
        <v>77.599999999999994</v>
      </c>
      <c r="D127" s="36">
        <v>4.2160000000000002</v>
      </c>
      <c r="E127" s="36">
        <v>4.2489999999999997</v>
      </c>
      <c r="F127" s="36">
        <f t="shared" si="4"/>
        <v>3.2999999999999474E-2</v>
      </c>
      <c r="G127" s="124">
        <f t="shared" si="9"/>
        <v>2.8373399999999549E-2</v>
      </c>
      <c r="H127" s="218">
        <f t="shared" si="8"/>
        <v>0.22230554945649414</v>
      </c>
      <c r="I127" s="124">
        <f t="shared" si="7"/>
        <v>0.25067894945649372</v>
      </c>
      <c r="J127" s="30"/>
      <c r="K127" s="108"/>
      <c r="L127" s="32"/>
      <c r="M127" s="32"/>
      <c r="N127" s="32"/>
      <c r="O127" s="30"/>
      <c r="P127" s="30"/>
      <c r="Q127" s="30"/>
      <c r="R127" s="30"/>
      <c r="S127" s="30"/>
      <c r="T127" s="30"/>
      <c r="U127" s="30"/>
      <c r="V127" s="30"/>
      <c r="W127" s="30"/>
      <c r="X127" s="99"/>
      <c r="Y127" s="99"/>
    </row>
    <row r="128" spans="1:25" s="3" customFormat="1" x14ac:dyDescent="0.25">
      <c r="A128" s="29">
        <v>103</v>
      </c>
      <c r="B128" s="82">
        <v>34242126</v>
      </c>
      <c r="C128" s="123">
        <v>85.4</v>
      </c>
      <c r="D128" s="36">
        <v>8.9640000000000004</v>
      </c>
      <c r="E128" s="36">
        <v>10.089</v>
      </c>
      <c r="F128" s="36">
        <f t="shared" si="4"/>
        <v>1.125</v>
      </c>
      <c r="G128" s="124">
        <f t="shared" si="9"/>
        <v>0.967275</v>
      </c>
      <c r="H128" s="218">
        <f t="shared" si="8"/>
        <v>0.24465069489155414</v>
      </c>
      <c r="I128" s="124">
        <f t="shared" si="7"/>
        <v>1.2119256948915542</v>
      </c>
      <c r="J128" s="30"/>
      <c r="K128" s="108"/>
      <c r="L128" s="32"/>
      <c r="M128" s="32"/>
      <c r="N128" s="32"/>
      <c r="O128" s="30"/>
      <c r="P128" s="30"/>
      <c r="Q128" s="30"/>
      <c r="R128" s="30"/>
      <c r="S128" s="30"/>
      <c r="T128" s="30"/>
      <c r="U128" s="30"/>
      <c r="V128" s="30"/>
      <c r="W128" s="30"/>
      <c r="X128" s="99"/>
      <c r="Y128" s="99"/>
    </row>
    <row r="129" spans="1:25" s="3" customFormat="1" x14ac:dyDescent="0.25">
      <c r="A129" s="29">
        <v>104</v>
      </c>
      <c r="B129" s="84">
        <v>34242116</v>
      </c>
      <c r="C129" s="225">
        <v>58.8</v>
      </c>
      <c r="D129" s="36">
        <v>6.6520000000000001</v>
      </c>
      <c r="E129" s="36">
        <v>7.0359999999999996</v>
      </c>
      <c r="F129" s="36">
        <f t="shared" si="4"/>
        <v>0.38399999999999945</v>
      </c>
      <c r="G129" s="124">
        <f t="shared" si="9"/>
        <v>0.33016319999999955</v>
      </c>
      <c r="H129" s="218">
        <f t="shared" si="8"/>
        <v>0.16844801943352908</v>
      </c>
      <c r="I129" s="124">
        <f t="shared" si="7"/>
        <v>0.4986112194335286</v>
      </c>
      <c r="J129" s="30"/>
      <c r="K129" s="108"/>
      <c r="L129" s="32"/>
      <c r="M129" s="32"/>
      <c r="N129" s="32"/>
      <c r="O129" s="30"/>
      <c r="P129" s="30"/>
      <c r="Q129" s="30"/>
      <c r="R129" s="30"/>
      <c r="S129" s="30"/>
      <c r="T129" s="30"/>
      <c r="U129" s="30"/>
      <c r="V129" s="30"/>
      <c r="W129" s="30"/>
      <c r="X129" s="99"/>
      <c r="Y129" s="99"/>
    </row>
    <row r="130" spans="1:25" s="3" customFormat="1" x14ac:dyDescent="0.25">
      <c r="A130" s="29">
        <v>105</v>
      </c>
      <c r="B130" s="82">
        <v>34242113</v>
      </c>
      <c r="C130" s="123">
        <v>59.2</v>
      </c>
      <c r="D130" s="36">
        <v>5.6950000000000003</v>
      </c>
      <c r="E130" s="36">
        <v>6.3639999999999999</v>
      </c>
      <c r="F130" s="36">
        <f t="shared" si="4"/>
        <v>0.66899999999999959</v>
      </c>
      <c r="G130" s="124">
        <f t="shared" si="9"/>
        <v>0.57520619999999967</v>
      </c>
      <c r="H130" s="218">
        <f t="shared" si="8"/>
        <v>0.16959392432763473</v>
      </c>
      <c r="I130" s="124">
        <f t="shared" si="7"/>
        <v>0.74480012432763443</v>
      </c>
      <c r="J130" s="30"/>
      <c r="K130" s="108"/>
      <c r="L130" s="32"/>
      <c r="M130" s="32"/>
      <c r="N130" s="32"/>
      <c r="O130" s="30"/>
      <c r="P130" s="30"/>
      <c r="Q130" s="30"/>
      <c r="R130" s="30"/>
      <c r="S130" s="30"/>
      <c r="T130" s="30"/>
      <c r="U130" s="30"/>
      <c r="V130" s="30"/>
      <c r="W130" s="30"/>
      <c r="X130" s="99"/>
      <c r="Y130" s="99"/>
    </row>
    <row r="131" spans="1:25" s="3" customFormat="1" x14ac:dyDescent="0.25">
      <c r="A131" s="29">
        <v>106</v>
      </c>
      <c r="B131" s="83">
        <v>34242119</v>
      </c>
      <c r="C131" s="123">
        <v>76.8</v>
      </c>
      <c r="D131" s="36">
        <v>3.0630000000000002</v>
      </c>
      <c r="E131" s="36">
        <v>3.9750000000000001</v>
      </c>
      <c r="F131" s="36">
        <f t="shared" si="4"/>
        <v>0.91199999999999992</v>
      </c>
      <c r="G131" s="124">
        <f t="shared" si="9"/>
        <v>0.78413759999999999</v>
      </c>
      <c r="H131" s="218">
        <f t="shared" si="8"/>
        <v>0.22001373966828286</v>
      </c>
      <c r="I131" s="124">
        <f t="shared" si="7"/>
        <v>1.0041513396682828</v>
      </c>
      <c r="J131" s="107"/>
      <c r="K131" s="108"/>
      <c r="L131" s="32"/>
      <c r="M131" s="32"/>
      <c r="N131" s="32"/>
      <c r="O131" s="30"/>
      <c r="P131" s="30"/>
      <c r="Q131" s="30"/>
      <c r="R131" s="30"/>
      <c r="S131" s="30"/>
      <c r="T131" s="30"/>
      <c r="U131" s="30"/>
      <c r="V131" s="30"/>
      <c r="W131" s="30"/>
      <c r="X131" s="99"/>
      <c r="Y131" s="99"/>
    </row>
    <row r="132" spans="1:25" s="30" customFormat="1" x14ac:dyDescent="0.25">
      <c r="A132" s="29">
        <v>107</v>
      </c>
      <c r="B132" s="82">
        <v>34242112</v>
      </c>
      <c r="C132" s="123">
        <v>85.1</v>
      </c>
      <c r="D132" s="36">
        <v>9.7279999999999998</v>
      </c>
      <c r="E132" s="36">
        <v>9.7279999999999998</v>
      </c>
      <c r="F132" s="36">
        <f t="shared" si="4"/>
        <v>0</v>
      </c>
      <c r="G132" s="124">
        <f t="shared" si="9"/>
        <v>0</v>
      </c>
      <c r="H132" s="218">
        <f t="shared" si="8"/>
        <v>0.24379126622097491</v>
      </c>
      <c r="I132" s="124">
        <f t="shared" si="7"/>
        <v>0.24379126622097491</v>
      </c>
      <c r="K132" s="108"/>
      <c r="L132" s="32"/>
      <c r="M132" s="32"/>
      <c r="N132" s="32"/>
      <c r="X132" s="99"/>
      <c r="Y132" s="99"/>
    </row>
    <row r="133" spans="1:25" s="3" customFormat="1" x14ac:dyDescent="0.25">
      <c r="A133" s="29">
        <v>108</v>
      </c>
      <c r="B133" s="82">
        <v>34242115</v>
      </c>
      <c r="C133" s="123">
        <v>58.5</v>
      </c>
      <c r="D133" s="36">
        <v>8.9239999999999995</v>
      </c>
      <c r="E133" s="36">
        <v>8.9239999999999995</v>
      </c>
      <c r="F133" s="36">
        <f t="shared" si="4"/>
        <v>0</v>
      </c>
      <c r="G133" s="124">
        <f t="shared" si="9"/>
        <v>0</v>
      </c>
      <c r="H133" s="218">
        <f t="shared" si="8"/>
        <v>0.16758859076294985</v>
      </c>
      <c r="I133" s="124">
        <f t="shared" si="7"/>
        <v>0.16758859076294985</v>
      </c>
      <c r="J133" s="107"/>
      <c r="K133" s="108"/>
      <c r="L133" s="32"/>
      <c r="M133" s="32"/>
      <c r="N133" s="32"/>
      <c r="O133" s="30"/>
      <c r="P133" s="30"/>
      <c r="Q133" s="30"/>
      <c r="R133" s="30"/>
      <c r="S133" s="30"/>
      <c r="T133" s="30"/>
      <c r="U133" s="30"/>
      <c r="V133" s="30"/>
      <c r="W133" s="30"/>
      <c r="X133" s="99"/>
      <c r="Y133" s="99"/>
    </row>
    <row r="134" spans="1:25" s="30" customFormat="1" x14ac:dyDescent="0.25">
      <c r="A134" s="29">
        <v>109</v>
      </c>
      <c r="B134" s="82">
        <v>34242118</v>
      </c>
      <c r="C134" s="123">
        <v>59.1</v>
      </c>
      <c r="D134" s="36">
        <v>4.1619999999999999</v>
      </c>
      <c r="E134" s="36">
        <v>4.7699999999999996</v>
      </c>
      <c r="F134" s="36">
        <f t="shared" si="4"/>
        <v>0.60799999999999965</v>
      </c>
      <c r="G134" s="124">
        <f t="shared" si="9"/>
        <v>0.52275839999999973</v>
      </c>
      <c r="H134" s="218">
        <f t="shared" si="8"/>
        <v>0.1693074481041083</v>
      </c>
      <c r="I134" s="124">
        <f t="shared" si="7"/>
        <v>0.69206584810410798</v>
      </c>
      <c r="K134" s="108"/>
      <c r="L134" s="32"/>
      <c r="M134" s="32"/>
      <c r="N134" s="32"/>
      <c r="X134" s="99"/>
      <c r="Y134" s="99"/>
    </row>
    <row r="135" spans="1:25" s="30" customFormat="1" x14ac:dyDescent="0.25">
      <c r="A135" s="29">
        <v>110</v>
      </c>
      <c r="B135" s="82">
        <v>34242111</v>
      </c>
      <c r="C135" s="123">
        <v>77.099999999999994</v>
      </c>
      <c r="D135" s="36">
        <v>4.4050000000000002</v>
      </c>
      <c r="E135" s="36">
        <v>4.4050000000000002</v>
      </c>
      <c r="F135" s="36">
        <f t="shared" si="4"/>
        <v>0</v>
      </c>
      <c r="G135" s="124">
        <f t="shared" si="9"/>
        <v>0</v>
      </c>
      <c r="H135" s="218">
        <f t="shared" si="8"/>
        <v>0.22087316833886209</v>
      </c>
      <c r="I135" s="124">
        <f t="shared" si="7"/>
        <v>0.22087316833886209</v>
      </c>
      <c r="K135" s="108"/>
      <c r="L135" s="32"/>
      <c r="M135" s="32"/>
      <c r="N135" s="32"/>
      <c r="X135" s="99"/>
      <c r="Y135" s="99"/>
    </row>
    <row r="136" spans="1:25" s="3" customFormat="1" x14ac:dyDescent="0.25">
      <c r="A136" s="29">
        <v>111</v>
      </c>
      <c r="B136" s="82">
        <v>34242114</v>
      </c>
      <c r="C136" s="123">
        <v>85.1</v>
      </c>
      <c r="D136" s="36">
        <v>10.75</v>
      </c>
      <c r="E136" s="36">
        <v>11.188000000000001</v>
      </c>
      <c r="F136" s="36">
        <f t="shared" si="4"/>
        <v>0.43800000000000061</v>
      </c>
      <c r="G136" s="124">
        <f>F136*0.8598</f>
        <v>0.37659240000000055</v>
      </c>
      <c r="H136" s="218">
        <f t="shared" si="8"/>
        <v>0.24379126622097491</v>
      </c>
      <c r="I136" s="124">
        <f t="shared" si="7"/>
        <v>0.6203836662209754</v>
      </c>
      <c r="J136" s="30"/>
      <c r="K136" s="108"/>
      <c r="L136" s="32"/>
      <c r="M136" s="32"/>
      <c r="N136" s="32"/>
      <c r="O136" s="30"/>
      <c r="P136" s="30"/>
      <c r="Q136" s="30"/>
      <c r="R136" s="30"/>
      <c r="S136" s="30"/>
      <c r="T136" s="30"/>
      <c r="U136" s="30"/>
      <c r="V136" s="30"/>
      <c r="W136" s="30"/>
      <c r="X136" s="99"/>
      <c r="Y136" s="99"/>
    </row>
    <row r="137" spans="1:25" s="3" customFormat="1" x14ac:dyDescent="0.25">
      <c r="A137" s="29">
        <v>112</v>
      </c>
      <c r="B137" s="82">
        <v>34242117</v>
      </c>
      <c r="C137" s="123">
        <v>57.5</v>
      </c>
      <c r="D137" s="36">
        <v>1.964</v>
      </c>
      <c r="E137" s="36">
        <v>1.964</v>
      </c>
      <c r="F137" s="36">
        <f t="shared" si="4"/>
        <v>0</v>
      </c>
      <c r="G137" s="124">
        <f t="shared" ref="G137:G165" si="10">F137*0.8598</f>
        <v>0</v>
      </c>
      <c r="H137" s="218">
        <f t="shared" si="8"/>
        <v>0.16472382852768575</v>
      </c>
      <c r="I137" s="124">
        <f t="shared" si="7"/>
        <v>0.16472382852768575</v>
      </c>
      <c r="J137" s="30"/>
      <c r="K137" s="108"/>
      <c r="L137" s="32"/>
      <c r="M137" s="32"/>
      <c r="N137" s="32"/>
      <c r="O137" s="30"/>
      <c r="P137" s="30"/>
      <c r="Q137" s="30"/>
      <c r="R137" s="30"/>
      <c r="S137" s="30"/>
      <c r="T137" s="30"/>
      <c r="U137" s="30"/>
      <c r="V137" s="30"/>
      <c r="W137" s="30"/>
      <c r="X137" s="99"/>
      <c r="Y137" s="99"/>
    </row>
    <row r="138" spans="1:25" s="3" customFormat="1" x14ac:dyDescent="0.25">
      <c r="A138" s="29">
        <v>113</v>
      </c>
      <c r="B138" s="82">
        <v>34242125</v>
      </c>
      <c r="C138" s="123">
        <v>58.9</v>
      </c>
      <c r="D138" s="36">
        <v>6.59</v>
      </c>
      <c r="E138" s="36">
        <v>6.59</v>
      </c>
      <c r="F138" s="36">
        <f t="shared" si="4"/>
        <v>0</v>
      </c>
      <c r="G138" s="124">
        <f t="shared" si="10"/>
        <v>0</v>
      </c>
      <c r="H138" s="218">
        <f t="shared" si="8"/>
        <v>0.16873449565705548</v>
      </c>
      <c r="I138" s="124">
        <f t="shared" si="7"/>
        <v>0.16873449565705548</v>
      </c>
      <c r="J138" s="30"/>
      <c r="K138" s="108"/>
      <c r="L138" s="32"/>
      <c r="M138" s="32"/>
      <c r="N138" s="32"/>
      <c r="O138" s="30"/>
      <c r="P138" s="30"/>
      <c r="Q138" s="30"/>
      <c r="R138" s="30"/>
      <c r="S138" s="30"/>
      <c r="T138" s="30"/>
      <c r="U138" s="30"/>
      <c r="V138" s="30"/>
      <c r="W138" s="30"/>
      <c r="X138" s="99"/>
      <c r="Y138" s="99"/>
    </row>
    <row r="139" spans="1:25" s="30" customFormat="1" x14ac:dyDescent="0.25">
      <c r="A139" s="29">
        <v>114</v>
      </c>
      <c r="B139" s="82">
        <v>34242154</v>
      </c>
      <c r="C139" s="123">
        <v>77.099999999999994</v>
      </c>
      <c r="D139" s="36">
        <v>6.423</v>
      </c>
      <c r="E139" s="36">
        <v>6.423</v>
      </c>
      <c r="F139" s="36">
        <f t="shared" si="4"/>
        <v>0</v>
      </c>
      <c r="G139" s="124">
        <f t="shared" si="10"/>
        <v>0</v>
      </c>
      <c r="H139" s="218">
        <f t="shared" si="8"/>
        <v>0.22087316833886209</v>
      </c>
      <c r="I139" s="124">
        <f t="shared" si="7"/>
        <v>0.22087316833886209</v>
      </c>
      <c r="K139" s="108"/>
      <c r="L139" s="32"/>
      <c r="M139" s="32"/>
      <c r="N139" s="32"/>
      <c r="X139" s="99"/>
      <c r="Y139" s="99"/>
    </row>
    <row r="140" spans="1:25" s="30" customFormat="1" x14ac:dyDescent="0.25">
      <c r="A140" s="29">
        <v>115</v>
      </c>
      <c r="B140" s="82">
        <v>34242149</v>
      </c>
      <c r="C140" s="123">
        <v>85.3</v>
      </c>
      <c r="D140" s="36">
        <v>6.952</v>
      </c>
      <c r="E140" s="36">
        <v>6.952</v>
      </c>
      <c r="F140" s="36">
        <f t="shared" si="4"/>
        <v>0</v>
      </c>
      <c r="G140" s="124">
        <f t="shared" si="10"/>
        <v>0</v>
      </c>
      <c r="H140" s="218">
        <f t="shared" si="8"/>
        <v>0.24436421866802771</v>
      </c>
      <c r="I140" s="124">
        <f t="shared" si="7"/>
        <v>0.24436421866802771</v>
      </c>
      <c r="K140" s="108"/>
      <c r="L140" s="32"/>
      <c r="M140" s="32"/>
      <c r="N140" s="32"/>
      <c r="X140" s="99"/>
      <c r="Y140" s="99"/>
    </row>
    <row r="141" spans="1:25" s="3" customFormat="1" x14ac:dyDescent="0.25">
      <c r="A141" s="29">
        <v>116</v>
      </c>
      <c r="B141" s="82">
        <v>34242157</v>
      </c>
      <c r="C141" s="123">
        <v>59.6</v>
      </c>
      <c r="D141" s="36">
        <v>7.0810000000000004</v>
      </c>
      <c r="E141" s="36">
        <v>7.0810000000000004</v>
      </c>
      <c r="F141" s="36">
        <f t="shared" si="4"/>
        <v>0</v>
      </c>
      <c r="G141" s="124">
        <f t="shared" si="10"/>
        <v>0</v>
      </c>
      <c r="H141" s="218">
        <f t="shared" si="8"/>
        <v>0.17073982922174036</v>
      </c>
      <c r="I141" s="124">
        <f t="shared" si="7"/>
        <v>0.17073982922174036</v>
      </c>
      <c r="J141" s="30"/>
      <c r="K141" s="108"/>
      <c r="L141" s="32"/>
      <c r="M141" s="32"/>
      <c r="N141" s="32"/>
      <c r="O141" s="30"/>
      <c r="P141" s="30"/>
      <c r="Q141" s="30"/>
      <c r="R141" s="30"/>
      <c r="S141" s="30"/>
      <c r="T141" s="30"/>
      <c r="U141" s="30"/>
      <c r="V141" s="30"/>
      <c r="W141" s="30"/>
      <c r="X141" s="99"/>
      <c r="Y141" s="99"/>
    </row>
    <row r="142" spans="1:25" s="3" customFormat="1" x14ac:dyDescent="0.25">
      <c r="A142" s="29">
        <v>117</v>
      </c>
      <c r="B142" s="82">
        <v>41341239</v>
      </c>
      <c r="C142" s="123">
        <v>59</v>
      </c>
      <c r="D142" s="36">
        <v>2.1800000000000002</v>
      </c>
      <c r="E142" s="36">
        <v>2.3769999999999998</v>
      </c>
      <c r="F142" s="36">
        <f t="shared" si="4"/>
        <v>0.19699999999999962</v>
      </c>
      <c r="G142" s="124">
        <f t="shared" si="10"/>
        <v>0.16938059999999969</v>
      </c>
      <c r="H142" s="218">
        <f t="shared" si="8"/>
        <v>0.16902097188058188</v>
      </c>
      <c r="I142" s="124">
        <f t="shared" si="7"/>
        <v>0.33840157188058156</v>
      </c>
      <c r="J142" s="30"/>
      <c r="K142" s="108"/>
      <c r="L142" s="32"/>
      <c r="M142" s="32"/>
      <c r="N142" s="32"/>
      <c r="O142" s="30"/>
      <c r="P142" s="30"/>
      <c r="Q142" s="30"/>
      <c r="R142" s="30"/>
      <c r="S142" s="30"/>
      <c r="T142" s="30"/>
      <c r="U142" s="30"/>
      <c r="V142" s="30"/>
      <c r="W142" s="30"/>
      <c r="X142" s="99"/>
      <c r="Y142" s="99"/>
    </row>
    <row r="143" spans="1:25" s="3" customFormat="1" x14ac:dyDescent="0.25">
      <c r="A143" s="29">
        <v>118</v>
      </c>
      <c r="B143" s="82">
        <v>34242156</v>
      </c>
      <c r="C143" s="123">
        <v>78</v>
      </c>
      <c r="D143" s="36">
        <v>7.93</v>
      </c>
      <c r="E143" s="36">
        <v>7.93</v>
      </c>
      <c r="F143" s="36">
        <f t="shared" si="4"/>
        <v>0</v>
      </c>
      <c r="G143" s="124">
        <f t="shared" si="10"/>
        <v>0</v>
      </c>
      <c r="H143" s="218">
        <f t="shared" si="8"/>
        <v>0.22345145435059977</v>
      </c>
      <c r="I143" s="124">
        <f t="shared" si="7"/>
        <v>0.22345145435059977</v>
      </c>
      <c r="J143" s="30"/>
      <c r="K143" s="108"/>
      <c r="L143" s="32"/>
      <c r="M143" s="32"/>
      <c r="N143" s="32"/>
      <c r="O143" s="30"/>
      <c r="P143" s="30"/>
      <c r="Q143" s="30"/>
      <c r="R143" s="30"/>
      <c r="S143" s="30"/>
      <c r="T143" s="30"/>
      <c r="U143" s="30"/>
      <c r="V143" s="30"/>
      <c r="W143" s="30"/>
      <c r="X143" s="99"/>
      <c r="Y143" s="99"/>
    </row>
    <row r="144" spans="1:25" s="3" customFormat="1" x14ac:dyDescent="0.25">
      <c r="A144" s="29">
        <v>119</v>
      </c>
      <c r="B144" s="82">
        <v>34242162</v>
      </c>
      <c r="C144" s="123">
        <v>85.5</v>
      </c>
      <c r="D144" s="36">
        <v>7.7350000000000003</v>
      </c>
      <c r="E144" s="36">
        <v>8.3369999999999997</v>
      </c>
      <c r="F144" s="36">
        <f t="shared" si="4"/>
        <v>0.60199999999999942</v>
      </c>
      <c r="G144" s="124">
        <f t="shared" si="10"/>
        <v>0.51759959999999949</v>
      </c>
      <c r="H144" s="218">
        <f t="shared" si="8"/>
        <v>0.24493717111508054</v>
      </c>
      <c r="I144" s="124">
        <f t="shared" si="7"/>
        <v>0.76253677111508</v>
      </c>
      <c r="J144" s="30"/>
      <c r="K144" s="108"/>
      <c r="L144" s="32"/>
      <c r="M144" s="32"/>
      <c r="N144" s="32"/>
      <c r="O144" s="30"/>
      <c r="P144" s="30"/>
      <c r="Q144" s="30"/>
      <c r="R144" s="30"/>
      <c r="S144" s="30"/>
      <c r="T144" s="30"/>
      <c r="U144" s="30"/>
      <c r="V144" s="30"/>
      <c r="W144" s="30"/>
      <c r="X144" s="99"/>
      <c r="Y144" s="99"/>
    </row>
    <row r="145" spans="1:25" s="30" customFormat="1" x14ac:dyDescent="0.25">
      <c r="A145" s="29">
        <v>120</v>
      </c>
      <c r="B145" s="82">
        <v>20140179</v>
      </c>
      <c r="C145" s="123">
        <v>58.9</v>
      </c>
      <c r="D145" s="36">
        <v>1.8320000000000001</v>
      </c>
      <c r="E145" s="36">
        <v>2.339</v>
      </c>
      <c r="F145" s="36">
        <f t="shared" si="4"/>
        <v>0.5069999999999999</v>
      </c>
      <c r="G145" s="124">
        <f t="shared" si="10"/>
        <v>0.43591859999999993</v>
      </c>
      <c r="H145" s="218">
        <f t="shared" si="8"/>
        <v>0.16873449565705548</v>
      </c>
      <c r="I145" s="124">
        <f t="shared" si="7"/>
        <v>0.60465309565705538</v>
      </c>
      <c r="K145" s="108"/>
      <c r="L145" s="32"/>
      <c r="M145" s="32"/>
      <c r="N145" s="32"/>
      <c r="X145" s="99"/>
      <c r="Y145" s="99"/>
    </row>
    <row r="146" spans="1:25" s="3" customFormat="1" x14ac:dyDescent="0.25">
      <c r="A146" s="29">
        <v>121</v>
      </c>
      <c r="B146" s="82">
        <v>34242161</v>
      </c>
      <c r="C146" s="123">
        <v>59.2</v>
      </c>
      <c r="D146" s="36">
        <v>4.7460000000000004</v>
      </c>
      <c r="E146" s="36">
        <v>5.4029999999999996</v>
      </c>
      <c r="F146" s="36">
        <f t="shared" si="4"/>
        <v>0.65699999999999914</v>
      </c>
      <c r="G146" s="124">
        <f t="shared" si="10"/>
        <v>0.5648885999999993</v>
      </c>
      <c r="H146" s="218">
        <f t="shared" si="8"/>
        <v>0.16959392432763473</v>
      </c>
      <c r="I146" s="124">
        <f t="shared" si="7"/>
        <v>0.73448252432763406</v>
      </c>
      <c r="J146" s="30"/>
      <c r="K146" s="108"/>
      <c r="L146" s="32"/>
      <c r="M146" s="32"/>
      <c r="N146" s="32"/>
      <c r="O146" s="30"/>
      <c r="P146" s="30"/>
      <c r="Q146" s="30"/>
      <c r="R146" s="30"/>
      <c r="S146" s="30"/>
      <c r="T146" s="30"/>
      <c r="U146" s="30"/>
      <c r="V146" s="30"/>
      <c r="W146" s="30"/>
      <c r="X146" s="99"/>
      <c r="Y146" s="99"/>
    </row>
    <row r="147" spans="1:25" s="3" customFormat="1" x14ac:dyDescent="0.25">
      <c r="A147" s="29">
        <v>122</v>
      </c>
      <c r="B147" s="82">
        <v>34242151</v>
      </c>
      <c r="C147" s="123">
        <v>78.099999999999994</v>
      </c>
      <c r="D147" s="36">
        <v>5.859</v>
      </c>
      <c r="E147" s="36">
        <v>5.859</v>
      </c>
      <c r="F147" s="36">
        <f t="shared" si="4"/>
        <v>0</v>
      </c>
      <c r="G147" s="124">
        <f t="shared" si="10"/>
        <v>0</v>
      </c>
      <c r="H147" s="218">
        <f t="shared" si="8"/>
        <v>0.22373793057412619</v>
      </c>
      <c r="I147" s="124">
        <f t="shared" si="7"/>
        <v>0.22373793057412619</v>
      </c>
      <c r="J147" s="30"/>
      <c r="K147" s="108"/>
      <c r="L147" s="32"/>
      <c r="M147" s="32"/>
      <c r="N147" s="32"/>
      <c r="O147" s="30"/>
      <c r="P147" s="30"/>
      <c r="Q147" s="30"/>
      <c r="R147" s="30"/>
      <c r="S147" s="30"/>
      <c r="T147" s="30"/>
      <c r="U147" s="30"/>
      <c r="V147" s="30"/>
      <c r="W147" s="30"/>
      <c r="X147" s="99"/>
      <c r="Y147" s="99"/>
    </row>
    <row r="148" spans="1:25" s="30" customFormat="1" x14ac:dyDescent="0.25">
      <c r="A148" s="29">
        <v>123</v>
      </c>
      <c r="B148" s="82">
        <v>34242148</v>
      </c>
      <c r="C148" s="123">
        <v>85.2</v>
      </c>
      <c r="D148" s="36">
        <v>2.371</v>
      </c>
      <c r="E148" s="36">
        <v>2.9340000000000002</v>
      </c>
      <c r="F148" s="36">
        <f t="shared" si="4"/>
        <v>0.56300000000000017</v>
      </c>
      <c r="G148" s="124">
        <f t="shared" si="10"/>
        <v>0.48406740000000015</v>
      </c>
      <c r="H148" s="218">
        <f t="shared" si="8"/>
        <v>0.24407774244450131</v>
      </c>
      <c r="I148" s="124">
        <f t="shared" si="7"/>
        <v>0.72814514244450146</v>
      </c>
      <c r="K148" s="108"/>
      <c r="L148" s="32"/>
      <c r="M148" s="32"/>
      <c r="N148" s="32"/>
      <c r="X148" s="99"/>
      <c r="Y148" s="99"/>
    </row>
    <row r="149" spans="1:25" s="3" customFormat="1" x14ac:dyDescent="0.25">
      <c r="A149" s="29">
        <v>124</v>
      </c>
      <c r="B149" s="82">
        <v>34242163</v>
      </c>
      <c r="C149" s="123">
        <v>59.3</v>
      </c>
      <c r="D149" s="36">
        <v>4.056</v>
      </c>
      <c r="E149" s="36">
        <v>4.399</v>
      </c>
      <c r="F149" s="36">
        <f t="shared" si="4"/>
        <v>0.34299999999999997</v>
      </c>
      <c r="G149" s="124">
        <f t="shared" si="10"/>
        <v>0.29491139999999999</v>
      </c>
      <c r="H149" s="218">
        <f t="shared" si="8"/>
        <v>0.1698804005511611</v>
      </c>
      <c r="I149" s="124">
        <f t="shared" si="7"/>
        <v>0.46479180055116109</v>
      </c>
      <c r="J149" s="30"/>
      <c r="K149" s="108"/>
      <c r="L149" s="32"/>
      <c r="M149" s="32"/>
      <c r="N149" s="32"/>
      <c r="O149" s="30"/>
      <c r="P149" s="30"/>
      <c r="Q149" s="30"/>
      <c r="R149" s="30"/>
      <c r="S149" s="30"/>
      <c r="T149" s="30"/>
      <c r="U149" s="30"/>
      <c r="V149" s="30"/>
      <c r="W149" s="30"/>
      <c r="X149" s="99"/>
      <c r="Y149" s="99"/>
    </row>
    <row r="150" spans="1:25" s="3" customFormat="1" x14ac:dyDescent="0.25">
      <c r="A150" s="29">
        <v>125</v>
      </c>
      <c r="B150" s="82">
        <v>34242153</v>
      </c>
      <c r="C150" s="123">
        <v>59.2</v>
      </c>
      <c r="D150" s="36">
        <v>5.2290000000000001</v>
      </c>
      <c r="E150" s="36">
        <v>5.6790000000000003</v>
      </c>
      <c r="F150" s="36">
        <f t="shared" si="4"/>
        <v>0.45000000000000018</v>
      </c>
      <c r="G150" s="124">
        <f t="shared" si="10"/>
        <v>0.38691000000000014</v>
      </c>
      <c r="H150" s="218">
        <f t="shared" si="8"/>
        <v>0.16959392432763473</v>
      </c>
      <c r="I150" s="124">
        <f t="shared" si="7"/>
        <v>0.55650392432763485</v>
      </c>
      <c r="J150" s="30"/>
      <c r="K150" s="108"/>
      <c r="L150" s="32"/>
      <c r="M150" s="32"/>
      <c r="N150" s="32"/>
      <c r="O150" s="30"/>
      <c r="P150" s="30"/>
      <c r="Q150" s="30"/>
      <c r="R150" s="30"/>
      <c r="S150" s="30"/>
      <c r="T150" s="30"/>
      <c r="U150" s="30"/>
      <c r="V150" s="30"/>
      <c r="W150" s="30"/>
      <c r="X150" s="99"/>
      <c r="Y150" s="99"/>
    </row>
    <row r="151" spans="1:25" s="3" customFormat="1" x14ac:dyDescent="0.25">
      <c r="A151" s="29">
        <v>126</v>
      </c>
      <c r="B151" s="82">
        <v>20140213</v>
      </c>
      <c r="C151" s="123">
        <v>77.599999999999994</v>
      </c>
      <c r="D151" s="36">
        <v>5.59</v>
      </c>
      <c r="E151" s="36">
        <v>5.59</v>
      </c>
      <c r="F151" s="36">
        <f t="shared" si="4"/>
        <v>0</v>
      </c>
      <c r="G151" s="124">
        <f t="shared" si="10"/>
        <v>0</v>
      </c>
      <c r="H151" s="218">
        <f t="shared" si="8"/>
        <v>0.22230554945649414</v>
      </c>
      <c r="I151" s="124">
        <f t="shared" si="7"/>
        <v>0.22230554945649414</v>
      </c>
      <c r="J151" s="30"/>
      <c r="K151" s="108"/>
      <c r="L151" s="32"/>
      <c r="M151" s="32"/>
      <c r="N151" s="32"/>
      <c r="O151" s="30"/>
      <c r="P151" s="30"/>
      <c r="Q151" s="30"/>
      <c r="R151" s="30"/>
      <c r="S151" s="30"/>
      <c r="T151" s="30"/>
      <c r="U151" s="30"/>
      <c r="V151" s="30"/>
      <c r="W151" s="30"/>
      <c r="X151" s="99"/>
      <c r="Y151" s="99"/>
    </row>
    <row r="152" spans="1:25" s="30" customFormat="1" x14ac:dyDescent="0.25">
      <c r="A152" s="29">
        <v>127</v>
      </c>
      <c r="B152" s="82">
        <v>34242152</v>
      </c>
      <c r="C152" s="123">
        <v>85.2</v>
      </c>
      <c r="D152" s="36">
        <v>10.628</v>
      </c>
      <c r="E152" s="36">
        <v>11.433</v>
      </c>
      <c r="F152" s="36">
        <f t="shared" si="4"/>
        <v>0.80499999999999972</v>
      </c>
      <c r="G152" s="124">
        <f t="shared" si="10"/>
        <v>0.69213899999999973</v>
      </c>
      <c r="H152" s="218">
        <f t="shared" si="8"/>
        <v>0.24407774244450131</v>
      </c>
      <c r="I152" s="124">
        <f t="shared" si="7"/>
        <v>0.93621674244450104</v>
      </c>
      <c r="K152" s="108"/>
      <c r="L152" s="32"/>
      <c r="M152" s="32"/>
      <c r="N152" s="32"/>
      <c r="X152" s="99"/>
      <c r="Y152" s="99"/>
    </row>
    <row r="153" spans="1:25" s="30" customFormat="1" x14ac:dyDescent="0.25">
      <c r="A153" s="29">
        <v>128</v>
      </c>
      <c r="B153" s="82">
        <v>34242147</v>
      </c>
      <c r="C153" s="123">
        <v>58.9</v>
      </c>
      <c r="D153" s="36">
        <v>4.5999999999999996</v>
      </c>
      <c r="E153" s="36">
        <v>4.6900000000000004</v>
      </c>
      <c r="F153" s="36">
        <f t="shared" si="4"/>
        <v>9.0000000000000746E-2</v>
      </c>
      <c r="G153" s="124">
        <f t="shared" si="10"/>
        <v>7.7382000000000645E-2</v>
      </c>
      <c r="H153" s="218">
        <f t="shared" si="8"/>
        <v>0.16873449565705548</v>
      </c>
      <c r="I153" s="124">
        <f t="shared" si="7"/>
        <v>0.24611649565705612</v>
      </c>
      <c r="K153" s="108"/>
      <c r="L153" s="32"/>
      <c r="M153" s="32"/>
      <c r="N153" s="32"/>
      <c r="X153" s="99"/>
      <c r="Y153" s="99"/>
    </row>
    <row r="154" spans="1:25" s="3" customFormat="1" x14ac:dyDescent="0.25">
      <c r="A154" s="29">
        <v>129</v>
      </c>
      <c r="B154" s="82">
        <v>34242155</v>
      </c>
      <c r="C154" s="123">
        <v>58.6</v>
      </c>
      <c r="D154" s="36">
        <v>7.5609999999999999</v>
      </c>
      <c r="E154" s="36">
        <v>7.5609999999999999</v>
      </c>
      <c r="F154" s="36">
        <f t="shared" si="4"/>
        <v>0</v>
      </c>
      <c r="G154" s="124">
        <f t="shared" si="10"/>
        <v>0</v>
      </c>
      <c r="H154" s="218">
        <f t="shared" si="8"/>
        <v>0.16787506698647625</v>
      </c>
      <c r="I154" s="124">
        <f t="shared" si="7"/>
        <v>0.16787506698647625</v>
      </c>
      <c r="J154" s="30"/>
      <c r="K154" s="108"/>
      <c r="L154" s="32"/>
      <c r="M154" s="32"/>
      <c r="N154" s="32"/>
      <c r="O154" s="30"/>
      <c r="P154" s="30"/>
      <c r="Q154" s="30"/>
      <c r="R154" s="30"/>
      <c r="S154" s="30"/>
      <c r="T154" s="30"/>
      <c r="U154" s="30"/>
      <c r="V154" s="30"/>
      <c r="W154" s="30"/>
      <c r="X154" s="99"/>
      <c r="Y154" s="99"/>
    </row>
    <row r="155" spans="1:25" s="3" customFormat="1" ht="15.75" thickBot="1" x14ac:dyDescent="0.3">
      <c r="A155" s="122">
        <v>130</v>
      </c>
      <c r="B155" s="86">
        <v>34242150</v>
      </c>
      <c r="C155" s="222">
        <v>77.599999999999994</v>
      </c>
      <c r="D155" s="59">
        <v>6.7809999999999997</v>
      </c>
      <c r="E155" s="59">
        <v>6.7809999999999997</v>
      </c>
      <c r="F155" s="59">
        <f t="shared" ref="F155:F218" si="11">E155-D155</f>
        <v>0</v>
      </c>
      <c r="G155" s="223">
        <f t="shared" si="10"/>
        <v>0</v>
      </c>
      <c r="H155" s="223">
        <f t="shared" si="8"/>
        <v>0.22230554945649414</v>
      </c>
      <c r="I155" s="223">
        <f t="shared" ref="I155:I218" si="12">G155+H155</f>
        <v>0.22230554945649414</v>
      </c>
      <c r="J155" s="30"/>
      <c r="K155" s="108"/>
      <c r="L155" s="70"/>
      <c r="M155" s="32"/>
      <c r="N155" s="32"/>
      <c r="O155" s="30"/>
      <c r="P155" s="30"/>
      <c r="Q155" s="30"/>
      <c r="R155" s="30"/>
      <c r="S155" s="30"/>
      <c r="T155" s="30"/>
      <c r="U155" s="30"/>
      <c r="V155" s="30"/>
      <c r="W155" s="30"/>
      <c r="X155" s="99"/>
      <c r="Y155" s="99"/>
    </row>
    <row r="156" spans="1:25" s="3" customFormat="1" x14ac:dyDescent="0.25">
      <c r="A156" s="63">
        <v>131</v>
      </c>
      <c r="B156" s="85">
        <v>20442446</v>
      </c>
      <c r="C156" s="224">
        <v>84.1</v>
      </c>
      <c r="D156" s="46">
        <v>13.707000000000001</v>
      </c>
      <c r="E156" s="46">
        <v>14.4</v>
      </c>
      <c r="F156" s="46">
        <f t="shared" si="11"/>
        <v>0.69299999999999962</v>
      </c>
      <c r="G156" s="218">
        <f>F156*0.8598</f>
        <v>0.59584139999999963</v>
      </c>
      <c r="H156" s="218">
        <f>C156/3672.6*$H$16</f>
        <v>0.1784846198224691</v>
      </c>
      <c r="I156" s="218">
        <f t="shared" si="12"/>
        <v>0.77432601982246874</v>
      </c>
      <c r="J156" s="30"/>
      <c r="K156" s="108"/>
      <c r="L156" s="32"/>
      <c r="M156" s="32"/>
      <c r="N156" s="32"/>
      <c r="O156" s="30"/>
      <c r="P156" s="30"/>
      <c r="Q156" s="30"/>
      <c r="R156" s="30"/>
      <c r="S156" s="30"/>
      <c r="T156" s="30"/>
      <c r="U156" s="30"/>
      <c r="V156" s="30"/>
      <c r="W156" s="30"/>
      <c r="X156" s="99"/>
      <c r="Y156" s="99"/>
    </row>
    <row r="157" spans="1:25" s="3" customFormat="1" x14ac:dyDescent="0.25">
      <c r="A157" s="29">
        <v>132</v>
      </c>
      <c r="B157" s="82">
        <v>43242256</v>
      </c>
      <c r="C157" s="123">
        <v>56.3</v>
      </c>
      <c r="D157" s="36">
        <v>4.7969999999999997</v>
      </c>
      <c r="E157" s="36">
        <v>4.7969999999999997</v>
      </c>
      <c r="F157" s="36">
        <f t="shared" si="11"/>
        <v>0</v>
      </c>
      <c r="G157" s="124">
        <f t="shared" si="10"/>
        <v>0</v>
      </c>
      <c r="H157" s="218">
        <f t="shared" ref="H157:H207" si="13">C157/3672.6*$H$16</f>
        <v>0.11948494763382889</v>
      </c>
      <c r="I157" s="124">
        <f t="shared" si="12"/>
        <v>0.11948494763382889</v>
      </c>
      <c r="J157" s="30"/>
      <c r="K157" s="108"/>
      <c r="L157" s="32"/>
      <c r="M157" s="32"/>
      <c r="N157" s="32"/>
      <c r="O157" s="30"/>
      <c r="P157" s="30"/>
      <c r="Q157" s="30"/>
      <c r="R157" s="30"/>
      <c r="S157" s="30"/>
      <c r="T157" s="30"/>
      <c r="U157" s="30"/>
      <c r="V157" s="30"/>
      <c r="W157" s="30"/>
      <c r="X157" s="99"/>
      <c r="Y157" s="99"/>
    </row>
    <row r="158" spans="1:25" s="3" customFormat="1" x14ac:dyDescent="0.25">
      <c r="A158" s="29">
        <v>133</v>
      </c>
      <c r="B158" s="82">
        <v>43242235</v>
      </c>
      <c r="C158" s="123">
        <v>56.1</v>
      </c>
      <c r="D158" s="36">
        <v>3.6549999999999998</v>
      </c>
      <c r="E158" s="36">
        <v>3.956</v>
      </c>
      <c r="F158" s="36">
        <f t="shared" si="11"/>
        <v>0.30100000000000016</v>
      </c>
      <c r="G158" s="124">
        <f t="shared" si="10"/>
        <v>0.25879980000000014</v>
      </c>
      <c r="H158" s="218">
        <f t="shared" si="13"/>
        <v>0.11906048956052932</v>
      </c>
      <c r="I158" s="124">
        <f t="shared" si="12"/>
        <v>0.37786028956052947</v>
      </c>
      <c r="J158" s="30"/>
      <c r="K158" s="108"/>
      <c r="L158" s="32"/>
      <c r="M158" s="32"/>
      <c r="N158" s="32"/>
      <c r="O158" s="30"/>
      <c r="P158" s="30"/>
      <c r="Q158" s="30"/>
      <c r="R158" s="30"/>
      <c r="S158" s="30"/>
      <c r="T158" s="30"/>
      <c r="U158" s="30"/>
      <c r="V158" s="30"/>
      <c r="W158" s="30"/>
      <c r="X158" s="99"/>
      <c r="Y158" s="99"/>
    </row>
    <row r="159" spans="1:25" s="3" customFormat="1" x14ac:dyDescent="0.25">
      <c r="A159" s="29">
        <v>134</v>
      </c>
      <c r="B159" s="82">
        <v>43242250</v>
      </c>
      <c r="C159" s="123">
        <v>85.2</v>
      </c>
      <c r="D159" s="36">
        <v>7.7729999999999997</v>
      </c>
      <c r="E159" s="36">
        <v>7.7779999999999996</v>
      </c>
      <c r="F159" s="36">
        <f t="shared" si="11"/>
        <v>4.9999999999998934E-3</v>
      </c>
      <c r="G159" s="124">
        <f t="shared" si="10"/>
        <v>4.2989999999999088E-3</v>
      </c>
      <c r="H159" s="218">
        <f t="shared" si="13"/>
        <v>0.18081913922561674</v>
      </c>
      <c r="I159" s="124">
        <f t="shared" si="12"/>
        <v>0.18511813922561665</v>
      </c>
      <c r="J159" s="30"/>
      <c r="K159" s="108"/>
      <c r="L159" s="32"/>
      <c r="M159" s="32"/>
      <c r="N159" s="32"/>
      <c r="O159" s="30"/>
      <c r="P159" s="30"/>
      <c r="Q159" s="30"/>
      <c r="R159" s="30"/>
      <c r="S159" s="30"/>
      <c r="T159" s="30"/>
      <c r="U159" s="30"/>
      <c r="V159" s="30"/>
      <c r="W159" s="30"/>
      <c r="X159" s="99"/>
      <c r="Y159" s="99"/>
    </row>
    <row r="160" spans="1:25" s="30" customFormat="1" x14ac:dyDescent="0.25">
      <c r="A160" s="29">
        <v>135</v>
      </c>
      <c r="B160" s="82">
        <v>34242382</v>
      </c>
      <c r="C160" s="123">
        <v>84.4</v>
      </c>
      <c r="D160" s="36">
        <v>8.6280000000000001</v>
      </c>
      <c r="E160" s="36">
        <v>9.4580000000000002</v>
      </c>
      <c r="F160" s="36">
        <f t="shared" si="11"/>
        <v>0.83000000000000007</v>
      </c>
      <c r="G160" s="124">
        <f t="shared" si="10"/>
        <v>0.7136340000000001</v>
      </c>
      <c r="H160" s="218">
        <f t="shared" si="13"/>
        <v>0.17912130693241846</v>
      </c>
      <c r="I160" s="124">
        <f t="shared" si="12"/>
        <v>0.89275530693241856</v>
      </c>
      <c r="K160" s="108"/>
      <c r="L160" s="32"/>
      <c r="M160" s="32"/>
      <c r="N160" s="32"/>
      <c r="X160" s="99"/>
      <c r="Y160" s="99"/>
    </row>
    <row r="161" spans="1:25" s="3" customFormat="1" x14ac:dyDescent="0.25">
      <c r="A161" s="29">
        <v>136</v>
      </c>
      <c r="B161" s="82">
        <v>43242379</v>
      </c>
      <c r="C161" s="123">
        <v>56.2</v>
      </c>
      <c r="D161" s="36">
        <v>7.4180000000000001</v>
      </c>
      <c r="E161" s="36">
        <v>7.9089999999999998</v>
      </c>
      <c r="F161" s="36">
        <f t="shared" si="11"/>
        <v>0.49099999999999966</v>
      </c>
      <c r="G161" s="124">
        <f t="shared" si="10"/>
        <v>0.4221617999999997</v>
      </c>
      <c r="H161" s="218">
        <f t="shared" si="13"/>
        <v>0.11927271859717911</v>
      </c>
      <c r="I161" s="124">
        <f t="shared" si="12"/>
        <v>0.54143451859717884</v>
      </c>
      <c r="J161" s="30"/>
      <c r="K161" s="108"/>
      <c r="L161" s="32"/>
      <c r="M161" s="32"/>
      <c r="N161" s="32"/>
      <c r="O161" s="30"/>
      <c r="P161" s="30"/>
      <c r="Q161" s="30"/>
      <c r="R161" s="30"/>
      <c r="S161" s="30"/>
      <c r="T161" s="30"/>
      <c r="U161" s="30"/>
      <c r="V161" s="30"/>
      <c r="W161" s="30"/>
      <c r="X161" s="99"/>
      <c r="Y161" s="99"/>
    </row>
    <row r="162" spans="1:25" s="3" customFormat="1" x14ac:dyDescent="0.25">
      <c r="A162" s="29">
        <v>137</v>
      </c>
      <c r="B162" s="82">
        <v>43242240</v>
      </c>
      <c r="C162" s="123">
        <v>55.7</v>
      </c>
      <c r="D162" s="36">
        <v>5.8150000000000004</v>
      </c>
      <c r="E162" s="36">
        <v>6.2309999999999999</v>
      </c>
      <c r="F162" s="36">
        <f t="shared" si="11"/>
        <v>0.41599999999999948</v>
      </c>
      <c r="G162" s="124">
        <f t="shared" si="10"/>
        <v>0.35767679999999957</v>
      </c>
      <c r="H162" s="218">
        <f t="shared" si="13"/>
        <v>0.1182115734139302</v>
      </c>
      <c r="I162" s="124">
        <f t="shared" si="12"/>
        <v>0.47588837341392975</v>
      </c>
      <c r="J162" s="30"/>
      <c r="K162" s="108"/>
      <c r="L162" s="32"/>
      <c r="M162" s="32"/>
      <c r="N162" s="32"/>
      <c r="O162" s="30"/>
      <c r="P162" s="30"/>
      <c r="Q162" s="30"/>
      <c r="R162" s="30"/>
      <c r="S162" s="30"/>
      <c r="T162" s="30"/>
      <c r="U162" s="30"/>
      <c r="V162" s="30"/>
      <c r="W162" s="30"/>
      <c r="X162" s="99"/>
      <c r="Y162" s="99"/>
    </row>
    <row r="163" spans="1:25" s="3" customFormat="1" x14ac:dyDescent="0.25">
      <c r="A163" s="29">
        <v>138</v>
      </c>
      <c r="B163" s="82">
        <v>43242241</v>
      </c>
      <c r="C163" s="123">
        <v>84.3</v>
      </c>
      <c r="D163" s="36">
        <v>7.9470000000000001</v>
      </c>
      <c r="E163" s="36">
        <v>8.6869999999999994</v>
      </c>
      <c r="F163" s="36">
        <f t="shared" si="11"/>
        <v>0.73999999999999932</v>
      </c>
      <c r="G163" s="124">
        <f t="shared" si="10"/>
        <v>0.63625199999999937</v>
      </c>
      <c r="H163" s="218">
        <f t="shared" si="13"/>
        <v>0.17890907789576865</v>
      </c>
      <c r="I163" s="124">
        <f t="shared" si="12"/>
        <v>0.81516107789576808</v>
      </c>
      <c r="J163" s="30"/>
      <c r="K163" s="108"/>
      <c r="L163" s="32"/>
      <c r="M163" s="32"/>
      <c r="N163" s="32"/>
      <c r="O163" s="30"/>
      <c r="P163" s="30"/>
      <c r="Q163" s="30"/>
      <c r="R163" s="30"/>
      <c r="S163" s="30"/>
      <c r="T163" s="30"/>
      <c r="U163" s="30"/>
      <c r="V163" s="30"/>
      <c r="W163" s="30"/>
      <c r="X163" s="99"/>
      <c r="Y163" s="99"/>
    </row>
    <row r="164" spans="1:25" s="3" customFormat="1" x14ac:dyDescent="0.25">
      <c r="A164" s="29">
        <v>139</v>
      </c>
      <c r="B164" s="82">
        <v>34242385</v>
      </c>
      <c r="C164" s="123">
        <v>84</v>
      </c>
      <c r="D164" s="36">
        <v>8.6189999999999998</v>
      </c>
      <c r="E164" s="36">
        <v>8.6189999999999998</v>
      </c>
      <c r="F164" s="36">
        <f t="shared" si="11"/>
        <v>0</v>
      </c>
      <c r="G164" s="124">
        <f t="shared" si="10"/>
        <v>0</v>
      </c>
      <c r="H164" s="218">
        <f t="shared" si="13"/>
        <v>0.17827239078581933</v>
      </c>
      <c r="I164" s="124">
        <f t="shared" si="12"/>
        <v>0.17827239078581933</v>
      </c>
      <c r="J164" s="30"/>
      <c r="K164" s="108"/>
      <c r="L164" s="32"/>
      <c r="M164" s="32"/>
      <c r="N164" s="32"/>
      <c r="O164" s="30"/>
      <c r="P164" s="30"/>
      <c r="Q164" s="30"/>
      <c r="R164" s="30"/>
      <c r="S164" s="30"/>
      <c r="T164" s="30"/>
      <c r="U164" s="30"/>
      <c r="V164" s="30"/>
      <c r="W164" s="30"/>
      <c r="X164" s="99"/>
      <c r="Y164" s="99"/>
    </row>
    <row r="165" spans="1:25" s="3" customFormat="1" x14ac:dyDescent="0.25">
      <c r="A165" s="29">
        <v>140</v>
      </c>
      <c r="B165" s="82">
        <v>34242381</v>
      </c>
      <c r="C165" s="123">
        <v>55.6</v>
      </c>
      <c r="D165" s="36">
        <v>4.4660000000000002</v>
      </c>
      <c r="E165" s="36">
        <v>4.6829999999999998</v>
      </c>
      <c r="F165" s="36">
        <f t="shared" si="11"/>
        <v>0.21699999999999964</v>
      </c>
      <c r="G165" s="124">
        <f t="shared" si="10"/>
        <v>0.1865765999999997</v>
      </c>
      <c r="H165" s="218">
        <f t="shared" si="13"/>
        <v>0.11799934437728041</v>
      </c>
      <c r="I165" s="124">
        <f t="shared" si="12"/>
        <v>0.30457594437728008</v>
      </c>
      <c r="J165" s="30"/>
      <c r="K165" s="108"/>
      <c r="L165" s="32"/>
      <c r="M165" s="32"/>
      <c r="N165" s="32"/>
      <c r="O165" s="30"/>
      <c r="P165" s="30"/>
      <c r="Q165" s="30"/>
      <c r="R165" s="30"/>
      <c r="S165" s="30"/>
      <c r="T165" s="30"/>
      <c r="U165" s="30"/>
      <c r="V165" s="30"/>
      <c r="W165" s="30"/>
      <c r="X165" s="99"/>
      <c r="Y165" s="99"/>
    </row>
    <row r="166" spans="1:25" s="3" customFormat="1" x14ac:dyDescent="0.25">
      <c r="A166" s="29">
        <v>141</v>
      </c>
      <c r="B166" s="82">
        <v>34242390</v>
      </c>
      <c r="C166" s="123">
        <v>56.4</v>
      </c>
      <c r="D166" s="36">
        <v>4.6719999999999997</v>
      </c>
      <c r="E166" s="36">
        <v>4.6719999999999997</v>
      </c>
      <c r="F166" s="36">
        <f t="shared" si="11"/>
        <v>0</v>
      </c>
      <c r="G166" s="124">
        <f>F166*0.8598</f>
        <v>0</v>
      </c>
      <c r="H166" s="218">
        <f t="shared" si="13"/>
        <v>0.11969717667047867</v>
      </c>
      <c r="I166" s="124">
        <f t="shared" si="12"/>
        <v>0.11969717667047867</v>
      </c>
      <c r="J166" s="30"/>
      <c r="K166" s="108"/>
      <c r="L166" s="32"/>
      <c r="M166" s="32"/>
      <c r="N166" s="32"/>
      <c r="O166" s="30"/>
      <c r="P166" s="30"/>
      <c r="Q166" s="30"/>
      <c r="R166" s="30"/>
      <c r="S166" s="30"/>
      <c r="T166" s="30"/>
      <c r="U166" s="30"/>
      <c r="V166" s="30"/>
      <c r="W166" s="30"/>
      <c r="X166" s="99"/>
      <c r="Y166" s="99"/>
    </row>
    <row r="167" spans="1:25" s="3" customFormat="1" x14ac:dyDescent="0.25">
      <c r="A167" s="29">
        <v>142</v>
      </c>
      <c r="B167" s="82">
        <v>34242387</v>
      </c>
      <c r="C167" s="123">
        <v>84.1</v>
      </c>
      <c r="D167" s="36">
        <v>9.69</v>
      </c>
      <c r="E167" s="36">
        <v>9.69</v>
      </c>
      <c r="F167" s="36">
        <f t="shared" si="11"/>
        <v>0</v>
      </c>
      <c r="G167" s="124">
        <f t="shared" ref="G167:G196" si="14">F167*0.8598</f>
        <v>0</v>
      </c>
      <c r="H167" s="218">
        <f t="shared" si="13"/>
        <v>0.1784846198224691</v>
      </c>
      <c r="I167" s="124">
        <f t="shared" si="12"/>
        <v>0.1784846198224691</v>
      </c>
      <c r="J167" s="30"/>
      <c r="K167" s="108"/>
      <c r="L167" s="32"/>
      <c r="M167" s="32"/>
      <c r="N167" s="32"/>
      <c r="O167" s="30"/>
      <c r="P167" s="30"/>
      <c r="Q167" s="30"/>
      <c r="R167" s="30"/>
      <c r="S167" s="30"/>
      <c r="T167" s="30"/>
      <c r="U167" s="30"/>
      <c r="V167" s="30"/>
      <c r="W167" s="30"/>
      <c r="X167" s="99"/>
      <c r="Y167" s="99"/>
    </row>
    <row r="168" spans="1:25" s="3" customFormat="1" x14ac:dyDescent="0.25">
      <c r="A168" s="29">
        <v>143</v>
      </c>
      <c r="B168" s="82">
        <v>34242383</v>
      </c>
      <c r="C168" s="123">
        <v>83.5</v>
      </c>
      <c r="D168" s="36">
        <v>3.202</v>
      </c>
      <c r="E168" s="36">
        <v>3.7429999999999999</v>
      </c>
      <c r="F168" s="36">
        <f t="shared" si="11"/>
        <v>0.54099999999999993</v>
      </c>
      <c r="G168" s="124">
        <f t="shared" si="14"/>
        <v>0.46515179999999995</v>
      </c>
      <c r="H168" s="218">
        <f t="shared" si="13"/>
        <v>0.1772112456025704</v>
      </c>
      <c r="I168" s="124">
        <f t="shared" si="12"/>
        <v>0.6423630456025704</v>
      </c>
      <c r="J168" s="30"/>
      <c r="K168" s="108"/>
      <c r="L168" s="32"/>
      <c r="M168" s="32"/>
      <c r="N168" s="32"/>
      <c r="O168" s="30"/>
      <c r="P168" s="30"/>
      <c r="Q168" s="30"/>
      <c r="R168" s="30"/>
      <c r="S168" s="30"/>
      <c r="T168" s="30"/>
      <c r="U168" s="30"/>
      <c r="V168" s="30"/>
      <c r="W168" s="30"/>
      <c r="X168" s="99"/>
      <c r="Y168" s="99"/>
    </row>
    <row r="169" spans="1:25" s="3" customFormat="1" x14ac:dyDescent="0.25">
      <c r="A169" s="29">
        <v>144</v>
      </c>
      <c r="B169" s="82">
        <v>34242379</v>
      </c>
      <c r="C169" s="123">
        <v>56.3</v>
      </c>
      <c r="D169" s="36">
        <v>5.3319999999999999</v>
      </c>
      <c r="E169" s="36">
        <v>5.3319999999999999</v>
      </c>
      <c r="F169" s="36">
        <f t="shared" si="11"/>
        <v>0</v>
      </c>
      <c r="G169" s="124">
        <f t="shared" si="14"/>
        <v>0</v>
      </c>
      <c r="H169" s="218">
        <f t="shared" si="13"/>
        <v>0.11948494763382889</v>
      </c>
      <c r="I169" s="124">
        <f t="shared" si="12"/>
        <v>0.11948494763382889</v>
      </c>
      <c r="J169" s="30"/>
      <c r="K169" s="108"/>
      <c r="L169" s="32"/>
      <c r="M169" s="32"/>
      <c r="N169" s="32"/>
      <c r="O169" s="30"/>
      <c r="P169" s="30"/>
      <c r="Q169" s="30"/>
      <c r="R169" s="30"/>
      <c r="S169" s="30"/>
      <c r="T169" s="30"/>
      <c r="U169" s="30"/>
      <c r="V169" s="30"/>
      <c r="W169" s="30"/>
      <c r="X169" s="99"/>
      <c r="Y169" s="99"/>
    </row>
    <row r="170" spans="1:25" s="3" customFormat="1" x14ac:dyDescent="0.25">
      <c r="A170" s="29">
        <v>145</v>
      </c>
      <c r="B170" s="82">
        <v>34242386</v>
      </c>
      <c r="C170" s="123">
        <v>56.6</v>
      </c>
      <c r="D170" s="36">
        <v>4.6100000000000003</v>
      </c>
      <c r="E170" s="36">
        <v>4.9710000000000001</v>
      </c>
      <c r="F170" s="36">
        <f t="shared" si="11"/>
        <v>0.36099999999999977</v>
      </c>
      <c r="G170" s="124">
        <f t="shared" si="14"/>
        <v>0.31038779999999982</v>
      </c>
      <c r="H170" s="218">
        <f t="shared" si="13"/>
        <v>0.12012163474377825</v>
      </c>
      <c r="I170" s="124">
        <f t="shared" si="12"/>
        <v>0.43050943474377806</v>
      </c>
      <c r="J170" s="30"/>
      <c r="K170" s="108"/>
      <c r="L170" s="32"/>
      <c r="M170" s="32"/>
      <c r="N170" s="32"/>
      <c r="O170" s="30"/>
      <c r="P170" s="30"/>
      <c r="Q170" s="30"/>
      <c r="R170" s="30"/>
      <c r="S170" s="30"/>
      <c r="T170" s="30"/>
      <c r="U170" s="30"/>
      <c r="V170" s="30"/>
      <c r="W170" s="30"/>
      <c r="X170" s="99"/>
      <c r="Y170" s="99"/>
    </row>
    <row r="171" spans="1:25" s="3" customFormat="1" x14ac:dyDescent="0.25">
      <c r="A171" s="29">
        <v>146</v>
      </c>
      <c r="B171" s="82">
        <v>34242384</v>
      </c>
      <c r="C171" s="123">
        <v>84.3</v>
      </c>
      <c r="D171" s="36">
        <v>7.032</v>
      </c>
      <c r="E171" s="36">
        <v>7.6989999999999998</v>
      </c>
      <c r="F171" s="36">
        <f t="shared" si="11"/>
        <v>0.66699999999999982</v>
      </c>
      <c r="G171" s="124">
        <f t="shared" si="14"/>
        <v>0.57348659999999985</v>
      </c>
      <c r="H171" s="218">
        <f t="shared" si="13"/>
        <v>0.17890907789576865</v>
      </c>
      <c r="I171" s="124">
        <f t="shared" si="12"/>
        <v>0.75239567789576856</v>
      </c>
      <c r="J171" s="30"/>
      <c r="K171" s="108"/>
      <c r="L171" s="32"/>
      <c r="M171" s="32"/>
      <c r="N171" s="32"/>
      <c r="O171" s="30"/>
      <c r="P171" s="30"/>
      <c r="Q171" s="30"/>
      <c r="R171" s="30"/>
      <c r="S171" s="30"/>
      <c r="T171" s="30"/>
      <c r="U171" s="30"/>
      <c r="V171" s="30"/>
      <c r="W171" s="30"/>
      <c r="X171" s="99"/>
      <c r="Y171" s="99"/>
    </row>
    <row r="172" spans="1:25" s="3" customFormat="1" x14ac:dyDescent="0.25">
      <c r="A172" s="29">
        <v>147</v>
      </c>
      <c r="B172" s="82">
        <v>34242301</v>
      </c>
      <c r="C172" s="123">
        <v>84.7</v>
      </c>
      <c r="D172" s="36">
        <v>4.8330000000000002</v>
      </c>
      <c r="E172" s="36">
        <v>5.2839999999999998</v>
      </c>
      <c r="F172" s="36">
        <f t="shared" si="11"/>
        <v>0.45099999999999962</v>
      </c>
      <c r="G172" s="124">
        <f t="shared" si="14"/>
        <v>0.38776979999999966</v>
      </c>
      <c r="H172" s="218">
        <f t="shared" si="13"/>
        <v>0.17975799404236781</v>
      </c>
      <c r="I172" s="124">
        <f t="shared" si="12"/>
        <v>0.56752779404236753</v>
      </c>
      <c r="J172" s="30"/>
      <c r="K172" s="108"/>
      <c r="L172" s="32"/>
      <c r="M172" s="32"/>
      <c r="N172" s="32"/>
      <c r="O172" s="30"/>
      <c r="P172" s="30"/>
      <c r="Q172" s="30"/>
      <c r="R172" s="30"/>
      <c r="S172" s="30"/>
      <c r="T172" s="30"/>
      <c r="U172" s="30"/>
      <c r="V172" s="30"/>
      <c r="W172" s="30"/>
      <c r="X172" s="99"/>
      <c r="Y172" s="99"/>
    </row>
    <row r="173" spans="1:25" s="3" customFormat="1" x14ac:dyDescent="0.25">
      <c r="A173" s="29">
        <v>148</v>
      </c>
      <c r="B173" s="82">
        <v>34242298</v>
      </c>
      <c r="C173" s="123">
        <v>56.4</v>
      </c>
      <c r="D173" s="36">
        <v>4.7919999999999998</v>
      </c>
      <c r="E173" s="36">
        <v>4.7919999999999998</v>
      </c>
      <c r="F173" s="36">
        <f t="shared" si="11"/>
        <v>0</v>
      </c>
      <c r="G173" s="124">
        <f t="shared" si="14"/>
        <v>0</v>
      </c>
      <c r="H173" s="218">
        <f t="shared" si="13"/>
        <v>0.11969717667047867</v>
      </c>
      <c r="I173" s="124">
        <f t="shared" si="12"/>
        <v>0.11969717667047867</v>
      </c>
      <c r="J173" s="30"/>
      <c r="K173" s="108"/>
      <c r="L173" s="32"/>
      <c r="M173" s="32"/>
      <c r="N173" s="32"/>
      <c r="O173" s="30"/>
      <c r="P173" s="30"/>
      <c r="Q173" s="30"/>
      <c r="R173" s="30"/>
      <c r="S173" s="30"/>
      <c r="T173" s="30"/>
      <c r="U173" s="30"/>
      <c r="V173" s="30"/>
      <c r="W173" s="30"/>
      <c r="X173" s="99"/>
      <c r="Y173" s="99"/>
    </row>
    <row r="174" spans="1:25" s="3" customFormat="1" x14ac:dyDescent="0.25">
      <c r="A174" s="29">
        <v>149</v>
      </c>
      <c r="B174" s="82">
        <v>34242302</v>
      </c>
      <c r="C174" s="123">
        <v>56.7</v>
      </c>
      <c r="D174" s="36">
        <v>6.5030000000000001</v>
      </c>
      <c r="E174" s="36">
        <v>6.5030000000000001</v>
      </c>
      <c r="F174" s="36">
        <f t="shared" si="11"/>
        <v>0</v>
      </c>
      <c r="G174" s="124">
        <f t="shared" si="14"/>
        <v>0</v>
      </c>
      <c r="H174" s="218">
        <f t="shared" si="13"/>
        <v>0.12033386378042804</v>
      </c>
      <c r="I174" s="124">
        <f t="shared" si="12"/>
        <v>0.12033386378042804</v>
      </c>
      <c r="J174" s="30"/>
      <c r="K174" s="108"/>
      <c r="L174" s="32"/>
      <c r="M174" s="32"/>
      <c r="N174" s="32"/>
      <c r="O174" s="30"/>
      <c r="P174" s="30"/>
      <c r="Q174" s="30"/>
      <c r="R174" s="30"/>
      <c r="S174" s="30"/>
      <c r="T174" s="30"/>
      <c r="U174" s="30"/>
      <c r="V174" s="30"/>
      <c r="W174" s="30"/>
      <c r="X174" s="99"/>
      <c r="Y174" s="99"/>
    </row>
    <row r="175" spans="1:25" s="3" customFormat="1" x14ac:dyDescent="0.25">
      <c r="A175" s="29">
        <v>150</v>
      </c>
      <c r="B175" s="82">
        <v>34242299</v>
      </c>
      <c r="C175" s="123">
        <v>84.6</v>
      </c>
      <c r="D175" s="36">
        <v>5.734</v>
      </c>
      <c r="E175" s="36">
        <v>5.734</v>
      </c>
      <c r="F175" s="36">
        <f t="shared" si="11"/>
        <v>0</v>
      </c>
      <c r="G175" s="124">
        <f t="shared" si="14"/>
        <v>0</v>
      </c>
      <c r="H175" s="218">
        <f t="shared" si="13"/>
        <v>0.17954576500571801</v>
      </c>
      <c r="I175" s="124">
        <f t="shared" si="12"/>
        <v>0.17954576500571801</v>
      </c>
      <c r="J175" s="30"/>
      <c r="K175" s="108"/>
      <c r="L175" s="32"/>
      <c r="M175" s="32"/>
      <c r="N175" s="32"/>
      <c r="O175" s="30"/>
      <c r="P175" s="30"/>
      <c r="Q175" s="30"/>
      <c r="R175" s="30"/>
      <c r="S175" s="30"/>
      <c r="T175" s="30"/>
      <c r="U175" s="30"/>
      <c r="V175" s="30"/>
      <c r="W175" s="30"/>
      <c r="X175" s="99"/>
      <c r="Y175" s="99"/>
    </row>
    <row r="176" spans="1:25" s="3" customFormat="1" x14ac:dyDescent="0.25">
      <c r="A176" s="29">
        <v>151</v>
      </c>
      <c r="B176" s="82">
        <v>34242300</v>
      </c>
      <c r="C176" s="123">
        <v>84.6</v>
      </c>
      <c r="D176" s="36">
        <v>8.0719999999999992</v>
      </c>
      <c r="E176" s="36">
        <v>8.7200000000000006</v>
      </c>
      <c r="F176" s="36">
        <f t="shared" si="11"/>
        <v>0.64800000000000146</v>
      </c>
      <c r="G176" s="124">
        <f t="shared" si="14"/>
        <v>0.55715040000000127</v>
      </c>
      <c r="H176" s="218">
        <f t="shared" si="13"/>
        <v>0.17954576500571801</v>
      </c>
      <c r="I176" s="124">
        <f t="shared" si="12"/>
        <v>0.73669616500571933</v>
      </c>
      <c r="J176" s="30"/>
      <c r="K176" s="108"/>
      <c r="L176" s="32"/>
      <c r="M176" s="32"/>
      <c r="N176" s="32"/>
      <c r="O176" s="30"/>
      <c r="P176" s="30"/>
      <c r="Q176" s="30"/>
      <c r="R176" s="30"/>
      <c r="S176" s="30"/>
      <c r="T176" s="30"/>
      <c r="U176" s="30"/>
      <c r="V176" s="30"/>
      <c r="W176" s="30"/>
      <c r="X176" s="99"/>
      <c r="Y176" s="99"/>
    </row>
    <row r="177" spans="1:25" s="3" customFormat="1" x14ac:dyDescent="0.25">
      <c r="A177" s="29">
        <v>152</v>
      </c>
      <c r="B177" s="82">
        <v>34242303</v>
      </c>
      <c r="C177" s="123">
        <v>56.3</v>
      </c>
      <c r="D177" s="36">
        <v>1.958</v>
      </c>
      <c r="E177" s="36">
        <v>1.958</v>
      </c>
      <c r="F177" s="36">
        <f t="shared" si="11"/>
        <v>0</v>
      </c>
      <c r="G177" s="124">
        <f t="shared" si="14"/>
        <v>0</v>
      </c>
      <c r="H177" s="218">
        <f t="shared" si="13"/>
        <v>0.11948494763382889</v>
      </c>
      <c r="I177" s="124">
        <f t="shared" si="12"/>
        <v>0.11948494763382889</v>
      </c>
      <c r="J177" s="30"/>
      <c r="K177" s="108"/>
      <c r="L177" s="32"/>
      <c r="M177" s="32"/>
      <c r="N177" s="32"/>
      <c r="O177" s="30"/>
      <c r="P177" s="30"/>
      <c r="Q177" s="30"/>
      <c r="R177" s="30"/>
      <c r="S177" s="30"/>
      <c r="T177" s="30"/>
      <c r="U177" s="30"/>
      <c r="V177" s="30"/>
      <c r="W177" s="30"/>
      <c r="X177" s="99"/>
      <c r="Y177" s="99"/>
    </row>
    <row r="178" spans="1:25" s="3" customFormat="1" x14ac:dyDescent="0.25">
      <c r="A178" s="29">
        <v>153</v>
      </c>
      <c r="B178" s="82">
        <v>34242306</v>
      </c>
      <c r="C178" s="123">
        <v>56.9</v>
      </c>
      <c r="D178" s="36">
        <v>3.512</v>
      </c>
      <c r="E178" s="36">
        <v>3.7160000000000002</v>
      </c>
      <c r="F178" s="36">
        <f t="shared" si="11"/>
        <v>0.20400000000000018</v>
      </c>
      <c r="G178" s="124">
        <f t="shared" si="14"/>
        <v>0.17539920000000014</v>
      </c>
      <c r="H178" s="218">
        <f t="shared" si="13"/>
        <v>0.1207583218537276</v>
      </c>
      <c r="I178" s="124">
        <f t="shared" si="12"/>
        <v>0.29615752185372773</v>
      </c>
      <c r="J178" s="30"/>
      <c r="K178" s="108"/>
      <c r="L178" s="32"/>
      <c r="M178" s="32"/>
      <c r="N178" s="32"/>
      <c r="O178" s="30"/>
      <c r="P178" s="30"/>
      <c r="Q178" s="30"/>
      <c r="R178" s="30"/>
      <c r="S178" s="30"/>
      <c r="T178" s="30"/>
      <c r="U178" s="30"/>
      <c r="V178" s="30"/>
      <c r="W178" s="30"/>
      <c r="X178" s="99"/>
      <c r="Y178" s="99"/>
    </row>
    <row r="179" spans="1:25" s="3" customFormat="1" x14ac:dyDescent="0.25">
      <c r="A179" s="29">
        <v>154</v>
      </c>
      <c r="B179" s="82">
        <v>34242305</v>
      </c>
      <c r="C179" s="123">
        <v>85.7</v>
      </c>
      <c r="D179" s="36">
        <v>6.4630000000000001</v>
      </c>
      <c r="E179" s="36">
        <v>7.1829999999999998</v>
      </c>
      <c r="F179" s="36">
        <f t="shared" si="11"/>
        <v>0.71999999999999975</v>
      </c>
      <c r="G179" s="124">
        <f t="shared" si="14"/>
        <v>0.61905599999999983</v>
      </c>
      <c r="H179" s="218">
        <f t="shared" si="13"/>
        <v>0.18188028440886567</v>
      </c>
      <c r="I179" s="124">
        <f t="shared" si="12"/>
        <v>0.80093628440886544</v>
      </c>
      <c r="J179" s="30"/>
      <c r="K179" s="108"/>
      <c r="L179" s="32"/>
      <c r="M179" s="32"/>
      <c r="N179" s="32"/>
      <c r="O179" s="30"/>
      <c r="P179" s="30"/>
      <c r="Q179" s="30"/>
      <c r="R179" s="30"/>
      <c r="S179" s="30"/>
      <c r="T179" s="30"/>
      <c r="U179" s="30"/>
      <c r="V179" s="30"/>
      <c r="W179" s="30"/>
      <c r="X179" s="99"/>
      <c r="Y179" s="99"/>
    </row>
    <row r="180" spans="1:25" s="3" customFormat="1" x14ac:dyDescent="0.25">
      <c r="A180" s="29">
        <v>155</v>
      </c>
      <c r="B180" s="82">
        <v>34242323</v>
      </c>
      <c r="C180" s="123">
        <v>84.9</v>
      </c>
      <c r="D180" s="36">
        <v>4.4219999999999997</v>
      </c>
      <c r="E180" s="36">
        <v>4.4240000000000004</v>
      </c>
      <c r="F180" s="36">
        <f t="shared" si="11"/>
        <v>2.0000000000006679E-3</v>
      </c>
      <c r="G180" s="124">
        <f t="shared" si="14"/>
        <v>1.7196000000005744E-3</v>
      </c>
      <c r="H180" s="218">
        <f t="shared" si="13"/>
        <v>0.18018245211566739</v>
      </c>
      <c r="I180" s="124">
        <f t="shared" si="12"/>
        <v>0.18190205211566796</v>
      </c>
      <c r="J180" s="30"/>
      <c r="K180" s="108"/>
      <c r="L180" s="32"/>
      <c r="M180" s="32"/>
      <c r="N180" s="32"/>
      <c r="O180" s="30"/>
      <c r="P180" s="30"/>
      <c r="Q180" s="30"/>
      <c r="R180" s="30"/>
      <c r="S180" s="30"/>
      <c r="T180" s="30"/>
      <c r="U180" s="30"/>
      <c r="V180" s="30"/>
      <c r="W180" s="30"/>
      <c r="X180" s="99"/>
      <c r="Y180" s="99"/>
    </row>
    <row r="181" spans="1:25" s="3" customFormat="1" x14ac:dyDescent="0.25">
      <c r="A181" s="29">
        <v>156</v>
      </c>
      <c r="B181" s="82">
        <v>34242320</v>
      </c>
      <c r="C181" s="123">
        <v>56.8</v>
      </c>
      <c r="D181" s="36">
        <v>5.4039999999999999</v>
      </c>
      <c r="E181" s="36">
        <v>5.875</v>
      </c>
      <c r="F181" s="36">
        <f t="shared" si="11"/>
        <v>0.47100000000000009</v>
      </c>
      <c r="G181" s="124">
        <f t="shared" si="14"/>
        <v>0.4049658000000001</v>
      </c>
      <c r="H181" s="218">
        <f t="shared" si="13"/>
        <v>0.12054609281707782</v>
      </c>
      <c r="I181" s="124">
        <f t="shared" si="12"/>
        <v>0.52551189281707789</v>
      </c>
      <c r="J181" s="30"/>
      <c r="K181" s="108"/>
      <c r="L181" s="32"/>
      <c r="M181" s="32"/>
      <c r="N181" s="32"/>
      <c r="O181" s="30"/>
      <c r="P181" s="30"/>
      <c r="Q181" s="30"/>
      <c r="R181" s="30"/>
      <c r="S181" s="30"/>
      <c r="T181" s="30"/>
      <c r="U181" s="30"/>
      <c r="V181" s="30"/>
      <c r="W181" s="30"/>
      <c r="X181" s="99"/>
      <c r="Y181" s="99"/>
    </row>
    <row r="182" spans="1:25" s="3" customFormat="1" x14ac:dyDescent="0.25">
      <c r="A182" s="29">
        <v>157</v>
      </c>
      <c r="B182" s="82">
        <v>34242321</v>
      </c>
      <c r="C182" s="123">
        <v>57.1</v>
      </c>
      <c r="D182" s="36">
        <v>5.3419999999999996</v>
      </c>
      <c r="E182" s="36">
        <v>5.3419999999999996</v>
      </c>
      <c r="F182" s="36">
        <f t="shared" si="11"/>
        <v>0</v>
      </c>
      <c r="G182" s="124">
        <f t="shared" si="14"/>
        <v>0</v>
      </c>
      <c r="H182" s="218">
        <f t="shared" si="13"/>
        <v>0.12118277992702718</v>
      </c>
      <c r="I182" s="124">
        <f t="shared" si="12"/>
        <v>0.12118277992702718</v>
      </c>
      <c r="J182" s="30"/>
      <c r="K182" s="108"/>
      <c r="L182" s="32"/>
      <c r="M182" s="32"/>
      <c r="N182" s="32"/>
      <c r="O182" s="30"/>
      <c r="P182" s="30"/>
      <c r="Q182" s="30"/>
      <c r="R182" s="30"/>
      <c r="S182" s="30"/>
      <c r="T182" s="30"/>
      <c r="U182" s="30"/>
      <c r="V182" s="30"/>
      <c r="W182" s="30"/>
      <c r="X182" s="99"/>
      <c r="Y182" s="99"/>
    </row>
    <row r="183" spans="1:25" s="3" customFormat="1" x14ac:dyDescent="0.25">
      <c r="A183" s="29">
        <v>158</v>
      </c>
      <c r="B183" s="82">
        <v>34242304</v>
      </c>
      <c r="C183" s="123">
        <v>85.5</v>
      </c>
      <c r="D183" s="36">
        <v>6.9329999999999998</v>
      </c>
      <c r="E183" s="36">
        <v>7.5220000000000002</v>
      </c>
      <c r="F183" s="36">
        <f t="shared" si="11"/>
        <v>0.58900000000000041</v>
      </c>
      <c r="G183" s="124">
        <f t="shared" si="14"/>
        <v>0.50642220000000038</v>
      </c>
      <c r="H183" s="218">
        <f t="shared" si="13"/>
        <v>0.18145582633556609</v>
      </c>
      <c r="I183" s="124">
        <f t="shared" si="12"/>
        <v>0.68787802633556649</v>
      </c>
      <c r="J183" s="30"/>
      <c r="K183" s="108"/>
      <c r="L183" s="32"/>
      <c r="M183" s="32"/>
      <c r="N183" s="32"/>
      <c r="O183" s="30"/>
      <c r="P183" s="30"/>
      <c r="Q183" s="30"/>
      <c r="R183" s="30"/>
      <c r="S183" s="30"/>
      <c r="T183" s="30"/>
      <c r="U183" s="30"/>
      <c r="V183" s="30"/>
      <c r="W183" s="30"/>
      <c r="X183" s="99"/>
      <c r="Y183" s="99"/>
    </row>
    <row r="184" spans="1:25" s="3" customFormat="1" x14ac:dyDescent="0.25">
      <c r="A184" s="29">
        <v>159</v>
      </c>
      <c r="B184" s="82">
        <v>34242308</v>
      </c>
      <c r="C184" s="123">
        <v>84.6</v>
      </c>
      <c r="D184" s="36">
        <v>7.1390000000000002</v>
      </c>
      <c r="E184" s="36">
        <v>7.7160000000000002</v>
      </c>
      <c r="F184" s="36">
        <f t="shared" si="11"/>
        <v>0.57699999999999996</v>
      </c>
      <c r="G184" s="124">
        <f t="shared" si="14"/>
        <v>0.49610459999999995</v>
      </c>
      <c r="H184" s="218">
        <f t="shared" si="13"/>
        <v>0.17954576500571801</v>
      </c>
      <c r="I184" s="124">
        <f t="shared" si="12"/>
        <v>0.67565036500571796</v>
      </c>
      <c r="J184" s="30"/>
      <c r="K184" s="108"/>
      <c r="L184" s="32"/>
      <c r="M184" s="32"/>
      <c r="N184" s="32"/>
      <c r="O184" s="30"/>
      <c r="P184" s="30"/>
      <c r="Q184" s="30"/>
      <c r="R184" s="30"/>
      <c r="S184" s="30"/>
      <c r="T184" s="30"/>
      <c r="U184" s="30"/>
      <c r="V184" s="30"/>
      <c r="W184" s="30"/>
      <c r="X184" s="99"/>
      <c r="Y184" s="99"/>
    </row>
    <row r="185" spans="1:25" s="3" customFormat="1" x14ac:dyDescent="0.25">
      <c r="A185" s="29">
        <v>160</v>
      </c>
      <c r="B185" s="82">
        <v>34242307</v>
      </c>
      <c r="C185" s="123">
        <v>56.3</v>
      </c>
      <c r="D185" s="36">
        <v>0.26800000000000002</v>
      </c>
      <c r="E185" s="36">
        <v>0.26800000000000002</v>
      </c>
      <c r="F185" s="36">
        <f t="shared" si="11"/>
        <v>0</v>
      </c>
      <c r="G185" s="124">
        <f t="shared" si="14"/>
        <v>0</v>
      </c>
      <c r="H185" s="218">
        <f t="shared" si="13"/>
        <v>0.11948494763382889</v>
      </c>
      <c r="I185" s="124">
        <f t="shared" si="12"/>
        <v>0.11948494763382889</v>
      </c>
      <c r="J185" s="30"/>
      <c r="K185" s="108"/>
      <c r="L185" s="32"/>
      <c r="M185" s="32"/>
      <c r="N185" s="32"/>
      <c r="O185" s="30"/>
      <c r="P185" s="30"/>
      <c r="Q185" s="30"/>
      <c r="R185" s="30"/>
      <c r="S185" s="30"/>
      <c r="T185" s="30"/>
      <c r="U185" s="30"/>
      <c r="V185" s="30"/>
      <c r="W185" s="30"/>
      <c r="X185" s="99"/>
      <c r="Y185" s="99"/>
    </row>
    <row r="186" spans="1:25" s="3" customFormat="1" x14ac:dyDescent="0.25">
      <c r="A186" s="29">
        <v>161</v>
      </c>
      <c r="B186" s="82">
        <v>34242312</v>
      </c>
      <c r="C186" s="123">
        <v>56.8</v>
      </c>
      <c r="D186" s="36">
        <v>6.7619999999999996</v>
      </c>
      <c r="E186" s="36">
        <v>6.7619999999999996</v>
      </c>
      <c r="F186" s="36">
        <f t="shared" si="11"/>
        <v>0</v>
      </c>
      <c r="G186" s="124">
        <f t="shared" si="14"/>
        <v>0</v>
      </c>
      <c r="H186" s="218">
        <f t="shared" si="13"/>
        <v>0.12054609281707782</v>
      </c>
      <c r="I186" s="124">
        <f t="shared" si="12"/>
        <v>0.12054609281707782</v>
      </c>
      <c r="J186" s="30"/>
      <c r="K186" s="108"/>
      <c r="L186" s="32"/>
      <c r="M186" s="32"/>
      <c r="N186" s="32"/>
      <c r="O186" s="30"/>
      <c r="P186" s="30"/>
      <c r="Q186" s="30"/>
      <c r="R186" s="30"/>
      <c r="S186" s="30"/>
      <c r="T186" s="30"/>
      <c r="U186" s="30"/>
      <c r="V186" s="30"/>
      <c r="W186" s="30"/>
      <c r="X186" s="99"/>
      <c r="Y186" s="99"/>
    </row>
    <row r="187" spans="1:25" s="3" customFormat="1" x14ac:dyDescent="0.25">
      <c r="A187" s="29">
        <v>162</v>
      </c>
      <c r="B187" s="82">
        <v>34242309</v>
      </c>
      <c r="C187" s="123">
        <v>85.2</v>
      </c>
      <c r="D187" s="36">
        <v>6.68</v>
      </c>
      <c r="E187" s="36">
        <v>6.9909999999999997</v>
      </c>
      <c r="F187" s="36">
        <f t="shared" si="11"/>
        <v>0.31099999999999994</v>
      </c>
      <c r="G187" s="124">
        <f t="shared" si="14"/>
        <v>0.26739779999999996</v>
      </c>
      <c r="H187" s="218">
        <f t="shared" si="13"/>
        <v>0.18081913922561674</v>
      </c>
      <c r="I187" s="124">
        <f t="shared" si="12"/>
        <v>0.44821693922561667</v>
      </c>
      <c r="J187" s="30"/>
      <c r="K187" s="108"/>
      <c r="L187" s="32"/>
      <c r="M187" s="32"/>
      <c r="N187" s="32"/>
      <c r="O187" s="30"/>
      <c r="P187" s="30"/>
      <c r="Q187" s="30"/>
      <c r="R187" s="30"/>
      <c r="S187" s="30"/>
      <c r="T187" s="30"/>
      <c r="U187" s="30"/>
      <c r="V187" s="30"/>
      <c r="W187" s="30"/>
      <c r="X187" s="99"/>
      <c r="Y187" s="99"/>
    </row>
    <row r="188" spans="1:25" s="3" customFormat="1" x14ac:dyDescent="0.25">
      <c r="A188" s="29">
        <v>163</v>
      </c>
      <c r="B188" s="82">
        <v>34242188</v>
      </c>
      <c r="C188" s="123">
        <v>84.4</v>
      </c>
      <c r="D188" s="36">
        <v>5.8150000000000004</v>
      </c>
      <c r="E188" s="36">
        <v>5.8150000000000004</v>
      </c>
      <c r="F188" s="36">
        <f t="shared" si="11"/>
        <v>0</v>
      </c>
      <c r="G188" s="124">
        <f t="shared" si="14"/>
        <v>0</v>
      </c>
      <c r="H188" s="218">
        <f t="shared" si="13"/>
        <v>0.17912130693241846</v>
      </c>
      <c r="I188" s="124">
        <f t="shared" si="12"/>
        <v>0.17912130693241846</v>
      </c>
      <c r="J188" s="30"/>
      <c r="K188" s="108"/>
      <c r="L188" s="32"/>
      <c r="M188" s="32"/>
      <c r="N188" s="32"/>
      <c r="O188" s="30"/>
      <c r="P188" s="30"/>
      <c r="Q188" s="30"/>
      <c r="R188" s="30"/>
      <c r="S188" s="30"/>
      <c r="T188" s="30"/>
      <c r="U188" s="30"/>
      <c r="V188" s="30"/>
      <c r="W188" s="30"/>
      <c r="X188" s="99"/>
      <c r="Y188" s="99"/>
    </row>
    <row r="189" spans="1:25" s="3" customFormat="1" x14ac:dyDescent="0.25">
      <c r="A189" s="29">
        <v>164</v>
      </c>
      <c r="B189" s="82">
        <v>34242185</v>
      </c>
      <c r="C189" s="123">
        <v>55.9</v>
      </c>
      <c r="D189" s="36">
        <v>5.125</v>
      </c>
      <c r="E189" s="36">
        <v>5.4390000000000001</v>
      </c>
      <c r="F189" s="36">
        <f t="shared" si="11"/>
        <v>0.31400000000000006</v>
      </c>
      <c r="G189" s="124">
        <f t="shared" si="14"/>
        <v>0.26997720000000003</v>
      </c>
      <c r="H189" s="218">
        <f t="shared" si="13"/>
        <v>0.11863603148722976</v>
      </c>
      <c r="I189" s="124">
        <f t="shared" si="12"/>
        <v>0.38861323148722982</v>
      </c>
      <c r="J189" s="30"/>
      <c r="K189" s="108"/>
      <c r="L189" s="32"/>
      <c r="M189" s="32"/>
      <c r="N189" s="32"/>
      <c r="O189" s="30"/>
      <c r="P189" s="30"/>
      <c r="Q189" s="30"/>
      <c r="R189" s="30"/>
      <c r="S189" s="30"/>
      <c r="T189" s="30"/>
      <c r="U189" s="30"/>
      <c r="V189" s="30"/>
      <c r="W189" s="30"/>
      <c r="X189" s="99"/>
      <c r="Y189" s="99"/>
    </row>
    <row r="190" spans="1:25" s="3" customFormat="1" x14ac:dyDescent="0.25">
      <c r="A190" s="29">
        <v>165</v>
      </c>
      <c r="B190" s="82">
        <v>43441088</v>
      </c>
      <c r="C190" s="123">
        <v>56.7</v>
      </c>
      <c r="D190" s="36">
        <v>4</v>
      </c>
      <c r="E190" s="36">
        <v>4</v>
      </c>
      <c r="F190" s="36">
        <f t="shared" si="11"/>
        <v>0</v>
      </c>
      <c r="G190" s="124">
        <f t="shared" si="14"/>
        <v>0</v>
      </c>
      <c r="H190" s="218">
        <f t="shared" si="13"/>
        <v>0.12033386378042804</v>
      </c>
      <c r="I190" s="124">
        <f t="shared" si="12"/>
        <v>0.12033386378042804</v>
      </c>
      <c r="J190" s="30"/>
      <c r="K190" s="108"/>
      <c r="L190" s="32"/>
      <c r="M190" s="32"/>
      <c r="N190" s="32"/>
      <c r="O190" s="30"/>
      <c r="P190" s="30"/>
      <c r="Q190" s="30"/>
      <c r="R190" s="30"/>
      <c r="S190" s="30"/>
      <c r="T190" s="30"/>
      <c r="U190" s="30"/>
      <c r="V190" s="30"/>
      <c r="W190" s="30"/>
      <c r="X190" s="99"/>
      <c r="Y190" s="99"/>
    </row>
    <row r="191" spans="1:25" s="3" customFormat="1" x14ac:dyDescent="0.25">
      <c r="A191" s="29">
        <v>166</v>
      </c>
      <c r="B191" s="82">
        <v>34242310</v>
      </c>
      <c r="C191" s="123">
        <v>85.2</v>
      </c>
      <c r="D191" s="36">
        <v>6.39</v>
      </c>
      <c r="E191" s="36">
        <v>7.1020000000000003</v>
      </c>
      <c r="F191" s="36">
        <f t="shared" si="11"/>
        <v>0.71200000000000063</v>
      </c>
      <c r="G191" s="124">
        <f t="shared" si="14"/>
        <v>0.61217760000000054</v>
      </c>
      <c r="H191" s="218">
        <f t="shared" si="13"/>
        <v>0.18081913922561674</v>
      </c>
      <c r="I191" s="124">
        <f t="shared" si="12"/>
        <v>0.79299673922561731</v>
      </c>
      <c r="J191" s="30"/>
      <c r="K191" s="108"/>
      <c r="L191" s="32"/>
      <c r="M191" s="32"/>
      <c r="N191" s="32"/>
      <c r="O191" s="30"/>
      <c r="P191" s="30"/>
      <c r="Q191" s="30"/>
      <c r="R191" s="30"/>
      <c r="S191" s="30"/>
      <c r="T191" s="30"/>
      <c r="U191" s="30"/>
      <c r="V191" s="30"/>
      <c r="W191" s="30"/>
      <c r="X191" s="99"/>
      <c r="Y191" s="99"/>
    </row>
    <row r="192" spans="1:25" s="3" customFormat="1" x14ac:dyDescent="0.25">
      <c r="A192" s="29">
        <v>167</v>
      </c>
      <c r="B192" s="82">
        <v>34242187</v>
      </c>
      <c r="C192" s="123">
        <v>84.9</v>
      </c>
      <c r="D192" s="36">
        <v>7.8019999999999996</v>
      </c>
      <c r="E192" s="36">
        <v>7.8019999999999996</v>
      </c>
      <c r="F192" s="36">
        <f t="shared" si="11"/>
        <v>0</v>
      </c>
      <c r="G192" s="124">
        <f t="shared" si="14"/>
        <v>0</v>
      </c>
      <c r="H192" s="218">
        <f t="shared" si="13"/>
        <v>0.18018245211566739</v>
      </c>
      <c r="I192" s="124">
        <f t="shared" si="12"/>
        <v>0.18018245211566739</v>
      </c>
      <c r="J192" s="30"/>
      <c r="K192" s="108"/>
      <c r="L192" s="32"/>
      <c r="M192" s="32"/>
      <c r="N192" s="32"/>
      <c r="O192" s="30"/>
      <c r="P192" s="30"/>
      <c r="Q192" s="30"/>
      <c r="R192" s="30"/>
      <c r="S192" s="30"/>
      <c r="T192" s="30"/>
      <c r="U192" s="30"/>
      <c r="V192" s="30"/>
      <c r="W192" s="30"/>
      <c r="X192" s="99"/>
      <c r="Y192" s="99"/>
    </row>
    <row r="193" spans="1:25" s="3" customFormat="1" x14ac:dyDescent="0.25">
      <c r="A193" s="29">
        <v>168</v>
      </c>
      <c r="B193" s="82">
        <v>34242189</v>
      </c>
      <c r="C193" s="123">
        <v>56.4</v>
      </c>
      <c r="D193" s="36">
        <v>4.1779999999999999</v>
      </c>
      <c r="E193" s="36">
        <v>5.01</v>
      </c>
      <c r="F193" s="36">
        <f t="shared" si="11"/>
        <v>0.83199999999999985</v>
      </c>
      <c r="G193" s="124">
        <f t="shared" si="14"/>
        <v>0.71535359999999992</v>
      </c>
      <c r="H193" s="218">
        <f t="shared" si="13"/>
        <v>0.11969717667047867</v>
      </c>
      <c r="I193" s="124">
        <f t="shared" si="12"/>
        <v>0.83505077667047856</v>
      </c>
      <c r="J193" s="30"/>
      <c r="K193" s="108"/>
      <c r="L193" s="32"/>
      <c r="M193" s="32"/>
      <c r="N193" s="32"/>
      <c r="O193" s="30"/>
      <c r="P193" s="30"/>
      <c r="Q193" s="30"/>
      <c r="R193" s="30"/>
      <c r="S193" s="30"/>
      <c r="T193" s="30"/>
      <c r="U193" s="30"/>
      <c r="V193" s="30"/>
      <c r="W193" s="30"/>
      <c r="X193" s="99"/>
      <c r="Y193" s="99"/>
    </row>
    <row r="194" spans="1:25" s="3" customFormat="1" x14ac:dyDescent="0.25">
      <c r="A194" s="29">
        <v>169</v>
      </c>
      <c r="B194" s="82">
        <v>34242191</v>
      </c>
      <c r="C194" s="123">
        <v>57</v>
      </c>
      <c r="D194" s="36">
        <v>5.2389999999999999</v>
      </c>
      <c r="E194" s="36">
        <v>5.7990000000000004</v>
      </c>
      <c r="F194" s="36">
        <f t="shared" si="11"/>
        <v>0.5600000000000005</v>
      </c>
      <c r="G194" s="124">
        <f t="shared" si="14"/>
        <v>0.48148800000000042</v>
      </c>
      <c r="H194" s="218">
        <f t="shared" si="13"/>
        <v>0.12097055089037739</v>
      </c>
      <c r="I194" s="124">
        <f t="shared" si="12"/>
        <v>0.60245855089037781</v>
      </c>
      <c r="J194" s="30"/>
      <c r="K194" s="108"/>
      <c r="L194" s="32"/>
      <c r="M194" s="32"/>
      <c r="N194" s="32"/>
      <c r="O194" s="30"/>
      <c r="P194" s="30"/>
      <c r="Q194" s="30"/>
      <c r="R194" s="30"/>
      <c r="S194" s="30"/>
      <c r="T194" s="30"/>
      <c r="U194" s="30"/>
      <c r="V194" s="30"/>
      <c r="W194" s="30"/>
      <c r="X194" s="99"/>
      <c r="Y194" s="99"/>
    </row>
    <row r="195" spans="1:25" s="3" customFormat="1" x14ac:dyDescent="0.25">
      <c r="A195" s="29">
        <v>170</v>
      </c>
      <c r="B195" s="82">
        <v>34242190</v>
      </c>
      <c r="C195" s="123">
        <v>85.3</v>
      </c>
      <c r="D195" s="36">
        <v>8.2040000000000006</v>
      </c>
      <c r="E195" s="36">
        <v>8.6959999999999997</v>
      </c>
      <c r="F195" s="36">
        <f t="shared" si="11"/>
        <v>0.4919999999999991</v>
      </c>
      <c r="G195" s="124">
        <f t="shared" si="14"/>
        <v>0.42302159999999922</v>
      </c>
      <c r="H195" s="218">
        <f t="shared" si="13"/>
        <v>0.18103136826226651</v>
      </c>
      <c r="I195" s="124">
        <f t="shared" si="12"/>
        <v>0.60405296826226573</v>
      </c>
      <c r="J195" s="30"/>
      <c r="K195" s="108"/>
      <c r="L195" s="32"/>
      <c r="M195" s="32"/>
      <c r="N195" s="32"/>
      <c r="O195" s="30"/>
      <c r="P195" s="30"/>
      <c r="Q195" s="30"/>
      <c r="R195" s="30"/>
      <c r="S195" s="30"/>
      <c r="T195" s="30"/>
      <c r="U195" s="30"/>
      <c r="V195" s="30"/>
      <c r="W195" s="30"/>
      <c r="X195" s="99"/>
      <c r="Y195" s="99"/>
    </row>
    <row r="196" spans="1:25" s="3" customFormat="1" x14ac:dyDescent="0.25">
      <c r="A196" s="29">
        <v>171</v>
      </c>
      <c r="B196" s="82">
        <v>34242184</v>
      </c>
      <c r="C196" s="123">
        <v>84.3</v>
      </c>
      <c r="D196" s="36">
        <v>7.93</v>
      </c>
      <c r="E196" s="36">
        <v>7.93</v>
      </c>
      <c r="F196" s="36">
        <f t="shared" si="11"/>
        <v>0</v>
      </c>
      <c r="G196" s="124">
        <f t="shared" si="14"/>
        <v>0</v>
      </c>
      <c r="H196" s="218">
        <f t="shared" si="13"/>
        <v>0.17890907789576865</v>
      </c>
      <c r="I196" s="124">
        <f t="shared" si="12"/>
        <v>0.17890907789576865</v>
      </c>
      <c r="J196" s="30"/>
      <c r="K196" s="108"/>
      <c r="L196" s="32"/>
      <c r="M196" s="32"/>
      <c r="N196" s="32"/>
      <c r="O196" s="30"/>
      <c r="P196" s="30"/>
      <c r="Q196" s="30"/>
      <c r="R196" s="30"/>
      <c r="S196" s="30"/>
      <c r="T196" s="30"/>
      <c r="U196" s="30"/>
      <c r="V196" s="30"/>
      <c r="W196" s="30"/>
      <c r="X196" s="99"/>
      <c r="Y196" s="99"/>
    </row>
    <row r="197" spans="1:25" s="3" customFormat="1" x14ac:dyDescent="0.25">
      <c r="A197" s="29">
        <v>172</v>
      </c>
      <c r="B197" s="82">
        <v>34242195</v>
      </c>
      <c r="C197" s="123">
        <v>56.4</v>
      </c>
      <c r="D197" s="36">
        <v>5.3209999999999997</v>
      </c>
      <c r="E197" s="36">
        <v>5.4960000000000004</v>
      </c>
      <c r="F197" s="36">
        <f t="shared" si="11"/>
        <v>0.17500000000000071</v>
      </c>
      <c r="G197" s="124">
        <f>F197*0.8598</f>
        <v>0.15046500000000063</v>
      </c>
      <c r="H197" s="218">
        <f t="shared" si="13"/>
        <v>0.11969717667047867</v>
      </c>
      <c r="I197" s="124">
        <f t="shared" si="12"/>
        <v>0.27016217667047931</v>
      </c>
      <c r="J197" s="30"/>
      <c r="K197" s="108"/>
      <c r="L197" s="32"/>
      <c r="M197" s="32"/>
      <c r="N197" s="32"/>
      <c r="O197" s="30"/>
      <c r="P197" s="30"/>
      <c r="Q197" s="30"/>
      <c r="R197" s="30"/>
      <c r="S197" s="30"/>
      <c r="T197" s="30"/>
      <c r="U197" s="30"/>
      <c r="V197" s="30"/>
      <c r="W197" s="30"/>
      <c r="X197" s="99"/>
      <c r="Y197" s="99"/>
    </row>
    <row r="198" spans="1:25" s="3" customFormat="1" x14ac:dyDescent="0.25">
      <c r="A198" s="29">
        <v>173</v>
      </c>
      <c r="B198" s="82">
        <v>34242186</v>
      </c>
      <c r="C198" s="123">
        <v>56.9</v>
      </c>
      <c r="D198" s="36">
        <v>5.25</v>
      </c>
      <c r="E198" s="36">
        <v>5.25</v>
      </c>
      <c r="F198" s="36">
        <f t="shared" si="11"/>
        <v>0</v>
      </c>
      <c r="G198" s="124">
        <f t="shared" ref="G198:G219" si="15">F198*0.8598</f>
        <v>0</v>
      </c>
      <c r="H198" s="218">
        <f t="shared" si="13"/>
        <v>0.1207583218537276</v>
      </c>
      <c r="I198" s="124">
        <f t="shared" si="12"/>
        <v>0.1207583218537276</v>
      </c>
      <c r="J198" s="30"/>
      <c r="K198" s="108"/>
      <c r="L198" s="32"/>
      <c r="M198" s="32"/>
      <c r="N198" s="32"/>
      <c r="O198" s="30"/>
      <c r="P198" s="30"/>
      <c r="Q198" s="30"/>
      <c r="R198" s="30"/>
      <c r="S198" s="30"/>
      <c r="T198" s="30"/>
      <c r="U198" s="30"/>
      <c r="V198" s="30"/>
      <c r="W198" s="30"/>
      <c r="X198" s="99"/>
      <c r="Y198" s="99"/>
    </row>
    <row r="199" spans="1:25" s="3" customFormat="1" x14ac:dyDescent="0.25">
      <c r="A199" s="29">
        <v>174</v>
      </c>
      <c r="B199" s="82">
        <v>34242183</v>
      </c>
      <c r="C199" s="123">
        <v>85.9</v>
      </c>
      <c r="D199" s="36">
        <v>5.1609999999999996</v>
      </c>
      <c r="E199" s="36">
        <v>5.7469999999999999</v>
      </c>
      <c r="F199" s="36">
        <f t="shared" si="11"/>
        <v>0.5860000000000003</v>
      </c>
      <c r="G199" s="124">
        <f t="shared" si="15"/>
        <v>0.50384280000000026</v>
      </c>
      <c r="H199" s="218">
        <f t="shared" si="13"/>
        <v>0.18230474248216524</v>
      </c>
      <c r="I199" s="124">
        <f t="shared" si="12"/>
        <v>0.68614754248216547</v>
      </c>
      <c r="J199" s="30"/>
      <c r="K199" s="108"/>
      <c r="L199" s="32"/>
      <c r="M199" s="32"/>
      <c r="N199" s="32"/>
      <c r="O199" s="30"/>
      <c r="P199" s="30"/>
      <c r="Q199" s="30"/>
      <c r="R199" s="30"/>
      <c r="S199" s="30"/>
      <c r="T199" s="30"/>
      <c r="U199" s="30"/>
      <c r="V199" s="30"/>
      <c r="W199" s="30"/>
      <c r="X199" s="99"/>
      <c r="Y199" s="99"/>
    </row>
    <row r="200" spans="1:25" s="3" customFormat="1" x14ac:dyDescent="0.25">
      <c r="A200" s="29">
        <v>175</v>
      </c>
      <c r="B200" s="82">
        <v>34242196</v>
      </c>
      <c r="C200" s="123">
        <v>84.5</v>
      </c>
      <c r="D200" s="36">
        <v>6.38</v>
      </c>
      <c r="E200" s="36">
        <v>6.38</v>
      </c>
      <c r="F200" s="36">
        <f t="shared" si="11"/>
        <v>0</v>
      </c>
      <c r="G200" s="124">
        <f t="shared" si="15"/>
        <v>0</v>
      </c>
      <c r="H200" s="218">
        <f t="shared" si="13"/>
        <v>0.17933353596906823</v>
      </c>
      <c r="I200" s="124">
        <f t="shared" si="12"/>
        <v>0.17933353596906823</v>
      </c>
      <c r="J200" s="30"/>
      <c r="K200" s="108"/>
      <c r="L200" s="32"/>
      <c r="M200" s="32"/>
      <c r="N200" s="32"/>
      <c r="O200" s="30"/>
      <c r="P200" s="30"/>
      <c r="Q200" s="30"/>
      <c r="R200" s="30"/>
      <c r="S200" s="30"/>
      <c r="T200" s="30"/>
      <c r="U200" s="30"/>
      <c r="V200" s="30"/>
      <c r="W200" s="30"/>
      <c r="X200" s="99"/>
      <c r="Y200" s="99"/>
    </row>
    <row r="201" spans="1:25" s="3" customFormat="1" x14ac:dyDescent="0.25">
      <c r="A201" s="29">
        <v>176</v>
      </c>
      <c r="B201" s="82">
        <v>34242199</v>
      </c>
      <c r="C201" s="123">
        <v>56.5</v>
      </c>
      <c r="D201" s="36">
        <v>5.5940000000000003</v>
      </c>
      <c r="E201" s="36">
        <v>5.9950000000000001</v>
      </c>
      <c r="F201" s="36">
        <f t="shared" si="11"/>
        <v>0.4009999999999998</v>
      </c>
      <c r="G201" s="124">
        <f t="shared" si="15"/>
        <v>0.34477979999999986</v>
      </c>
      <c r="H201" s="218">
        <f t="shared" si="13"/>
        <v>0.11990940570712846</v>
      </c>
      <c r="I201" s="124">
        <f t="shared" si="12"/>
        <v>0.46468920570712835</v>
      </c>
      <c r="J201" s="30"/>
      <c r="K201" s="108"/>
      <c r="L201" s="32"/>
      <c r="M201" s="32"/>
      <c r="N201" s="32"/>
      <c r="O201" s="30"/>
      <c r="P201" s="30"/>
      <c r="Q201" s="30"/>
      <c r="R201" s="30"/>
      <c r="S201" s="30"/>
      <c r="T201" s="30"/>
      <c r="U201" s="30"/>
      <c r="V201" s="30"/>
      <c r="W201" s="30"/>
      <c r="X201" s="99"/>
      <c r="Y201" s="99"/>
    </row>
    <row r="202" spans="1:25" s="3" customFormat="1" x14ac:dyDescent="0.25">
      <c r="A202" s="29">
        <v>177</v>
      </c>
      <c r="B202" s="82">
        <v>34242192</v>
      </c>
      <c r="C202" s="123">
        <v>57</v>
      </c>
      <c r="D202" s="36">
        <v>8.1940000000000008</v>
      </c>
      <c r="E202" s="36">
        <v>8.1940000000000008</v>
      </c>
      <c r="F202" s="36">
        <f t="shared" si="11"/>
        <v>0</v>
      </c>
      <c r="G202" s="124">
        <f t="shared" si="15"/>
        <v>0</v>
      </c>
      <c r="H202" s="218">
        <f t="shared" si="13"/>
        <v>0.12097055089037739</v>
      </c>
      <c r="I202" s="124">
        <f t="shared" si="12"/>
        <v>0.12097055089037739</v>
      </c>
      <c r="J202" s="30"/>
      <c r="K202" s="108"/>
      <c r="L202" s="32"/>
      <c r="M202" s="32"/>
      <c r="N202" s="32"/>
      <c r="O202" s="30"/>
      <c r="P202" s="30"/>
      <c r="Q202" s="30"/>
      <c r="R202" s="30"/>
      <c r="S202" s="30"/>
      <c r="T202" s="30"/>
      <c r="U202" s="30"/>
      <c r="V202" s="30"/>
      <c r="W202" s="30"/>
      <c r="X202" s="99"/>
      <c r="Y202" s="99"/>
    </row>
    <row r="203" spans="1:25" s="3" customFormat="1" x14ac:dyDescent="0.25">
      <c r="A203" s="29">
        <v>178</v>
      </c>
      <c r="B203" s="82">
        <v>34242198</v>
      </c>
      <c r="C203" s="123">
        <v>85.8</v>
      </c>
      <c r="D203" s="36">
        <v>6.9930000000000003</v>
      </c>
      <c r="E203" s="36">
        <v>6.9930000000000003</v>
      </c>
      <c r="F203" s="36">
        <f t="shared" si="11"/>
        <v>0</v>
      </c>
      <c r="G203" s="124">
        <f t="shared" si="15"/>
        <v>0</v>
      </c>
      <c r="H203" s="218">
        <f t="shared" si="13"/>
        <v>0.18209251344551544</v>
      </c>
      <c r="I203" s="124">
        <f t="shared" si="12"/>
        <v>0.18209251344551544</v>
      </c>
      <c r="J203" s="30"/>
      <c r="K203" s="108"/>
      <c r="L203" s="32"/>
      <c r="M203" s="32"/>
      <c r="N203" s="32"/>
      <c r="O203" s="30"/>
      <c r="P203" s="30"/>
      <c r="Q203" s="30"/>
      <c r="R203" s="30"/>
      <c r="S203" s="30"/>
      <c r="T203" s="30"/>
      <c r="U203" s="30"/>
      <c r="V203" s="30"/>
      <c r="W203" s="30"/>
      <c r="X203" s="99"/>
      <c r="Y203" s="99"/>
    </row>
    <row r="204" spans="1:25" s="3" customFormat="1" x14ac:dyDescent="0.25">
      <c r="A204" s="29">
        <v>179</v>
      </c>
      <c r="B204" s="82">
        <v>34242200</v>
      </c>
      <c r="C204" s="123">
        <v>84.7</v>
      </c>
      <c r="D204" s="36">
        <v>10.228</v>
      </c>
      <c r="E204" s="36">
        <v>10.548999999999999</v>
      </c>
      <c r="F204" s="36">
        <f t="shared" si="11"/>
        <v>0.32099999999999973</v>
      </c>
      <c r="G204" s="124">
        <f t="shared" si="15"/>
        <v>0.27599579999999979</v>
      </c>
      <c r="H204" s="218">
        <f t="shared" si="13"/>
        <v>0.17975799404236781</v>
      </c>
      <c r="I204" s="124">
        <f t="shared" si="12"/>
        <v>0.4557537940423676</v>
      </c>
      <c r="J204" s="30"/>
      <c r="K204" s="108"/>
      <c r="L204" s="32"/>
      <c r="M204" s="32"/>
      <c r="N204" s="32"/>
      <c r="O204" s="30"/>
      <c r="P204" s="30"/>
      <c r="Q204" s="30"/>
      <c r="R204" s="30"/>
      <c r="S204" s="30"/>
      <c r="T204" s="30"/>
      <c r="U204" s="30"/>
      <c r="V204" s="30"/>
      <c r="W204" s="30"/>
      <c r="X204" s="99"/>
      <c r="Y204" s="99"/>
    </row>
    <row r="205" spans="1:25" s="3" customFormat="1" x14ac:dyDescent="0.25">
      <c r="A205" s="29">
        <v>180</v>
      </c>
      <c r="B205" s="82">
        <v>34242197</v>
      </c>
      <c r="C205" s="123">
        <v>55.8</v>
      </c>
      <c r="D205" s="36">
        <v>4.3780000000000001</v>
      </c>
      <c r="E205" s="36">
        <v>4.7679999999999998</v>
      </c>
      <c r="F205" s="36">
        <f t="shared" si="11"/>
        <v>0.38999999999999968</v>
      </c>
      <c r="G205" s="124">
        <f t="shared" si="15"/>
        <v>0.33532199999999973</v>
      </c>
      <c r="H205" s="218">
        <f t="shared" si="13"/>
        <v>0.11842380245057997</v>
      </c>
      <c r="I205" s="124">
        <f t="shared" si="12"/>
        <v>0.45374580245057972</v>
      </c>
      <c r="J205" s="30"/>
      <c r="K205" s="32"/>
      <c r="L205" s="32"/>
      <c r="M205" s="32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99"/>
      <c r="Y205" s="99"/>
    </row>
    <row r="206" spans="1:25" s="3" customFormat="1" x14ac:dyDescent="0.25">
      <c r="A206" s="29">
        <v>181</v>
      </c>
      <c r="B206" s="82">
        <v>34242193</v>
      </c>
      <c r="C206" s="123">
        <v>57</v>
      </c>
      <c r="D206" s="36">
        <v>0</v>
      </c>
      <c r="E206" s="36">
        <v>0</v>
      </c>
      <c r="F206" s="36">
        <f t="shared" si="11"/>
        <v>0</v>
      </c>
      <c r="G206" s="124">
        <f t="shared" si="15"/>
        <v>0</v>
      </c>
      <c r="H206" s="218">
        <f t="shared" si="13"/>
        <v>0.12097055089037739</v>
      </c>
      <c r="I206" s="124">
        <f t="shared" si="12"/>
        <v>0.12097055089037739</v>
      </c>
      <c r="J206" s="30"/>
      <c r="K206" s="108"/>
      <c r="L206" s="32"/>
      <c r="M206" s="32"/>
      <c r="N206" s="32"/>
      <c r="O206" s="30"/>
      <c r="P206" s="30"/>
      <c r="Q206" s="30"/>
      <c r="R206" s="30"/>
      <c r="S206" s="30"/>
      <c r="T206" s="30"/>
      <c r="U206" s="30"/>
      <c r="V206" s="30"/>
      <c r="W206" s="30"/>
      <c r="X206" s="99"/>
      <c r="Y206" s="99"/>
    </row>
    <row r="207" spans="1:25" s="3" customFormat="1" ht="15.75" thickBot="1" x14ac:dyDescent="0.3">
      <c r="A207" s="122">
        <v>182</v>
      </c>
      <c r="B207" s="86">
        <v>34242194</v>
      </c>
      <c r="C207" s="222">
        <v>85.8</v>
      </c>
      <c r="D207" s="59">
        <v>6.5839999999999996</v>
      </c>
      <c r="E207" s="59">
        <v>6.5839999999999996</v>
      </c>
      <c r="F207" s="59">
        <f t="shared" si="11"/>
        <v>0</v>
      </c>
      <c r="G207" s="223">
        <f t="shared" si="15"/>
        <v>0</v>
      </c>
      <c r="H207" s="223">
        <f t="shared" si="13"/>
        <v>0.18209251344551544</v>
      </c>
      <c r="I207" s="223">
        <f t="shared" si="12"/>
        <v>0.18209251344551544</v>
      </c>
      <c r="J207" s="30"/>
      <c r="K207" s="108"/>
      <c r="L207" s="70"/>
      <c r="M207" s="32"/>
      <c r="N207" s="32"/>
      <c r="O207" s="30"/>
      <c r="P207" s="30"/>
      <c r="Q207" s="30"/>
      <c r="R207" s="30"/>
      <c r="S207" s="30"/>
      <c r="T207" s="30"/>
      <c r="U207" s="30"/>
      <c r="V207" s="30"/>
      <c r="W207" s="30"/>
      <c r="X207" s="99"/>
      <c r="Y207" s="99"/>
    </row>
    <row r="208" spans="1:25" s="3" customFormat="1" x14ac:dyDescent="0.25">
      <c r="A208" s="63">
        <v>183</v>
      </c>
      <c r="B208" s="85">
        <v>34242339</v>
      </c>
      <c r="C208" s="224">
        <v>117.2</v>
      </c>
      <c r="D208" s="46">
        <v>10.057</v>
      </c>
      <c r="E208" s="46">
        <v>10.057</v>
      </c>
      <c r="F208" s="46">
        <f t="shared" si="11"/>
        <v>0</v>
      </c>
      <c r="G208" s="218">
        <f t="shared" si="15"/>
        <v>0</v>
      </c>
      <c r="H208" s="218">
        <f>C208/4660.2*$H$19</f>
        <v>0.15808665928500923</v>
      </c>
      <c r="I208" s="218">
        <f t="shared" si="12"/>
        <v>0.15808665928500923</v>
      </c>
      <c r="J208" s="30"/>
      <c r="K208" s="108"/>
      <c r="L208" s="108"/>
      <c r="M208" s="108"/>
      <c r="N208" s="32"/>
      <c r="O208" s="30"/>
      <c r="P208" s="30"/>
      <c r="Q208" s="30"/>
      <c r="R208" s="30"/>
      <c r="S208" s="30"/>
      <c r="T208" s="30"/>
      <c r="U208" s="30"/>
      <c r="V208" s="30"/>
      <c r="W208" s="30"/>
      <c r="X208" s="99"/>
      <c r="Y208" s="99"/>
    </row>
    <row r="209" spans="1:25" s="3" customFormat="1" x14ac:dyDescent="0.25">
      <c r="A209" s="29">
        <v>184</v>
      </c>
      <c r="B209" s="82">
        <v>34242341</v>
      </c>
      <c r="C209" s="123">
        <v>58.1</v>
      </c>
      <c r="D209" s="36">
        <v>3.6680000000000001</v>
      </c>
      <c r="E209" s="36">
        <v>3.6680000000000001</v>
      </c>
      <c r="F209" s="36">
        <f t="shared" si="11"/>
        <v>0</v>
      </c>
      <c r="G209" s="124">
        <f t="shared" si="15"/>
        <v>0</v>
      </c>
      <c r="H209" s="218">
        <f t="shared" ref="H209:H272" si="16">C209/4660.2*$H$19</f>
        <v>7.836889850221021E-2</v>
      </c>
      <c r="I209" s="124">
        <f t="shared" si="12"/>
        <v>7.836889850221021E-2</v>
      </c>
      <c r="J209" s="30"/>
      <c r="K209" s="108"/>
      <c r="L209" s="32"/>
      <c r="M209" s="32"/>
      <c r="N209" s="32"/>
      <c r="O209" s="30"/>
      <c r="P209" s="30"/>
      <c r="Q209" s="30"/>
      <c r="R209" s="30"/>
      <c r="S209" s="30"/>
      <c r="T209" s="30"/>
      <c r="U209" s="30"/>
      <c r="V209" s="30"/>
      <c r="W209" s="30"/>
      <c r="X209" s="99"/>
      <c r="Y209" s="99"/>
    </row>
    <row r="210" spans="1:25" s="3" customFormat="1" x14ac:dyDescent="0.25">
      <c r="A210" s="29">
        <v>185</v>
      </c>
      <c r="B210" s="82">
        <v>34242160</v>
      </c>
      <c r="C210" s="123">
        <v>58.4</v>
      </c>
      <c r="D210" s="36">
        <v>5.62</v>
      </c>
      <c r="E210" s="36">
        <v>5.62</v>
      </c>
      <c r="F210" s="36">
        <f t="shared" si="11"/>
        <v>0</v>
      </c>
      <c r="G210" s="124">
        <f t="shared" si="15"/>
        <v>0</v>
      </c>
      <c r="H210" s="218">
        <f t="shared" si="16"/>
        <v>7.8773557186386858E-2</v>
      </c>
      <c r="I210" s="124">
        <f t="shared" si="12"/>
        <v>7.8773557186386858E-2</v>
      </c>
      <c r="J210" s="30"/>
      <c r="K210" s="108"/>
      <c r="L210" s="32"/>
      <c r="M210" s="32"/>
      <c r="N210" s="32"/>
      <c r="O210" s="30"/>
      <c r="P210" s="30"/>
      <c r="Q210" s="30"/>
      <c r="R210" s="30"/>
      <c r="S210" s="30"/>
      <c r="T210" s="30"/>
      <c r="U210" s="30"/>
      <c r="V210" s="30"/>
      <c r="W210" s="30"/>
      <c r="X210" s="99"/>
      <c r="Y210" s="99"/>
    </row>
    <row r="211" spans="1:25" s="3" customFormat="1" x14ac:dyDescent="0.25">
      <c r="A211" s="29">
        <v>186</v>
      </c>
      <c r="B211" s="82">
        <v>43441091</v>
      </c>
      <c r="C211" s="123">
        <v>46.7</v>
      </c>
      <c r="D211" s="36">
        <v>5.2389999999999999</v>
      </c>
      <c r="E211" s="36">
        <v>5.2389999999999999</v>
      </c>
      <c r="F211" s="36">
        <f t="shared" si="11"/>
        <v>0</v>
      </c>
      <c r="G211" s="124">
        <f t="shared" si="15"/>
        <v>0</v>
      </c>
      <c r="H211" s="218">
        <f t="shared" si="16"/>
        <v>6.2991868503497722E-2</v>
      </c>
      <c r="I211" s="124">
        <f t="shared" si="12"/>
        <v>6.2991868503497722E-2</v>
      </c>
      <c r="J211" s="30"/>
      <c r="K211" s="108"/>
      <c r="L211" s="32"/>
      <c r="M211" s="32"/>
      <c r="N211" s="32"/>
      <c r="O211" s="30"/>
      <c r="P211" s="30"/>
      <c r="Q211" s="30"/>
      <c r="R211" s="30"/>
      <c r="S211" s="30"/>
      <c r="T211" s="30"/>
      <c r="U211" s="30"/>
      <c r="V211" s="30"/>
      <c r="W211" s="30"/>
      <c r="X211" s="99"/>
      <c r="Y211" s="99"/>
    </row>
    <row r="212" spans="1:25" s="3" customFormat="1" x14ac:dyDescent="0.25">
      <c r="A212" s="29">
        <v>187</v>
      </c>
      <c r="B212" s="82">
        <v>34242342</v>
      </c>
      <c r="C212" s="123">
        <v>77.400000000000006</v>
      </c>
      <c r="D212" s="36">
        <v>8.0559999999999992</v>
      </c>
      <c r="E212" s="36">
        <v>8.5830000000000002</v>
      </c>
      <c r="F212" s="36">
        <f t="shared" si="11"/>
        <v>0.52700000000000102</v>
      </c>
      <c r="G212" s="124">
        <f t="shared" si="15"/>
        <v>0.45311460000000087</v>
      </c>
      <c r="H212" s="218">
        <f t="shared" si="16"/>
        <v>0.10440194051757437</v>
      </c>
      <c r="I212" s="124">
        <f t="shared" si="12"/>
        <v>0.55751654051757527</v>
      </c>
      <c r="J212" s="30"/>
      <c r="K212" s="108"/>
      <c r="L212" s="32"/>
      <c r="M212" s="32"/>
      <c r="N212" s="32"/>
      <c r="O212" s="30"/>
      <c r="P212" s="30"/>
      <c r="Q212" s="30"/>
      <c r="R212" s="30"/>
      <c r="S212" s="30"/>
      <c r="T212" s="30"/>
      <c r="U212" s="30"/>
      <c r="V212" s="30"/>
      <c r="W212" s="30"/>
      <c r="X212" s="99"/>
      <c r="Y212" s="99"/>
    </row>
    <row r="213" spans="1:25" s="3" customFormat="1" x14ac:dyDescent="0.25">
      <c r="A213" s="29">
        <v>188</v>
      </c>
      <c r="B213" s="82">
        <v>34242334</v>
      </c>
      <c r="C213" s="123">
        <v>117.2</v>
      </c>
      <c r="D213" s="36">
        <v>8.2680000000000007</v>
      </c>
      <c r="E213" s="36">
        <v>8.2680000000000007</v>
      </c>
      <c r="F213" s="36">
        <f t="shared" si="11"/>
        <v>0</v>
      </c>
      <c r="G213" s="124">
        <f t="shared" si="15"/>
        <v>0</v>
      </c>
      <c r="H213" s="218">
        <f t="shared" si="16"/>
        <v>0.15808665928500923</v>
      </c>
      <c r="I213" s="124">
        <f t="shared" si="12"/>
        <v>0.15808665928500923</v>
      </c>
      <c r="J213" s="30"/>
      <c r="K213" s="108"/>
      <c r="L213" s="32"/>
      <c r="M213" s="32"/>
      <c r="N213" s="32"/>
      <c r="O213" s="30"/>
      <c r="P213" s="30"/>
      <c r="Q213" s="30"/>
      <c r="R213" s="30"/>
      <c r="S213" s="30"/>
      <c r="T213" s="30"/>
      <c r="U213" s="30"/>
      <c r="V213" s="30"/>
      <c r="W213" s="30"/>
      <c r="X213" s="99"/>
      <c r="Y213" s="99"/>
    </row>
    <row r="214" spans="1:25" s="3" customFormat="1" x14ac:dyDescent="0.25">
      <c r="A214" s="29">
        <v>189</v>
      </c>
      <c r="B214" s="82">
        <v>34242338</v>
      </c>
      <c r="C214" s="123">
        <v>58.7</v>
      </c>
      <c r="D214" s="36">
        <v>4.4139999999999997</v>
      </c>
      <c r="E214" s="36">
        <v>4.4169999999999998</v>
      </c>
      <c r="F214" s="36">
        <f t="shared" si="11"/>
        <v>3.0000000000001137E-3</v>
      </c>
      <c r="G214" s="124">
        <f t="shared" si="15"/>
        <v>2.5794000000000979E-3</v>
      </c>
      <c r="H214" s="218">
        <f t="shared" si="16"/>
        <v>7.9178215870563506E-2</v>
      </c>
      <c r="I214" s="124">
        <f t="shared" si="12"/>
        <v>8.1757615870563599E-2</v>
      </c>
      <c r="J214" s="30"/>
      <c r="K214" s="108"/>
      <c r="L214" s="32"/>
      <c r="M214" s="32"/>
      <c r="N214" s="32"/>
      <c r="O214" s="30"/>
      <c r="P214" s="30"/>
      <c r="Q214" s="30"/>
      <c r="R214" s="30"/>
      <c r="S214" s="30"/>
      <c r="T214" s="30"/>
      <c r="U214" s="30"/>
      <c r="V214" s="30"/>
      <c r="W214" s="30"/>
      <c r="X214" s="99"/>
      <c r="Y214" s="99"/>
    </row>
    <row r="215" spans="1:25" s="3" customFormat="1" x14ac:dyDescent="0.25">
      <c r="A215" s="29">
        <v>190</v>
      </c>
      <c r="B215" s="82">
        <v>34242340</v>
      </c>
      <c r="C215" s="123">
        <v>58.2</v>
      </c>
      <c r="D215" s="36">
        <v>2.8010000000000002</v>
      </c>
      <c r="E215" s="36">
        <v>3.09</v>
      </c>
      <c r="F215" s="36">
        <f t="shared" si="11"/>
        <v>0.2889999999999997</v>
      </c>
      <c r="G215" s="124">
        <f t="shared" si="15"/>
        <v>0.24848219999999974</v>
      </c>
      <c r="H215" s="218">
        <f t="shared" si="16"/>
        <v>7.8503784730269102E-2</v>
      </c>
      <c r="I215" s="124">
        <f t="shared" si="12"/>
        <v>0.32698598473026885</v>
      </c>
      <c r="J215" s="30"/>
      <c r="K215" s="108"/>
      <c r="L215" s="32"/>
      <c r="M215" s="32"/>
      <c r="N215" s="108"/>
      <c r="O215" s="30"/>
      <c r="P215" s="30"/>
      <c r="Q215" s="30"/>
      <c r="R215" s="70"/>
      <c r="S215" s="30"/>
      <c r="T215" s="30"/>
      <c r="U215" s="30"/>
      <c r="V215" s="30"/>
      <c r="W215" s="30"/>
      <c r="X215" s="99"/>
      <c r="Y215" s="99"/>
    </row>
    <row r="216" spans="1:25" s="3" customFormat="1" x14ac:dyDescent="0.25">
      <c r="A216" s="29">
        <v>191</v>
      </c>
      <c r="B216" s="82">
        <v>34242335</v>
      </c>
      <c r="C216" s="123">
        <v>46.6</v>
      </c>
      <c r="D216" s="36">
        <v>3.786</v>
      </c>
      <c r="E216" s="36">
        <v>3.786</v>
      </c>
      <c r="F216" s="36">
        <f t="shared" si="11"/>
        <v>0</v>
      </c>
      <c r="G216" s="124">
        <f t="shared" si="15"/>
        <v>0</v>
      </c>
      <c r="H216" s="218">
        <f t="shared" si="16"/>
        <v>6.285698227543883E-2</v>
      </c>
      <c r="I216" s="124">
        <f t="shared" si="12"/>
        <v>6.285698227543883E-2</v>
      </c>
      <c r="J216" s="30"/>
      <c r="K216" s="108"/>
      <c r="L216" s="32"/>
      <c r="M216" s="32"/>
      <c r="N216" s="32"/>
      <c r="O216" s="30"/>
      <c r="P216" s="30"/>
      <c r="Q216" s="30"/>
      <c r="R216" s="30"/>
      <c r="S216" s="30"/>
      <c r="T216" s="30"/>
      <c r="U216" s="30"/>
      <c r="V216" s="30"/>
      <c r="W216" s="30"/>
      <c r="X216" s="99"/>
      <c r="Y216" s="99"/>
    </row>
    <row r="217" spans="1:25" s="3" customFormat="1" x14ac:dyDescent="0.25">
      <c r="A217" s="29">
        <v>192</v>
      </c>
      <c r="B217" s="82">
        <v>34242337</v>
      </c>
      <c r="C217" s="123">
        <v>77.3</v>
      </c>
      <c r="D217" s="36">
        <v>7.516</v>
      </c>
      <c r="E217" s="36">
        <v>7.72</v>
      </c>
      <c r="F217" s="36">
        <f t="shared" si="11"/>
        <v>0.20399999999999974</v>
      </c>
      <c r="G217" s="124">
        <f t="shared" si="15"/>
        <v>0.17539919999999978</v>
      </c>
      <c r="H217" s="218">
        <f t="shared" si="16"/>
        <v>0.10426705428951549</v>
      </c>
      <c r="I217" s="124">
        <f t="shared" si="12"/>
        <v>0.2796662542895153</v>
      </c>
      <c r="J217" s="30"/>
      <c r="K217" s="108"/>
      <c r="L217" s="32"/>
      <c r="M217" s="32"/>
      <c r="N217" s="32"/>
      <c r="O217" s="30"/>
      <c r="P217" s="30"/>
      <c r="Q217" s="30"/>
      <c r="R217" s="30"/>
      <c r="S217" s="30"/>
      <c r="T217" s="30"/>
      <c r="U217" s="30"/>
      <c r="V217" s="30"/>
      <c r="W217" s="30"/>
      <c r="X217" s="99"/>
      <c r="Y217" s="99"/>
    </row>
    <row r="218" spans="1:25" s="3" customFormat="1" x14ac:dyDescent="0.25">
      <c r="A218" s="29">
        <v>193</v>
      </c>
      <c r="B218" s="82">
        <v>34242324</v>
      </c>
      <c r="C218" s="123">
        <v>116.7</v>
      </c>
      <c r="D218" s="36">
        <v>4.734</v>
      </c>
      <c r="E218" s="36">
        <v>4.734</v>
      </c>
      <c r="F218" s="36">
        <f t="shared" si="11"/>
        <v>0</v>
      </c>
      <c r="G218" s="124">
        <f t="shared" si="15"/>
        <v>0</v>
      </c>
      <c r="H218" s="218">
        <f t="shared" si="16"/>
        <v>0.15741222814471484</v>
      </c>
      <c r="I218" s="124">
        <f t="shared" si="12"/>
        <v>0.15741222814471484</v>
      </c>
      <c r="J218" s="30"/>
      <c r="K218" s="108"/>
      <c r="L218" s="32"/>
      <c r="M218" s="32"/>
      <c r="N218" s="32"/>
      <c r="O218" s="30"/>
      <c r="P218" s="30"/>
      <c r="Q218" s="30"/>
      <c r="R218" s="30"/>
      <c r="S218" s="30"/>
      <c r="T218" s="30"/>
      <c r="U218" s="30"/>
      <c r="V218" s="30"/>
      <c r="W218" s="30"/>
      <c r="X218" s="99"/>
      <c r="Y218" s="99"/>
    </row>
    <row r="219" spans="1:25" s="3" customFormat="1" x14ac:dyDescent="0.25">
      <c r="A219" s="226">
        <v>194</v>
      </c>
      <c r="B219" s="84">
        <v>34242331</v>
      </c>
      <c r="C219" s="225">
        <v>58</v>
      </c>
      <c r="D219" s="36">
        <v>1.893</v>
      </c>
      <c r="E219" s="36">
        <v>1.9470000000000001</v>
      </c>
      <c r="F219" s="36">
        <f t="shared" ref="F219:F273" si="17">E219-D219</f>
        <v>5.4000000000000048E-2</v>
      </c>
      <c r="G219" s="124">
        <f t="shared" si="15"/>
        <v>4.6429200000000038E-2</v>
      </c>
      <c r="H219" s="218">
        <f t="shared" si="16"/>
        <v>7.8234012274151332E-2</v>
      </c>
      <c r="I219" s="124">
        <f t="shared" ref="I219:I272" si="18">G219+H219</f>
        <v>0.12466321227415136</v>
      </c>
      <c r="J219" s="30"/>
      <c r="K219" s="108"/>
      <c r="L219" s="32"/>
      <c r="M219" s="32"/>
      <c r="N219" s="32"/>
      <c r="O219" s="30"/>
      <c r="P219" s="30"/>
      <c r="Q219" s="30"/>
      <c r="R219" s="30"/>
      <c r="S219" s="30"/>
      <c r="T219" s="30"/>
      <c r="U219" s="30"/>
      <c r="V219" s="30"/>
      <c r="W219" s="30"/>
      <c r="X219" s="99"/>
      <c r="Y219" s="99"/>
    </row>
    <row r="220" spans="1:25" s="3" customFormat="1" x14ac:dyDescent="0.25">
      <c r="A220" s="29">
        <v>195</v>
      </c>
      <c r="B220" s="82">
        <v>34242336</v>
      </c>
      <c r="C220" s="123">
        <v>58.1</v>
      </c>
      <c r="D220" s="36">
        <v>5.5209999999999999</v>
      </c>
      <c r="E220" s="36">
        <v>5.5270000000000001</v>
      </c>
      <c r="F220" s="36">
        <f t="shared" si="17"/>
        <v>6.0000000000002274E-3</v>
      </c>
      <c r="G220" s="124">
        <f>F220*0.8598</f>
        <v>5.1588000000001959E-3</v>
      </c>
      <c r="H220" s="218">
        <f t="shared" si="16"/>
        <v>7.836889850221021E-2</v>
      </c>
      <c r="I220" s="124">
        <f t="shared" si="18"/>
        <v>8.352769850221041E-2</v>
      </c>
      <c r="J220" s="30"/>
      <c r="K220" s="108"/>
      <c r="L220" s="32"/>
      <c r="M220" s="32"/>
      <c r="N220" s="32"/>
      <c r="O220" s="30"/>
      <c r="P220" s="30"/>
      <c r="Q220" s="30"/>
      <c r="R220" s="30"/>
      <c r="S220" s="30"/>
      <c r="T220" s="30"/>
      <c r="U220" s="30"/>
      <c r="V220" s="30"/>
      <c r="W220" s="30"/>
      <c r="X220" s="99"/>
      <c r="Y220" s="99"/>
    </row>
    <row r="221" spans="1:25" s="3" customFormat="1" x14ac:dyDescent="0.25">
      <c r="A221" s="29">
        <v>196</v>
      </c>
      <c r="B221" s="82">
        <v>34242332</v>
      </c>
      <c r="C221" s="123">
        <v>46.7</v>
      </c>
      <c r="D221" s="36">
        <v>2.8140000000000001</v>
      </c>
      <c r="E221" s="36">
        <v>2.8140000000000001</v>
      </c>
      <c r="F221" s="36">
        <f t="shared" si="17"/>
        <v>0</v>
      </c>
      <c r="G221" s="124">
        <f t="shared" ref="G221:G244" si="19">F221*0.8598</f>
        <v>0</v>
      </c>
      <c r="H221" s="218">
        <f t="shared" si="16"/>
        <v>6.2991868503497722E-2</v>
      </c>
      <c r="I221" s="124">
        <f t="shared" si="18"/>
        <v>6.2991868503497722E-2</v>
      </c>
      <c r="J221" s="107"/>
      <c r="K221" s="108"/>
      <c r="L221" s="32"/>
      <c r="M221" s="32"/>
      <c r="N221" s="32"/>
      <c r="O221" s="30"/>
      <c r="P221" s="30"/>
      <c r="Q221" s="30"/>
      <c r="R221" s="30"/>
      <c r="S221" s="30"/>
      <c r="T221" s="30"/>
      <c r="U221" s="30"/>
      <c r="V221" s="30"/>
      <c r="W221" s="30"/>
      <c r="X221" s="99"/>
      <c r="Y221" s="99"/>
    </row>
    <row r="222" spans="1:25" s="3" customFormat="1" x14ac:dyDescent="0.25">
      <c r="A222" s="63">
        <v>197</v>
      </c>
      <c r="B222" s="85">
        <v>34242328</v>
      </c>
      <c r="C222" s="224">
        <v>77.5</v>
      </c>
      <c r="D222" s="36">
        <v>4.6589999999999998</v>
      </c>
      <c r="E222" s="36">
        <v>4.7690000000000001</v>
      </c>
      <c r="F222" s="36">
        <f t="shared" si="17"/>
        <v>0.11000000000000032</v>
      </c>
      <c r="G222" s="124">
        <f t="shared" si="19"/>
        <v>9.4578000000000273E-2</v>
      </c>
      <c r="H222" s="218">
        <f t="shared" si="16"/>
        <v>0.10453682674563324</v>
      </c>
      <c r="I222" s="124">
        <f t="shared" si="18"/>
        <v>0.19911482674563352</v>
      </c>
      <c r="J222" s="107"/>
      <c r="K222" s="108"/>
      <c r="L222" s="32"/>
      <c r="M222" s="32"/>
      <c r="N222" s="32"/>
      <c r="O222" s="30"/>
      <c r="P222" s="30"/>
      <c r="Q222" s="30"/>
      <c r="R222" s="30"/>
      <c r="S222" s="30"/>
      <c r="T222" s="30"/>
      <c r="U222" s="30"/>
      <c r="V222" s="30"/>
      <c r="W222" s="30"/>
      <c r="X222" s="99"/>
      <c r="Y222" s="99"/>
    </row>
    <row r="223" spans="1:25" s="3" customFormat="1" x14ac:dyDescent="0.25">
      <c r="A223" s="29">
        <v>198</v>
      </c>
      <c r="B223" s="82">
        <v>34242333</v>
      </c>
      <c r="C223" s="123">
        <v>116.5</v>
      </c>
      <c r="D223" s="36">
        <v>7.8849999999999998</v>
      </c>
      <c r="E223" s="36">
        <v>8.2750000000000004</v>
      </c>
      <c r="F223" s="36">
        <f t="shared" si="17"/>
        <v>0.39000000000000057</v>
      </c>
      <c r="G223" s="124">
        <f t="shared" si="19"/>
        <v>0.33532200000000051</v>
      </c>
      <c r="H223" s="218">
        <f t="shared" si="16"/>
        <v>0.15714245568859708</v>
      </c>
      <c r="I223" s="124">
        <f t="shared" si="18"/>
        <v>0.49246445568859759</v>
      </c>
      <c r="J223" s="107"/>
      <c r="K223" s="108"/>
      <c r="L223" s="32"/>
      <c r="M223" s="32"/>
      <c r="N223" s="32"/>
      <c r="O223" s="30"/>
      <c r="P223" s="30"/>
      <c r="Q223" s="30"/>
      <c r="R223" s="30"/>
      <c r="S223" s="30"/>
      <c r="T223" s="30"/>
      <c r="U223" s="30"/>
      <c r="V223" s="30"/>
      <c r="W223" s="30"/>
      <c r="X223" s="99"/>
      <c r="Y223" s="99"/>
    </row>
    <row r="224" spans="1:25" s="3" customFormat="1" x14ac:dyDescent="0.25">
      <c r="A224" s="29">
        <v>199</v>
      </c>
      <c r="B224" s="82">
        <v>34242330</v>
      </c>
      <c r="C224" s="123">
        <v>58.8</v>
      </c>
      <c r="D224" s="36">
        <v>4.8</v>
      </c>
      <c r="E224" s="36">
        <v>5.0289999999999999</v>
      </c>
      <c r="F224" s="36">
        <f t="shared" si="17"/>
        <v>0.22900000000000009</v>
      </c>
      <c r="G224" s="124">
        <f t="shared" si="19"/>
        <v>0.19689420000000007</v>
      </c>
      <c r="H224" s="218">
        <f t="shared" si="16"/>
        <v>7.9313102098622384E-2</v>
      </c>
      <c r="I224" s="124">
        <f t="shared" si="18"/>
        <v>0.27620730209862243</v>
      </c>
      <c r="J224" s="30"/>
      <c r="K224" s="108"/>
      <c r="L224" s="32"/>
      <c r="M224" s="32"/>
      <c r="N224" s="32"/>
      <c r="O224" s="30"/>
      <c r="P224" s="30"/>
      <c r="Q224" s="30"/>
      <c r="R224" s="30"/>
      <c r="S224" s="30"/>
      <c r="T224" s="30"/>
      <c r="U224" s="30"/>
      <c r="V224" s="30"/>
      <c r="W224" s="30"/>
      <c r="X224" s="99"/>
      <c r="Y224" s="99"/>
    </row>
    <row r="225" spans="1:25" s="3" customFormat="1" x14ac:dyDescent="0.25">
      <c r="A225" s="29">
        <v>200</v>
      </c>
      <c r="B225" s="82">
        <v>34242329</v>
      </c>
      <c r="C225" s="123">
        <v>58.6</v>
      </c>
      <c r="D225" s="36">
        <v>3.226</v>
      </c>
      <c r="E225" s="36">
        <v>3.226</v>
      </c>
      <c r="F225" s="36">
        <f t="shared" si="17"/>
        <v>0</v>
      </c>
      <c r="G225" s="124">
        <f t="shared" si="19"/>
        <v>0</v>
      </c>
      <c r="H225" s="218">
        <f t="shared" si="16"/>
        <v>7.9043329642504614E-2</v>
      </c>
      <c r="I225" s="124">
        <f t="shared" si="18"/>
        <v>7.9043329642504614E-2</v>
      </c>
      <c r="J225" s="30"/>
      <c r="K225" s="108"/>
      <c r="L225" s="32"/>
      <c r="M225" s="32"/>
      <c r="N225" s="32"/>
      <c r="O225" s="30"/>
      <c r="P225" s="30"/>
      <c r="Q225" s="30"/>
      <c r="R225" s="30"/>
      <c r="S225" s="30"/>
      <c r="T225" s="30"/>
      <c r="U225" s="30"/>
      <c r="V225" s="30"/>
      <c r="W225" s="30"/>
      <c r="X225" s="99"/>
      <c r="Y225" s="99"/>
    </row>
    <row r="226" spans="1:25" s="3" customFormat="1" x14ac:dyDescent="0.25">
      <c r="A226" s="29">
        <v>201</v>
      </c>
      <c r="B226" s="82">
        <v>34242326</v>
      </c>
      <c r="C226" s="123">
        <v>46.4</v>
      </c>
      <c r="D226" s="36">
        <v>3.8420000000000001</v>
      </c>
      <c r="E226" s="36">
        <v>4.1909999999999998</v>
      </c>
      <c r="F226" s="36">
        <f t="shared" si="17"/>
        <v>0.34899999999999975</v>
      </c>
      <c r="G226" s="124">
        <f t="shared" si="19"/>
        <v>0.30007019999999979</v>
      </c>
      <c r="H226" s="218">
        <f t="shared" si="16"/>
        <v>6.258720981932106E-2</v>
      </c>
      <c r="I226" s="124">
        <f t="shared" si="18"/>
        <v>0.36265740981932082</v>
      </c>
      <c r="J226" s="30"/>
      <c r="K226" s="108"/>
      <c r="L226" s="32"/>
      <c r="M226" s="32"/>
      <c r="N226" s="32"/>
      <c r="O226" s="30"/>
      <c r="P226" s="30"/>
      <c r="Q226" s="30"/>
      <c r="R226" s="30"/>
      <c r="S226" s="30"/>
      <c r="T226" s="30"/>
      <c r="U226" s="30"/>
      <c r="V226" s="30"/>
      <c r="W226" s="30"/>
      <c r="X226" s="99"/>
      <c r="Y226" s="99"/>
    </row>
    <row r="227" spans="1:25" s="3" customFormat="1" x14ac:dyDescent="0.25">
      <c r="A227" s="29">
        <v>202</v>
      </c>
      <c r="B227" s="82">
        <v>34242327</v>
      </c>
      <c r="C227" s="123">
        <v>77.5</v>
      </c>
      <c r="D227" s="36">
        <v>5.9909999999999997</v>
      </c>
      <c r="E227" s="36">
        <v>6.508</v>
      </c>
      <c r="F227" s="36">
        <f t="shared" si="17"/>
        <v>0.51700000000000035</v>
      </c>
      <c r="G227" s="124">
        <f t="shared" si="19"/>
        <v>0.44451660000000032</v>
      </c>
      <c r="H227" s="218">
        <f t="shared" si="16"/>
        <v>0.10453682674563324</v>
      </c>
      <c r="I227" s="124">
        <f t="shared" si="18"/>
        <v>0.54905342674563351</v>
      </c>
      <c r="J227" s="30"/>
      <c r="K227" s="108"/>
      <c r="L227" s="32"/>
      <c r="M227" s="32"/>
      <c r="N227" s="32"/>
      <c r="O227" s="30"/>
      <c r="P227" s="30"/>
      <c r="Q227" s="30"/>
      <c r="R227" s="30"/>
      <c r="S227" s="30"/>
      <c r="T227" s="30"/>
      <c r="U227" s="30"/>
      <c r="V227" s="30"/>
      <c r="W227" s="30"/>
      <c r="X227" s="99"/>
      <c r="Y227" s="99"/>
    </row>
    <row r="228" spans="1:25" s="3" customFormat="1" x14ac:dyDescent="0.25">
      <c r="A228" s="29">
        <v>203</v>
      </c>
      <c r="B228" s="82">
        <v>43441405</v>
      </c>
      <c r="C228" s="123">
        <v>117.4</v>
      </c>
      <c r="D228" s="36">
        <v>11.586</v>
      </c>
      <c r="E228" s="36">
        <v>12.159000000000001</v>
      </c>
      <c r="F228" s="36">
        <f t="shared" si="17"/>
        <v>0.5730000000000004</v>
      </c>
      <c r="G228" s="124">
        <f t="shared" si="19"/>
        <v>0.49266540000000036</v>
      </c>
      <c r="H228" s="218">
        <f t="shared" si="16"/>
        <v>0.15835643174112701</v>
      </c>
      <c r="I228" s="124">
        <f t="shared" si="18"/>
        <v>0.65102183174112738</v>
      </c>
      <c r="J228" s="30"/>
      <c r="K228" s="108"/>
      <c r="L228" s="32"/>
      <c r="M228" s="32"/>
      <c r="N228" s="32"/>
      <c r="O228" s="30"/>
      <c r="P228" s="30"/>
      <c r="Q228" s="30"/>
      <c r="R228" s="30"/>
      <c r="S228" s="30"/>
      <c r="T228" s="30"/>
      <c r="U228" s="30"/>
      <c r="V228" s="30"/>
      <c r="W228" s="30"/>
      <c r="X228" s="99"/>
      <c r="Y228" s="99"/>
    </row>
    <row r="229" spans="1:25" s="3" customFormat="1" x14ac:dyDescent="0.25">
      <c r="A229" s="29">
        <v>204</v>
      </c>
      <c r="B229" s="82">
        <v>43441406</v>
      </c>
      <c r="C229" s="123">
        <v>57.9</v>
      </c>
      <c r="D229" s="36">
        <v>1.468</v>
      </c>
      <c r="E229" s="36">
        <v>1.4790000000000001</v>
      </c>
      <c r="F229" s="36">
        <f t="shared" si="17"/>
        <v>1.1000000000000121E-2</v>
      </c>
      <c r="G229" s="124">
        <f t="shared" si="19"/>
        <v>9.4578000000001047E-3</v>
      </c>
      <c r="H229" s="218">
        <f t="shared" si="16"/>
        <v>7.8099126046092454E-2</v>
      </c>
      <c r="I229" s="124">
        <f t="shared" si="18"/>
        <v>8.7556926046092554E-2</v>
      </c>
      <c r="J229" s="30"/>
      <c r="K229" s="108"/>
      <c r="L229" s="32"/>
      <c r="M229" s="32"/>
      <c r="N229" s="32"/>
      <c r="O229" s="30"/>
      <c r="P229" s="30"/>
      <c r="Q229" s="30"/>
      <c r="R229" s="30"/>
      <c r="S229" s="30"/>
      <c r="T229" s="30"/>
      <c r="U229" s="30"/>
      <c r="V229" s="30"/>
      <c r="W229" s="30"/>
      <c r="X229" s="99"/>
      <c r="Y229" s="99"/>
    </row>
    <row r="230" spans="1:25" s="3" customFormat="1" x14ac:dyDescent="0.25">
      <c r="A230" s="29">
        <v>205</v>
      </c>
      <c r="B230" s="82">
        <v>43441089</v>
      </c>
      <c r="C230" s="123">
        <v>58.3</v>
      </c>
      <c r="D230" s="36">
        <v>2.5379999999999998</v>
      </c>
      <c r="E230" s="36">
        <v>3.0830000000000002</v>
      </c>
      <c r="F230" s="36">
        <f t="shared" si="17"/>
        <v>0.54500000000000037</v>
      </c>
      <c r="G230" s="124">
        <f t="shared" si="19"/>
        <v>0.46859100000000031</v>
      </c>
      <c r="H230" s="218">
        <f t="shared" si="16"/>
        <v>7.8638670958327966E-2</v>
      </c>
      <c r="I230" s="124">
        <f t="shared" si="18"/>
        <v>0.54722967095832831</v>
      </c>
      <c r="J230" s="30"/>
      <c r="K230" s="108"/>
      <c r="L230" s="32"/>
      <c r="M230" s="32"/>
      <c r="N230" s="32"/>
      <c r="O230" s="30"/>
      <c r="P230" s="30"/>
      <c r="Q230" s="30"/>
      <c r="R230" s="30"/>
      <c r="S230" s="30"/>
      <c r="T230" s="30"/>
      <c r="U230" s="30"/>
      <c r="V230" s="30"/>
      <c r="W230" s="30"/>
      <c r="X230" s="99"/>
      <c r="Y230" s="99"/>
    </row>
    <row r="231" spans="1:25" s="3" customFormat="1" x14ac:dyDescent="0.25">
      <c r="A231" s="29">
        <v>206</v>
      </c>
      <c r="B231" s="82">
        <v>20242434</v>
      </c>
      <c r="C231" s="123">
        <v>46.3</v>
      </c>
      <c r="D231" s="36">
        <v>3</v>
      </c>
      <c r="E231" s="36">
        <v>3</v>
      </c>
      <c r="F231" s="36">
        <f t="shared" si="17"/>
        <v>0</v>
      </c>
      <c r="G231" s="124">
        <f t="shared" si="19"/>
        <v>0</v>
      </c>
      <c r="H231" s="218">
        <f t="shared" si="16"/>
        <v>6.2452323591262182E-2</v>
      </c>
      <c r="I231" s="124">
        <f t="shared" si="18"/>
        <v>6.2452323591262182E-2</v>
      </c>
      <c r="J231" s="30"/>
      <c r="K231" s="108"/>
      <c r="L231" s="32"/>
      <c r="M231" s="109"/>
      <c r="N231" s="32"/>
      <c r="O231" s="30"/>
      <c r="P231" s="30"/>
      <c r="Q231" s="30"/>
      <c r="R231" s="30"/>
      <c r="S231" s="30"/>
      <c r="T231" s="30"/>
      <c r="U231" s="30"/>
      <c r="V231" s="30"/>
      <c r="W231" s="30"/>
      <c r="X231" s="99"/>
      <c r="Y231" s="99"/>
    </row>
    <row r="232" spans="1:25" s="3" customFormat="1" x14ac:dyDescent="0.25">
      <c r="A232" s="29">
        <v>207</v>
      </c>
      <c r="B232" s="82">
        <v>43441407</v>
      </c>
      <c r="C232" s="123">
        <v>77.900000000000006</v>
      </c>
      <c r="D232" s="36">
        <v>4.6550000000000002</v>
      </c>
      <c r="E232" s="36">
        <v>4.6550000000000002</v>
      </c>
      <c r="F232" s="36">
        <f t="shared" si="17"/>
        <v>0</v>
      </c>
      <c r="G232" s="124">
        <f t="shared" si="19"/>
        <v>0</v>
      </c>
      <c r="H232" s="218">
        <f t="shared" si="16"/>
        <v>0.10507637165786879</v>
      </c>
      <c r="I232" s="124">
        <f t="shared" si="18"/>
        <v>0.10507637165786879</v>
      </c>
      <c r="J232" s="30"/>
      <c r="K232" s="108"/>
      <c r="L232" s="32"/>
      <c r="M232" s="32"/>
      <c r="N232" s="32"/>
      <c r="O232" s="30"/>
      <c r="P232" s="30"/>
      <c r="Q232" s="30"/>
      <c r="R232" s="30"/>
      <c r="S232" s="30"/>
      <c r="T232" s="30"/>
      <c r="U232" s="30"/>
      <c r="V232" s="30"/>
      <c r="W232" s="30"/>
      <c r="X232" s="99"/>
      <c r="Y232" s="99"/>
    </row>
    <row r="233" spans="1:25" s="3" customFormat="1" x14ac:dyDescent="0.25">
      <c r="A233" s="29">
        <v>208</v>
      </c>
      <c r="B233" s="82">
        <v>43441412</v>
      </c>
      <c r="C233" s="123">
        <v>117.9</v>
      </c>
      <c r="D233" s="36">
        <v>7</v>
      </c>
      <c r="E233" s="36">
        <v>7</v>
      </c>
      <c r="F233" s="36">
        <f t="shared" si="17"/>
        <v>0</v>
      </c>
      <c r="G233" s="124">
        <f t="shared" si="19"/>
        <v>0</v>
      </c>
      <c r="H233" s="218">
        <f t="shared" si="16"/>
        <v>0.15903086288142143</v>
      </c>
      <c r="I233" s="124">
        <f t="shared" si="18"/>
        <v>0.15903086288142143</v>
      </c>
      <c r="J233" s="30"/>
      <c r="K233" s="108"/>
      <c r="L233" s="32"/>
      <c r="M233" s="32"/>
      <c r="N233" s="32"/>
      <c r="O233" s="30"/>
      <c r="P233" s="30"/>
      <c r="Q233" s="30"/>
      <c r="R233" s="30"/>
      <c r="S233" s="30"/>
      <c r="T233" s="30"/>
      <c r="U233" s="30"/>
      <c r="V233" s="30"/>
      <c r="W233" s="30"/>
      <c r="X233" s="99"/>
      <c r="Y233" s="99"/>
    </row>
    <row r="234" spans="1:25" s="3" customFormat="1" x14ac:dyDescent="0.25">
      <c r="A234" s="29">
        <v>209</v>
      </c>
      <c r="B234" s="82">
        <v>43441411</v>
      </c>
      <c r="C234" s="123">
        <v>58.2</v>
      </c>
      <c r="D234" s="36">
        <v>3.6539999999999999</v>
      </c>
      <c r="E234" s="36">
        <v>3.6539999999999999</v>
      </c>
      <c r="F234" s="36">
        <f t="shared" si="17"/>
        <v>0</v>
      </c>
      <c r="G234" s="124">
        <f t="shared" si="19"/>
        <v>0</v>
      </c>
      <c r="H234" s="218">
        <f t="shared" si="16"/>
        <v>7.8503784730269102E-2</v>
      </c>
      <c r="I234" s="124">
        <f t="shared" si="18"/>
        <v>7.8503784730269102E-2</v>
      </c>
      <c r="J234" s="30"/>
      <c r="K234" s="108"/>
      <c r="L234" s="32"/>
      <c r="M234" s="32"/>
      <c r="N234" s="32"/>
      <c r="O234" s="30"/>
      <c r="P234" s="30"/>
      <c r="Q234" s="30"/>
      <c r="R234" s="30"/>
      <c r="S234" s="30"/>
      <c r="T234" s="30"/>
      <c r="U234" s="30"/>
      <c r="V234" s="30"/>
      <c r="W234" s="30"/>
      <c r="X234" s="99"/>
      <c r="Y234" s="99"/>
    </row>
    <row r="235" spans="1:25" s="3" customFormat="1" x14ac:dyDescent="0.25">
      <c r="A235" s="29">
        <v>210</v>
      </c>
      <c r="B235" s="82">
        <v>43441408</v>
      </c>
      <c r="C235" s="123">
        <v>58.6</v>
      </c>
      <c r="D235" s="36">
        <v>3.669</v>
      </c>
      <c r="E235" s="36">
        <v>3.669</v>
      </c>
      <c r="F235" s="36">
        <f t="shared" si="17"/>
        <v>0</v>
      </c>
      <c r="G235" s="124">
        <f t="shared" si="19"/>
        <v>0</v>
      </c>
      <c r="H235" s="218">
        <f t="shared" si="16"/>
        <v>7.9043329642504614E-2</v>
      </c>
      <c r="I235" s="124">
        <f t="shared" si="18"/>
        <v>7.9043329642504614E-2</v>
      </c>
      <c r="J235" s="30"/>
      <c r="K235" s="108"/>
      <c r="L235" s="32"/>
      <c r="M235" s="32"/>
      <c r="N235" s="32"/>
      <c r="O235" s="30"/>
      <c r="P235" s="30"/>
      <c r="Q235" s="30"/>
      <c r="R235" s="30"/>
      <c r="S235" s="30"/>
      <c r="T235" s="30"/>
      <c r="U235" s="30"/>
      <c r="V235" s="30"/>
      <c r="W235" s="30"/>
      <c r="X235" s="99"/>
      <c r="Y235" s="99"/>
    </row>
    <row r="236" spans="1:25" s="3" customFormat="1" x14ac:dyDescent="0.25">
      <c r="A236" s="29">
        <v>211</v>
      </c>
      <c r="B236" s="82">
        <v>43441409</v>
      </c>
      <c r="C236" s="123">
        <v>46.7</v>
      </c>
      <c r="D236" s="36">
        <v>5.9640000000000004</v>
      </c>
      <c r="E236" s="36">
        <v>6.3120000000000003</v>
      </c>
      <c r="F236" s="36">
        <f t="shared" si="17"/>
        <v>0.34799999999999986</v>
      </c>
      <c r="G236" s="124">
        <f t="shared" si="19"/>
        <v>0.29921039999999988</v>
      </c>
      <c r="H236" s="218">
        <f t="shared" si="16"/>
        <v>6.2991868503497722E-2</v>
      </c>
      <c r="I236" s="124">
        <f t="shared" si="18"/>
        <v>0.36220226850349757</v>
      </c>
      <c r="J236" s="30"/>
      <c r="K236" s="108"/>
      <c r="L236" s="32"/>
      <c r="M236" s="32"/>
      <c r="N236" s="32"/>
      <c r="O236" s="30"/>
      <c r="P236" s="30"/>
      <c r="Q236" s="30"/>
      <c r="R236" s="30"/>
      <c r="S236" s="30"/>
      <c r="T236" s="30"/>
      <c r="U236" s="30"/>
      <c r="V236" s="30"/>
      <c r="W236" s="30"/>
      <c r="X236" s="99"/>
      <c r="Y236" s="99"/>
    </row>
    <row r="237" spans="1:25" s="3" customFormat="1" x14ac:dyDescent="0.25">
      <c r="A237" s="29">
        <v>212</v>
      </c>
      <c r="B237" s="82">
        <v>43441410</v>
      </c>
      <c r="C237" s="123">
        <v>78.599999999999994</v>
      </c>
      <c r="D237" s="36">
        <v>2.2120000000000002</v>
      </c>
      <c r="E237" s="36">
        <v>3.0289999999999999</v>
      </c>
      <c r="F237" s="36">
        <f t="shared" si="17"/>
        <v>0.81699999999999973</v>
      </c>
      <c r="G237" s="124">
        <f t="shared" si="19"/>
        <v>0.70245659999999976</v>
      </c>
      <c r="H237" s="218">
        <f t="shared" si="16"/>
        <v>0.10602057525428095</v>
      </c>
      <c r="I237" s="124">
        <f t="shared" si="18"/>
        <v>0.80847717525428076</v>
      </c>
      <c r="J237" s="30"/>
      <c r="K237" s="108"/>
      <c r="L237" s="32"/>
      <c r="M237" s="32"/>
      <c r="N237" s="32"/>
      <c r="O237" s="30"/>
      <c r="P237" s="30"/>
      <c r="Q237" s="30"/>
      <c r="R237" s="30"/>
      <c r="S237" s="30"/>
      <c r="T237" s="30"/>
      <c r="U237" s="30"/>
      <c r="V237" s="30"/>
      <c r="W237" s="30"/>
      <c r="X237" s="99"/>
      <c r="Y237" s="99"/>
    </row>
    <row r="238" spans="1:25" s="3" customFormat="1" x14ac:dyDescent="0.25">
      <c r="A238" s="29">
        <v>213</v>
      </c>
      <c r="B238" s="82">
        <v>43441403</v>
      </c>
      <c r="C238" s="123">
        <v>117.8</v>
      </c>
      <c r="D238" s="36">
        <v>10.146000000000001</v>
      </c>
      <c r="E238" s="36">
        <v>10.238</v>
      </c>
      <c r="F238" s="36">
        <f t="shared" si="17"/>
        <v>9.1999999999998749E-2</v>
      </c>
      <c r="G238" s="124">
        <f t="shared" si="19"/>
        <v>7.9101599999998926E-2</v>
      </c>
      <c r="H238" s="218">
        <f t="shared" si="16"/>
        <v>0.15889597665336253</v>
      </c>
      <c r="I238" s="124">
        <f t="shared" si="18"/>
        <v>0.23799757665336146</v>
      </c>
      <c r="J238" s="30"/>
      <c r="K238" s="108"/>
      <c r="L238" s="32"/>
      <c r="M238" s="32"/>
      <c r="N238" s="32"/>
      <c r="O238" s="30"/>
      <c r="P238" s="30"/>
      <c r="Q238" s="30"/>
      <c r="R238" s="30"/>
      <c r="S238" s="30"/>
      <c r="T238" s="30"/>
      <c r="U238" s="30"/>
      <c r="V238" s="30"/>
      <c r="W238" s="30"/>
      <c r="X238" s="99"/>
      <c r="Y238" s="99"/>
    </row>
    <row r="239" spans="1:25" s="3" customFormat="1" x14ac:dyDescent="0.25">
      <c r="A239" s="29">
        <v>214</v>
      </c>
      <c r="B239" s="82">
        <v>43441398</v>
      </c>
      <c r="C239" s="123">
        <v>57.8</v>
      </c>
      <c r="D239" s="36">
        <v>2.1379999999999999</v>
      </c>
      <c r="E239" s="36">
        <v>2.23</v>
      </c>
      <c r="F239" s="36">
        <f t="shared" si="17"/>
        <v>9.2000000000000082E-2</v>
      </c>
      <c r="G239" s="124">
        <f t="shared" si="19"/>
        <v>7.9101600000000077E-2</v>
      </c>
      <c r="H239" s="218">
        <f t="shared" si="16"/>
        <v>7.7964239818033562E-2</v>
      </c>
      <c r="I239" s="124">
        <f t="shared" si="18"/>
        <v>0.15706583981803363</v>
      </c>
      <c r="J239" s="30"/>
      <c r="K239" s="108"/>
      <c r="L239" s="32"/>
      <c r="M239" s="32"/>
      <c r="N239" s="32"/>
      <c r="O239" s="30"/>
      <c r="P239" s="30"/>
      <c r="Q239" s="30"/>
      <c r="R239" s="30"/>
      <c r="S239" s="30"/>
      <c r="T239" s="30"/>
      <c r="U239" s="30"/>
      <c r="V239" s="30"/>
      <c r="W239" s="30"/>
      <c r="X239" s="99"/>
      <c r="Y239" s="99"/>
    </row>
    <row r="240" spans="1:25" s="3" customFormat="1" x14ac:dyDescent="0.25">
      <c r="A240" s="29">
        <v>215</v>
      </c>
      <c r="B240" s="82">
        <v>43441413</v>
      </c>
      <c r="C240" s="123">
        <v>58.8</v>
      </c>
      <c r="D240" s="36">
        <v>2.7839999999999998</v>
      </c>
      <c r="E240" s="36">
        <v>3.0750000000000002</v>
      </c>
      <c r="F240" s="36">
        <f t="shared" si="17"/>
        <v>0.29100000000000037</v>
      </c>
      <c r="G240" s="124">
        <f t="shared" si="19"/>
        <v>0.25020180000000031</v>
      </c>
      <c r="H240" s="218">
        <f t="shared" si="16"/>
        <v>7.9313102098622384E-2</v>
      </c>
      <c r="I240" s="124">
        <f t="shared" si="18"/>
        <v>0.32951490209862266</v>
      </c>
      <c r="J240" s="30"/>
      <c r="K240" s="108"/>
      <c r="L240" s="32"/>
      <c r="M240" s="32"/>
      <c r="N240" s="32"/>
      <c r="O240" s="30"/>
      <c r="P240" s="30"/>
      <c r="Q240" s="30"/>
      <c r="R240" s="30"/>
      <c r="S240" s="30"/>
      <c r="T240" s="30"/>
      <c r="U240" s="30"/>
      <c r="V240" s="30"/>
      <c r="W240" s="30"/>
      <c r="X240" s="99"/>
      <c r="Y240" s="99"/>
    </row>
    <row r="241" spans="1:25" s="3" customFormat="1" x14ac:dyDescent="0.25">
      <c r="A241" s="29">
        <v>216</v>
      </c>
      <c r="B241" s="82">
        <v>43441401</v>
      </c>
      <c r="C241" s="123">
        <v>46.6</v>
      </c>
      <c r="D241" s="36">
        <v>5.2279999999999998</v>
      </c>
      <c r="E241" s="36">
        <v>5.649</v>
      </c>
      <c r="F241" s="36">
        <f t="shared" si="17"/>
        <v>0.42100000000000026</v>
      </c>
      <c r="G241" s="124">
        <f t="shared" si="19"/>
        <v>0.36197580000000024</v>
      </c>
      <c r="H241" s="218">
        <f t="shared" si="16"/>
        <v>6.285698227543883E-2</v>
      </c>
      <c r="I241" s="124">
        <f t="shared" si="18"/>
        <v>0.42483278227543908</v>
      </c>
      <c r="J241" s="30"/>
      <c r="K241" s="108"/>
      <c r="L241" s="32"/>
      <c r="M241" s="32"/>
      <c r="N241" s="32"/>
      <c r="O241" s="30"/>
      <c r="P241" s="30"/>
      <c r="Q241" s="30"/>
      <c r="R241" s="30"/>
      <c r="S241" s="30"/>
      <c r="T241" s="30"/>
      <c r="U241" s="30"/>
      <c r="V241" s="30"/>
      <c r="W241" s="30"/>
      <c r="X241" s="99"/>
      <c r="Y241" s="99"/>
    </row>
    <row r="242" spans="1:25" s="3" customFormat="1" x14ac:dyDescent="0.25">
      <c r="A242" s="29">
        <v>217</v>
      </c>
      <c r="B242" s="82">
        <v>43441404</v>
      </c>
      <c r="C242" s="123">
        <v>78.400000000000006</v>
      </c>
      <c r="D242" s="36">
        <v>5.125</v>
      </c>
      <c r="E242" s="36">
        <v>5.125</v>
      </c>
      <c r="F242" s="36">
        <f t="shared" si="17"/>
        <v>0</v>
      </c>
      <c r="G242" s="124">
        <f t="shared" si="19"/>
        <v>0</v>
      </c>
      <c r="H242" s="218">
        <f t="shared" si="16"/>
        <v>0.10575080279816319</v>
      </c>
      <c r="I242" s="124">
        <f t="shared" si="18"/>
        <v>0.10575080279816319</v>
      </c>
      <c r="J242" s="30"/>
      <c r="K242" s="108"/>
      <c r="L242" s="32"/>
      <c r="M242" s="32"/>
      <c r="N242" s="32"/>
      <c r="O242" s="30"/>
      <c r="P242" s="30"/>
      <c r="Q242" s="30"/>
      <c r="R242" s="30"/>
      <c r="S242" s="30"/>
      <c r="T242" s="30"/>
      <c r="U242" s="30"/>
      <c r="V242" s="30"/>
      <c r="W242" s="30"/>
      <c r="X242" s="99"/>
      <c r="Y242" s="99"/>
    </row>
    <row r="243" spans="1:25" s="3" customFormat="1" x14ac:dyDescent="0.25">
      <c r="A243" s="29">
        <v>218</v>
      </c>
      <c r="B243" s="82">
        <v>43441396</v>
      </c>
      <c r="C243" s="123">
        <v>118.2</v>
      </c>
      <c r="D243" s="36">
        <v>10.237</v>
      </c>
      <c r="E243" s="36">
        <v>10.237</v>
      </c>
      <c r="F243" s="36">
        <f t="shared" si="17"/>
        <v>0</v>
      </c>
      <c r="G243" s="124">
        <f t="shared" si="19"/>
        <v>0</v>
      </c>
      <c r="H243" s="218">
        <f t="shared" si="16"/>
        <v>0.15943552156559807</v>
      </c>
      <c r="I243" s="124">
        <f t="shared" si="18"/>
        <v>0.15943552156559807</v>
      </c>
      <c r="J243" s="30"/>
      <c r="K243" s="108"/>
      <c r="L243" s="32"/>
      <c r="M243" s="32"/>
      <c r="N243" s="32"/>
      <c r="O243" s="30"/>
      <c r="P243" s="30"/>
      <c r="Q243" s="30"/>
      <c r="R243" s="30"/>
      <c r="S243" s="30"/>
      <c r="T243" s="30"/>
      <c r="U243" s="30"/>
      <c r="V243" s="30"/>
      <c r="W243" s="30"/>
    </row>
    <row r="244" spans="1:25" s="3" customFormat="1" x14ac:dyDescent="0.25">
      <c r="A244" s="29">
        <v>219</v>
      </c>
      <c r="B244" s="82">
        <v>43441399</v>
      </c>
      <c r="C244" s="123">
        <v>58.3</v>
      </c>
      <c r="D244" s="36">
        <v>4.327</v>
      </c>
      <c r="E244" s="36">
        <v>4.5810000000000004</v>
      </c>
      <c r="F244" s="36">
        <f t="shared" si="17"/>
        <v>0.25400000000000045</v>
      </c>
      <c r="G244" s="124">
        <f t="shared" si="19"/>
        <v>0.21838920000000039</v>
      </c>
      <c r="H244" s="218">
        <f t="shared" si="16"/>
        <v>7.8638670958327966E-2</v>
      </c>
      <c r="I244" s="124">
        <f t="shared" si="18"/>
        <v>0.29702787095832839</v>
      </c>
      <c r="J244" s="30"/>
      <c r="K244" s="108"/>
      <c r="L244" s="32"/>
      <c r="M244" s="32"/>
      <c r="N244" s="32"/>
      <c r="O244" s="30"/>
      <c r="P244" s="30"/>
      <c r="Q244" s="30"/>
      <c r="R244" s="30"/>
      <c r="S244" s="30"/>
      <c r="T244" s="30"/>
      <c r="U244" s="30"/>
      <c r="V244" s="30"/>
      <c r="W244" s="30"/>
    </row>
    <row r="245" spans="1:25" s="3" customFormat="1" x14ac:dyDescent="0.25">
      <c r="A245" s="29">
        <v>220</v>
      </c>
      <c r="B245" s="82">
        <v>43441400</v>
      </c>
      <c r="C245" s="123">
        <v>59.4</v>
      </c>
      <c r="D245" s="36">
        <v>4.8070000000000004</v>
      </c>
      <c r="E245" s="36">
        <v>4.8070000000000004</v>
      </c>
      <c r="F245" s="36">
        <f t="shared" si="17"/>
        <v>0</v>
      </c>
      <c r="G245" s="124">
        <f>F245*0.8598</f>
        <v>0</v>
      </c>
      <c r="H245" s="218">
        <f t="shared" si="16"/>
        <v>8.0122419466975667E-2</v>
      </c>
      <c r="I245" s="124">
        <f t="shared" si="18"/>
        <v>8.0122419466975667E-2</v>
      </c>
      <c r="J245" s="30"/>
      <c r="K245" s="108"/>
      <c r="L245" s="32"/>
      <c r="M245" s="32"/>
      <c r="N245" s="32"/>
      <c r="O245" s="30"/>
      <c r="P245" s="30"/>
      <c r="Q245" s="30"/>
      <c r="R245" s="30"/>
      <c r="S245" s="30"/>
      <c r="T245" s="30"/>
      <c r="U245" s="30"/>
      <c r="V245" s="30"/>
      <c r="W245" s="30"/>
    </row>
    <row r="246" spans="1:25" s="3" customFormat="1" x14ac:dyDescent="0.25">
      <c r="A246" s="29">
        <v>221</v>
      </c>
      <c r="B246" s="82">
        <v>43441397</v>
      </c>
      <c r="C246" s="123">
        <v>46.9</v>
      </c>
      <c r="D246" s="36">
        <v>3.081</v>
      </c>
      <c r="E246" s="36">
        <v>3.383</v>
      </c>
      <c r="F246" s="36">
        <f t="shared" si="17"/>
        <v>0.30200000000000005</v>
      </c>
      <c r="G246" s="124">
        <f t="shared" ref="G246:G269" si="20">F246*0.8598</f>
        <v>0.25965960000000005</v>
      </c>
      <c r="H246" s="218">
        <f t="shared" si="16"/>
        <v>6.3261640959615464E-2</v>
      </c>
      <c r="I246" s="124">
        <f t="shared" si="18"/>
        <v>0.3229212409596155</v>
      </c>
      <c r="J246" s="30"/>
      <c r="K246" s="108"/>
      <c r="L246" s="32"/>
      <c r="M246" s="32"/>
      <c r="N246" s="32"/>
      <c r="O246" s="30"/>
      <c r="P246" s="30"/>
      <c r="Q246" s="30"/>
      <c r="R246" s="30"/>
      <c r="S246" s="30"/>
      <c r="T246" s="30"/>
      <c r="U246" s="30"/>
      <c r="V246" s="30"/>
      <c r="W246" s="30"/>
    </row>
    <row r="247" spans="1:25" s="3" customFormat="1" x14ac:dyDescent="0.25">
      <c r="A247" s="29">
        <v>222</v>
      </c>
      <c r="B247" s="82">
        <v>43441402</v>
      </c>
      <c r="C247" s="123">
        <v>77.7</v>
      </c>
      <c r="D247" s="36">
        <v>7.5090000000000003</v>
      </c>
      <c r="E247" s="36">
        <v>8.2850000000000001</v>
      </c>
      <c r="F247" s="36">
        <f t="shared" si="17"/>
        <v>0.7759999999999998</v>
      </c>
      <c r="G247" s="124">
        <f t="shared" si="20"/>
        <v>0.66720479999999982</v>
      </c>
      <c r="H247" s="218">
        <f t="shared" si="16"/>
        <v>0.10480659920175101</v>
      </c>
      <c r="I247" s="124">
        <f t="shared" si="18"/>
        <v>0.77201139920175077</v>
      </c>
      <c r="J247" s="30"/>
      <c r="K247" s="108"/>
      <c r="L247" s="32"/>
      <c r="M247" s="32"/>
      <c r="N247" s="32"/>
      <c r="O247" s="30"/>
      <c r="P247" s="30"/>
      <c r="Q247" s="30"/>
      <c r="R247" s="30"/>
      <c r="S247" s="30"/>
      <c r="T247" s="30"/>
      <c r="U247" s="30"/>
      <c r="V247" s="30"/>
      <c r="W247" s="30"/>
    </row>
    <row r="248" spans="1:25" s="3" customFormat="1" x14ac:dyDescent="0.25">
      <c r="A248" s="29">
        <v>223</v>
      </c>
      <c r="B248" s="82">
        <v>43441209</v>
      </c>
      <c r="C248" s="123">
        <v>118.6</v>
      </c>
      <c r="D248" s="36">
        <v>12.896000000000001</v>
      </c>
      <c r="E248" s="36">
        <v>13.352</v>
      </c>
      <c r="F248" s="36">
        <f t="shared" si="17"/>
        <v>0.45599999999999952</v>
      </c>
      <c r="G248" s="124">
        <f t="shared" si="20"/>
        <v>0.39206879999999961</v>
      </c>
      <c r="H248" s="218">
        <f t="shared" si="16"/>
        <v>0.15997506647783358</v>
      </c>
      <c r="I248" s="124">
        <f t="shared" si="18"/>
        <v>0.55204386647783321</v>
      </c>
      <c r="J248" s="30"/>
      <c r="K248" s="108"/>
      <c r="L248" s="32"/>
      <c r="M248" s="32"/>
      <c r="N248" s="32"/>
      <c r="O248" s="30"/>
      <c r="P248" s="30"/>
      <c r="Q248" s="30"/>
      <c r="R248" s="30"/>
      <c r="S248" s="30"/>
      <c r="T248" s="30"/>
      <c r="U248" s="30"/>
      <c r="V248" s="30"/>
      <c r="W248" s="30"/>
    </row>
    <row r="249" spans="1:25" s="3" customFormat="1" x14ac:dyDescent="0.25">
      <c r="A249" s="29">
        <v>224</v>
      </c>
      <c r="B249" s="82">
        <v>43441210</v>
      </c>
      <c r="C249" s="123">
        <v>56.8</v>
      </c>
      <c r="D249" s="36">
        <v>0.89400000000000002</v>
      </c>
      <c r="E249" s="36">
        <v>0.89400000000000002</v>
      </c>
      <c r="F249" s="36">
        <f t="shared" si="17"/>
        <v>0</v>
      </c>
      <c r="G249" s="124">
        <f t="shared" si="20"/>
        <v>0</v>
      </c>
      <c r="H249" s="218">
        <f t="shared" si="16"/>
        <v>7.661537753744474E-2</v>
      </c>
      <c r="I249" s="124">
        <f t="shared" si="18"/>
        <v>7.661537753744474E-2</v>
      </c>
      <c r="J249" s="30"/>
      <c r="K249" s="108"/>
      <c r="L249" s="32"/>
      <c r="M249" s="32"/>
      <c r="N249" s="32"/>
      <c r="O249" s="30"/>
      <c r="P249" s="30"/>
      <c r="Q249" s="30"/>
      <c r="R249" s="30"/>
      <c r="S249" s="30"/>
      <c r="T249" s="30"/>
      <c r="U249" s="30"/>
      <c r="V249" s="30"/>
      <c r="W249" s="30"/>
    </row>
    <row r="250" spans="1:25" s="3" customFormat="1" x14ac:dyDescent="0.25">
      <c r="A250" s="29">
        <v>225</v>
      </c>
      <c r="B250" s="82">
        <v>43441214</v>
      </c>
      <c r="C250" s="123">
        <v>58.9</v>
      </c>
      <c r="D250" s="36">
        <v>5.5810000000000004</v>
      </c>
      <c r="E250" s="36">
        <v>5.5869999999999997</v>
      </c>
      <c r="F250" s="36">
        <f t="shared" si="17"/>
        <v>5.9999999999993392E-3</v>
      </c>
      <c r="G250" s="124">
        <f t="shared" si="20"/>
        <v>5.1587999999994317E-3</v>
      </c>
      <c r="H250" s="218">
        <f t="shared" si="16"/>
        <v>7.9447988326681263E-2</v>
      </c>
      <c r="I250" s="124">
        <f t="shared" si="18"/>
        <v>8.4606788326680699E-2</v>
      </c>
      <c r="J250" s="30"/>
      <c r="K250" s="108"/>
      <c r="L250" s="32"/>
      <c r="M250" s="32"/>
      <c r="N250" s="32"/>
      <c r="O250" s="30"/>
      <c r="P250" s="30"/>
      <c r="Q250" s="30"/>
      <c r="R250" s="30"/>
      <c r="S250" s="30"/>
      <c r="T250" s="30"/>
      <c r="U250" s="30"/>
      <c r="V250" s="30"/>
      <c r="W250" s="30"/>
    </row>
    <row r="251" spans="1:25" s="3" customFormat="1" x14ac:dyDescent="0.25">
      <c r="A251" s="29">
        <v>226</v>
      </c>
      <c r="B251" s="82">
        <v>43441215</v>
      </c>
      <c r="C251" s="123">
        <v>46.8</v>
      </c>
      <c r="D251" s="36">
        <v>1.917</v>
      </c>
      <c r="E251" s="36">
        <v>2.024</v>
      </c>
      <c r="F251" s="36">
        <f t="shared" si="17"/>
        <v>0.10699999999999998</v>
      </c>
      <c r="G251" s="124">
        <f t="shared" si="20"/>
        <v>9.1998599999999986E-2</v>
      </c>
      <c r="H251" s="218">
        <f t="shared" si="16"/>
        <v>6.3126754731556586E-2</v>
      </c>
      <c r="I251" s="124">
        <f t="shared" si="18"/>
        <v>0.15512535473155659</v>
      </c>
      <c r="J251" s="30"/>
      <c r="K251" s="108"/>
      <c r="L251" s="32"/>
      <c r="M251" s="32"/>
      <c r="N251" s="32"/>
      <c r="O251" s="30"/>
      <c r="P251" s="30"/>
      <c r="Q251" s="30"/>
      <c r="R251" s="30"/>
      <c r="S251" s="30"/>
      <c r="T251" s="30"/>
      <c r="U251" s="30"/>
      <c r="V251" s="30"/>
      <c r="W251" s="30"/>
    </row>
    <row r="252" spans="1:25" s="3" customFormat="1" x14ac:dyDescent="0.25">
      <c r="A252" s="29">
        <v>227</v>
      </c>
      <c r="B252" s="82">
        <v>43441211</v>
      </c>
      <c r="C252" s="123">
        <v>78.2</v>
      </c>
      <c r="D252" s="36">
        <v>3.8559999999999999</v>
      </c>
      <c r="E252" s="36">
        <v>4.1449999999999996</v>
      </c>
      <c r="F252" s="36">
        <f t="shared" si="17"/>
        <v>0.2889999999999997</v>
      </c>
      <c r="G252" s="124">
        <f t="shared" si="20"/>
        <v>0.24848219999999974</v>
      </c>
      <c r="H252" s="218">
        <f t="shared" si="16"/>
        <v>0.10548103034204542</v>
      </c>
      <c r="I252" s="124">
        <f t="shared" si="18"/>
        <v>0.35396323034204513</v>
      </c>
      <c r="J252" s="30"/>
      <c r="K252" s="108"/>
      <c r="L252" s="32"/>
      <c r="M252" s="32"/>
      <c r="N252" s="32"/>
      <c r="O252" s="30"/>
      <c r="P252" s="30"/>
      <c r="Q252" s="30"/>
      <c r="R252" s="30"/>
      <c r="S252" s="30"/>
      <c r="T252" s="30"/>
      <c r="U252" s="30"/>
      <c r="V252" s="30"/>
      <c r="W252" s="30"/>
    </row>
    <row r="253" spans="1:25" s="3" customFormat="1" x14ac:dyDescent="0.25">
      <c r="A253" s="29">
        <v>228</v>
      </c>
      <c r="B253" s="82">
        <v>43441212</v>
      </c>
      <c r="C253" s="123">
        <v>117.6</v>
      </c>
      <c r="D253" s="36">
        <v>9.4749999999999996</v>
      </c>
      <c r="E253" s="36">
        <v>9.4749999999999996</v>
      </c>
      <c r="F253" s="36">
        <f t="shared" si="17"/>
        <v>0</v>
      </c>
      <c r="G253" s="124">
        <f t="shared" si="20"/>
        <v>0</v>
      </c>
      <c r="H253" s="218">
        <f t="shared" si="16"/>
        <v>0.15862620419724477</v>
      </c>
      <c r="I253" s="124">
        <f t="shared" si="18"/>
        <v>0.15862620419724477</v>
      </c>
      <c r="J253" s="30"/>
      <c r="K253" s="108"/>
      <c r="L253" s="32"/>
      <c r="M253" s="32"/>
      <c r="N253" s="32"/>
      <c r="O253" s="30"/>
      <c r="P253" s="30"/>
      <c r="Q253" s="30"/>
      <c r="R253" s="30"/>
      <c r="S253" s="30"/>
      <c r="T253" s="30"/>
      <c r="U253" s="30"/>
      <c r="V253" s="30"/>
      <c r="W253" s="30"/>
    </row>
    <row r="254" spans="1:25" s="3" customFormat="1" x14ac:dyDescent="0.25">
      <c r="A254" s="29">
        <v>229</v>
      </c>
      <c r="B254" s="82">
        <v>43441218</v>
      </c>
      <c r="C254" s="123">
        <v>57.8</v>
      </c>
      <c r="D254" s="36">
        <v>3.3410000000000002</v>
      </c>
      <c r="E254" s="36">
        <v>3.3559999999999999</v>
      </c>
      <c r="F254" s="36">
        <f t="shared" si="17"/>
        <v>1.499999999999968E-2</v>
      </c>
      <c r="G254" s="124">
        <f t="shared" si="20"/>
        <v>1.2896999999999725E-2</v>
      </c>
      <c r="H254" s="218">
        <f t="shared" si="16"/>
        <v>7.7964239818033562E-2</v>
      </c>
      <c r="I254" s="124">
        <f t="shared" si="18"/>
        <v>9.086123981803329E-2</v>
      </c>
      <c r="J254" s="30"/>
      <c r="K254" s="108"/>
      <c r="L254" s="32"/>
      <c r="M254" s="32"/>
      <c r="N254" s="32"/>
      <c r="O254" s="30"/>
      <c r="P254" s="30"/>
      <c r="Q254" s="30"/>
      <c r="R254" s="30"/>
      <c r="S254" s="30"/>
      <c r="T254" s="30"/>
      <c r="U254" s="30"/>
      <c r="V254" s="30"/>
      <c r="W254" s="30"/>
    </row>
    <row r="255" spans="1:25" s="3" customFormat="1" x14ac:dyDescent="0.25">
      <c r="A255" s="29">
        <v>230</v>
      </c>
      <c r="B255" s="82">
        <v>43441227</v>
      </c>
      <c r="C255" s="123">
        <v>58.4</v>
      </c>
      <c r="D255" s="36">
        <v>2.5939999999999999</v>
      </c>
      <c r="E255" s="36">
        <v>2.5939999999999999</v>
      </c>
      <c r="F255" s="36">
        <f t="shared" si="17"/>
        <v>0</v>
      </c>
      <c r="G255" s="124">
        <f t="shared" si="20"/>
        <v>0</v>
      </c>
      <c r="H255" s="218">
        <f t="shared" si="16"/>
        <v>7.8773557186386858E-2</v>
      </c>
      <c r="I255" s="124">
        <f t="shared" si="18"/>
        <v>7.8773557186386858E-2</v>
      </c>
      <c r="J255" s="30"/>
      <c r="K255" s="108"/>
      <c r="L255" s="32"/>
      <c r="M255" s="32"/>
      <c r="N255" s="32"/>
      <c r="O255" s="30"/>
      <c r="P255" s="30"/>
      <c r="Q255" s="30"/>
      <c r="R255" s="30"/>
      <c r="S255" s="30"/>
      <c r="T255" s="30"/>
      <c r="U255" s="30"/>
      <c r="V255" s="30"/>
      <c r="W255" s="30"/>
    </row>
    <row r="256" spans="1:25" s="3" customFormat="1" x14ac:dyDescent="0.25">
      <c r="A256" s="29">
        <v>231</v>
      </c>
      <c r="B256" s="82">
        <v>43441216</v>
      </c>
      <c r="C256" s="123">
        <v>47</v>
      </c>
      <c r="D256" s="36">
        <v>4.07</v>
      </c>
      <c r="E256" s="36">
        <v>4.07</v>
      </c>
      <c r="F256" s="36">
        <f t="shared" si="17"/>
        <v>0</v>
      </c>
      <c r="G256" s="124">
        <f t="shared" si="20"/>
        <v>0</v>
      </c>
      <c r="H256" s="218">
        <f t="shared" si="16"/>
        <v>6.3396527187674356E-2</v>
      </c>
      <c r="I256" s="124">
        <f t="shared" si="18"/>
        <v>6.3396527187674356E-2</v>
      </c>
      <c r="J256" s="30"/>
      <c r="K256" s="108"/>
      <c r="L256" s="32"/>
      <c r="M256" s="32"/>
      <c r="N256" s="32"/>
      <c r="O256" s="30"/>
      <c r="P256" s="30"/>
      <c r="Q256" s="30"/>
      <c r="R256" s="30"/>
      <c r="S256" s="30"/>
      <c r="T256" s="30"/>
      <c r="U256" s="30"/>
      <c r="V256" s="30"/>
      <c r="W256" s="30"/>
    </row>
    <row r="257" spans="1:23" s="3" customFormat="1" x14ac:dyDescent="0.25">
      <c r="A257" s="29">
        <v>232</v>
      </c>
      <c r="B257" s="82">
        <v>43441217</v>
      </c>
      <c r="C257" s="123">
        <v>78</v>
      </c>
      <c r="D257" s="36">
        <v>6.1710000000000003</v>
      </c>
      <c r="E257" s="36">
        <v>6.47</v>
      </c>
      <c r="F257" s="36">
        <f t="shared" si="17"/>
        <v>0.29899999999999949</v>
      </c>
      <c r="G257" s="124">
        <f t="shared" si="20"/>
        <v>0.25708019999999954</v>
      </c>
      <c r="H257" s="218">
        <f t="shared" si="16"/>
        <v>0.10521125788592765</v>
      </c>
      <c r="I257" s="124">
        <f t="shared" si="18"/>
        <v>0.3622914578859272</v>
      </c>
      <c r="J257" s="30"/>
      <c r="K257" s="108"/>
      <c r="L257" s="32"/>
      <c r="M257" s="32"/>
      <c r="N257" s="32"/>
      <c r="O257" s="30"/>
      <c r="P257" s="30"/>
      <c r="Q257" s="30"/>
      <c r="R257" s="30"/>
      <c r="S257" s="30"/>
      <c r="T257" s="30"/>
      <c r="U257" s="30"/>
      <c r="V257" s="30"/>
      <c r="W257" s="30"/>
    </row>
    <row r="258" spans="1:23" s="3" customFormat="1" x14ac:dyDescent="0.25">
      <c r="A258" s="29">
        <v>233</v>
      </c>
      <c r="B258" s="82">
        <v>43441226</v>
      </c>
      <c r="C258" s="123">
        <v>117.7</v>
      </c>
      <c r="D258" s="36">
        <v>9.5079999999999991</v>
      </c>
      <c r="E258" s="36">
        <v>9.5079999999999991</v>
      </c>
      <c r="F258" s="36">
        <f t="shared" si="17"/>
        <v>0</v>
      </c>
      <c r="G258" s="124">
        <f t="shared" si="20"/>
        <v>0</v>
      </c>
      <c r="H258" s="218">
        <f t="shared" si="16"/>
        <v>0.15876109042530365</v>
      </c>
      <c r="I258" s="124">
        <f t="shared" si="18"/>
        <v>0.15876109042530365</v>
      </c>
      <c r="J258" s="30"/>
      <c r="K258" s="108"/>
      <c r="L258" s="32"/>
      <c r="M258" s="32"/>
      <c r="N258" s="32"/>
      <c r="O258" s="30"/>
      <c r="P258" s="30"/>
      <c r="Q258" s="30"/>
      <c r="R258" s="30"/>
      <c r="S258" s="30"/>
      <c r="T258" s="30"/>
      <c r="U258" s="30"/>
      <c r="V258" s="30"/>
      <c r="W258" s="30"/>
    </row>
    <row r="259" spans="1:23" s="3" customFormat="1" x14ac:dyDescent="0.25">
      <c r="A259" s="29">
        <v>234</v>
      </c>
      <c r="B259" s="82">
        <v>43441225</v>
      </c>
      <c r="C259" s="123">
        <v>57.8</v>
      </c>
      <c r="D259" s="36">
        <v>2.78</v>
      </c>
      <c r="E259" s="36">
        <v>3.0579999999999998</v>
      </c>
      <c r="F259" s="36">
        <f t="shared" si="17"/>
        <v>0.27800000000000002</v>
      </c>
      <c r="G259" s="124">
        <f t="shared" si="20"/>
        <v>0.23902440000000003</v>
      </c>
      <c r="H259" s="218">
        <f t="shared" si="16"/>
        <v>7.7964239818033562E-2</v>
      </c>
      <c r="I259" s="124">
        <f t="shared" si="18"/>
        <v>0.3169886398180336</v>
      </c>
      <c r="J259" s="30"/>
      <c r="K259" s="108"/>
      <c r="L259" s="32"/>
      <c r="M259" s="32"/>
      <c r="N259" s="32"/>
      <c r="O259" s="30"/>
      <c r="P259" s="30"/>
      <c r="Q259" s="30"/>
      <c r="R259" s="30"/>
      <c r="S259" s="30"/>
      <c r="T259" s="30"/>
      <c r="U259" s="30"/>
      <c r="V259" s="30"/>
      <c r="W259" s="30"/>
    </row>
    <row r="260" spans="1:23" s="3" customFormat="1" x14ac:dyDescent="0.25">
      <c r="A260" s="29">
        <v>235</v>
      </c>
      <c r="B260" s="82">
        <v>43441222</v>
      </c>
      <c r="C260" s="123">
        <v>58.3</v>
      </c>
      <c r="D260" s="36">
        <v>1.0529999999999999</v>
      </c>
      <c r="E260" s="36">
        <v>1.0529999999999999</v>
      </c>
      <c r="F260" s="36">
        <f t="shared" si="17"/>
        <v>0</v>
      </c>
      <c r="G260" s="124">
        <f t="shared" si="20"/>
        <v>0</v>
      </c>
      <c r="H260" s="218">
        <f t="shared" si="16"/>
        <v>7.8638670958327966E-2</v>
      </c>
      <c r="I260" s="124">
        <f t="shared" si="18"/>
        <v>7.8638670958327966E-2</v>
      </c>
      <c r="J260" s="30"/>
      <c r="K260" s="108"/>
      <c r="L260" s="32"/>
      <c r="M260" s="32"/>
      <c r="N260" s="32"/>
      <c r="O260" s="30"/>
      <c r="P260" s="30"/>
      <c r="Q260" s="30"/>
      <c r="R260" s="30"/>
      <c r="S260" s="30"/>
      <c r="T260" s="30"/>
      <c r="U260" s="30"/>
      <c r="V260" s="30"/>
      <c r="W260" s="30"/>
    </row>
    <row r="261" spans="1:23" s="3" customFormat="1" x14ac:dyDescent="0.25">
      <c r="A261" s="29">
        <v>236</v>
      </c>
      <c r="B261" s="82">
        <v>43441223</v>
      </c>
      <c r="C261" s="123">
        <v>47</v>
      </c>
      <c r="D261" s="36">
        <v>2.7519999999999998</v>
      </c>
      <c r="E261" s="36">
        <v>2.9380000000000002</v>
      </c>
      <c r="F261" s="36">
        <f t="shared" si="17"/>
        <v>0.18600000000000039</v>
      </c>
      <c r="G261" s="124">
        <f t="shared" si="20"/>
        <v>0.15992280000000034</v>
      </c>
      <c r="H261" s="218">
        <f t="shared" si="16"/>
        <v>6.3396527187674356E-2</v>
      </c>
      <c r="I261" s="124">
        <f t="shared" si="18"/>
        <v>0.22331932718767469</v>
      </c>
      <c r="J261" s="30"/>
      <c r="K261" s="108"/>
      <c r="L261" s="32"/>
      <c r="M261" s="32"/>
      <c r="N261" s="32"/>
      <c r="O261" s="30"/>
      <c r="P261" s="30"/>
      <c r="Q261" s="30"/>
      <c r="R261" s="30"/>
      <c r="S261" s="30"/>
      <c r="T261" s="30"/>
      <c r="U261" s="30"/>
      <c r="V261" s="30"/>
      <c r="W261" s="30"/>
    </row>
    <row r="262" spans="1:23" s="3" customFormat="1" x14ac:dyDescent="0.25">
      <c r="A262" s="29">
        <v>237</v>
      </c>
      <c r="B262" s="82">
        <v>43441224</v>
      </c>
      <c r="C262" s="123">
        <v>77</v>
      </c>
      <c r="D262" s="36">
        <v>4.6340000000000003</v>
      </c>
      <c r="E262" s="36">
        <v>5.3789999999999996</v>
      </c>
      <c r="F262" s="36">
        <f t="shared" si="17"/>
        <v>0.74499999999999922</v>
      </c>
      <c r="G262" s="124">
        <f t="shared" si="20"/>
        <v>0.64055099999999932</v>
      </c>
      <c r="H262" s="218">
        <f t="shared" si="16"/>
        <v>0.10386239560533883</v>
      </c>
      <c r="I262" s="124">
        <f t="shared" si="18"/>
        <v>0.74441339560533815</v>
      </c>
      <c r="J262" s="30"/>
      <c r="K262" s="108"/>
      <c r="L262" s="32"/>
      <c r="M262" s="32"/>
      <c r="N262" s="32"/>
      <c r="O262" s="30"/>
      <c r="P262" s="30"/>
      <c r="Q262" s="30"/>
      <c r="R262" s="30"/>
      <c r="S262" s="30"/>
      <c r="T262" s="30"/>
      <c r="U262" s="30"/>
      <c r="V262" s="30"/>
      <c r="W262" s="30"/>
    </row>
    <row r="263" spans="1:23" s="3" customFormat="1" x14ac:dyDescent="0.25">
      <c r="A263" s="29">
        <v>238</v>
      </c>
      <c r="B263" s="82">
        <v>43441221</v>
      </c>
      <c r="C263" s="123">
        <v>117.8</v>
      </c>
      <c r="D263" s="36">
        <v>10.102</v>
      </c>
      <c r="E263" s="36">
        <v>10.102</v>
      </c>
      <c r="F263" s="36">
        <f t="shared" si="17"/>
        <v>0</v>
      </c>
      <c r="G263" s="124">
        <f t="shared" si="20"/>
        <v>0</v>
      </c>
      <c r="H263" s="218">
        <f t="shared" si="16"/>
        <v>0.15889597665336253</v>
      </c>
      <c r="I263" s="124">
        <f t="shared" si="18"/>
        <v>0.15889597665336253</v>
      </c>
      <c r="J263" s="30"/>
      <c r="K263" s="108"/>
      <c r="L263" s="32"/>
      <c r="M263" s="32"/>
      <c r="N263" s="32"/>
      <c r="O263" s="30"/>
      <c r="P263" s="30"/>
      <c r="Q263" s="30"/>
      <c r="R263" s="30"/>
      <c r="S263" s="30"/>
      <c r="T263" s="30"/>
      <c r="U263" s="30"/>
      <c r="V263" s="30"/>
      <c r="W263" s="30"/>
    </row>
    <row r="264" spans="1:23" s="3" customFormat="1" x14ac:dyDescent="0.25">
      <c r="A264" s="29">
        <v>239</v>
      </c>
      <c r="B264" s="82">
        <v>43441220</v>
      </c>
      <c r="C264" s="123">
        <v>58.1</v>
      </c>
      <c r="D264" s="36">
        <v>3.754</v>
      </c>
      <c r="E264" s="36">
        <v>4.0679999999999996</v>
      </c>
      <c r="F264" s="36">
        <f t="shared" si="17"/>
        <v>0.31399999999999961</v>
      </c>
      <c r="G264" s="124">
        <f t="shared" si="20"/>
        <v>0.2699771999999997</v>
      </c>
      <c r="H264" s="218">
        <f t="shared" si="16"/>
        <v>7.836889850221021E-2</v>
      </c>
      <c r="I264" s="124">
        <f t="shared" si="18"/>
        <v>0.34834609850220988</v>
      </c>
      <c r="J264" s="30"/>
      <c r="K264" s="108"/>
      <c r="L264" s="32"/>
      <c r="M264" s="32"/>
      <c r="N264" s="32"/>
      <c r="O264" s="30"/>
      <c r="P264" s="30"/>
      <c r="Q264" s="30"/>
      <c r="R264" s="30"/>
      <c r="S264" s="30"/>
      <c r="T264" s="30"/>
      <c r="U264" s="30"/>
      <c r="V264" s="30"/>
      <c r="W264" s="30"/>
    </row>
    <row r="265" spans="1:23" s="3" customFormat="1" x14ac:dyDescent="0.25">
      <c r="A265" s="29">
        <v>240</v>
      </c>
      <c r="B265" s="82">
        <v>20242417</v>
      </c>
      <c r="C265" s="123">
        <v>58.7</v>
      </c>
      <c r="D265" s="36">
        <v>3.3610000000000002</v>
      </c>
      <c r="E265" s="36">
        <v>3.7370000000000001</v>
      </c>
      <c r="F265" s="36">
        <f t="shared" si="17"/>
        <v>0.37599999999999989</v>
      </c>
      <c r="G265" s="124">
        <f t="shared" si="20"/>
        <v>0.32328479999999993</v>
      </c>
      <c r="H265" s="218">
        <f t="shared" si="16"/>
        <v>7.9178215870563506E-2</v>
      </c>
      <c r="I265" s="124">
        <f t="shared" si="18"/>
        <v>0.40246301587056343</v>
      </c>
      <c r="J265" s="30"/>
      <c r="K265" s="108"/>
      <c r="L265" s="32"/>
      <c r="M265" s="32"/>
      <c r="N265" s="32"/>
      <c r="O265" s="30"/>
      <c r="P265" s="30"/>
      <c r="Q265" s="30"/>
      <c r="R265" s="30"/>
      <c r="S265" s="30"/>
      <c r="T265" s="30"/>
      <c r="U265" s="30"/>
      <c r="V265" s="30"/>
      <c r="W265" s="30"/>
    </row>
    <row r="266" spans="1:23" s="3" customFormat="1" x14ac:dyDescent="0.25">
      <c r="A266" s="29">
        <v>241</v>
      </c>
      <c r="B266" s="82">
        <v>20242445</v>
      </c>
      <c r="C266" s="123">
        <v>46.5</v>
      </c>
      <c r="D266" s="36">
        <v>1.181</v>
      </c>
      <c r="E266" s="36">
        <v>1.3580000000000001</v>
      </c>
      <c r="F266" s="36">
        <f t="shared" si="17"/>
        <v>0.17700000000000005</v>
      </c>
      <c r="G266" s="124">
        <f t="shared" si="20"/>
        <v>0.15218460000000003</v>
      </c>
      <c r="H266" s="218">
        <f t="shared" si="16"/>
        <v>6.2722096047379952E-2</v>
      </c>
      <c r="I266" s="124">
        <f t="shared" si="18"/>
        <v>0.21490669604738</v>
      </c>
      <c r="J266" s="30"/>
      <c r="K266" s="108"/>
      <c r="L266" s="32"/>
      <c r="M266" s="32"/>
      <c r="N266" s="32"/>
      <c r="O266" s="30"/>
      <c r="P266" s="30"/>
      <c r="Q266" s="30"/>
      <c r="R266" s="30"/>
      <c r="S266" s="30"/>
      <c r="T266" s="30"/>
      <c r="U266" s="30"/>
      <c r="V266" s="30"/>
      <c r="W266" s="30"/>
    </row>
    <row r="267" spans="1:23" s="3" customFormat="1" x14ac:dyDescent="0.25">
      <c r="A267" s="29">
        <v>242</v>
      </c>
      <c r="B267" s="82">
        <v>43441219</v>
      </c>
      <c r="C267" s="123">
        <v>78.3</v>
      </c>
      <c r="D267" s="36">
        <v>7.8949999999999996</v>
      </c>
      <c r="E267" s="36">
        <v>9.2870000000000008</v>
      </c>
      <c r="F267" s="36">
        <f t="shared" si="17"/>
        <v>1.3920000000000012</v>
      </c>
      <c r="G267" s="124">
        <f t="shared" si="20"/>
        <v>1.1968416000000011</v>
      </c>
      <c r="H267" s="218">
        <f t="shared" si="16"/>
        <v>0.1056159165701043</v>
      </c>
      <c r="I267" s="124">
        <f t="shared" si="18"/>
        <v>1.3024575165701053</v>
      </c>
      <c r="J267" s="30"/>
      <c r="K267" s="108"/>
      <c r="L267" s="32"/>
      <c r="M267" s="32"/>
      <c r="N267" s="32"/>
      <c r="O267" s="30"/>
      <c r="P267" s="30"/>
      <c r="Q267" s="30"/>
      <c r="R267" s="30"/>
      <c r="S267" s="30"/>
      <c r="T267" s="30"/>
      <c r="U267" s="30"/>
      <c r="V267" s="30"/>
      <c r="W267" s="30"/>
    </row>
    <row r="268" spans="1:23" s="3" customFormat="1" x14ac:dyDescent="0.25">
      <c r="A268" s="29">
        <v>243</v>
      </c>
      <c r="B268" s="82">
        <v>20242421</v>
      </c>
      <c r="C268" s="123">
        <v>117.2</v>
      </c>
      <c r="D268" s="36">
        <v>7.3680000000000003</v>
      </c>
      <c r="E268" s="36">
        <v>7.3680000000000003</v>
      </c>
      <c r="F268" s="36">
        <f t="shared" si="17"/>
        <v>0</v>
      </c>
      <c r="G268" s="124">
        <f t="shared" si="20"/>
        <v>0</v>
      </c>
      <c r="H268" s="218">
        <f t="shared" si="16"/>
        <v>0.15808665928500923</v>
      </c>
      <c r="I268" s="124">
        <f t="shared" si="18"/>
        <v>0.15808665928500923</v>
      </c>
      <c r="J268" s="30"/>
      <c r="K268" s="108"/>
      <c r="L268" s="30"/>
      <c r="M268" s="32"/>
      <c r="N268" s="32"/>
      <c r="O268" s="30"/>
      <c r="P268" s="30"/>
      <c r="Q268" s="30"/>
      <c r="R268" s="30"/>
      <c r="S268" s="30"/>
      <c r="T268" s="30"/>
      <c r="U268" s="30"/>
      <c r="V268" s="30"/>
      <c r="W268" s="30"/>
    </row>
    <row r="269" spans="1:23" s="3" customFormat="1" x14ac:dyDescent="0.25">
      <c r="A269" s="29">
        <v>244</v>
      </c>
      <c r="B269" s="82">
        <v>20242431</v>
      </c>
      <c r="C269" s="123">
        <v>57.8</v>
      </c>
      <c r="D269" s="36">
        <v>3.9830000000000001</v>
      </c>
      <c r="E269" s="36">
        <v>3.9830000000000001</v>
      </c>
      <c r="F269" s="36">
        <f t="shared" si="17"/>
        <v>0</v>
      </c>
      <c r="G269" s="124">
        <f t="shared" si="20"/>
        <v>0</v>
      </c>
      <c r="H269" s="218">
        <f t="shared" si="16"/>
        <v>7.7964239818033562E-2</v>
      </c>
      <c r="I269" s="124">
        <f t="shared" si="18"/>
        <v>7.7964239818033562E-2</v>
      </c>
      <c r="J269" s="30"/>
      <c r="K269" s="108"/>
      <c r="L269" s="30"/>
      <c r="M269" s="32"/>
      <c r="N269" s="32"/>
      <c r="O269" s="30"/>
      <c r="P269" s="30"/>
      <c r="Q269" s="30"/>
      <c r="R269" s="30"/>
      <c r="S269" s="30"/>
      <c r="T269" s="30"/>
      <c r="U269" s="30"/>
      <c r="V269" s="30"/>
      <c r="W269" s="30"/>
    </row>
    <row r="270" spans="1:23" s="3" customFormat="1" x14ac:dyDescent="0.25">
      <c r="A270" s="29">
        <v>245</v>
      </c>
      <c r="B270" s="82">
        <v>20242432</v>
      </c>
      <c r="C270" s="123">
        <v>58.2</v>
      </c>
      <c r="D270" s="36">
        <v>2.5379999999999998</v>
      </c>
      <c r="E270" s="36">
        <v>2.5379999999999998</v>
      </c>
      <c r="F270" s="36">
        <f t="shared" si="17"/>
        <v>0</v>
      </c>
      <c r="G270" s="124">
        <f>F270*0.8598</f>
        <v>0</v>
      </c>
      <c r="H270" s="218">
        <f t="shared" si="16"/>
        <v>7.8503784730269102E-2</v>
      </c>
      <c r="I270" s="124">
        <f t="shared" si="18"/>
        <v>7.8503784730269102E-2</v>
      </c>
      <c r="J270" s="30"/>
      <c r="K270" s="108"/>
      <c r="L270" s="30"/>
      <c r="M270" s="32"/>
      <c r="N270" s="32"/>
      <c r="O270" s="30"/>
      <c r="P270" s="30"/>
      <c r="Q270" s="30"/>
      <c r="R270" s="30"/>
      <c r="S270" s="30"/>
      <c r="T270" s="30"/>
      <c r="U270" s="30"/>
      <c r="V270" s="30"/>
      <c r="W270" s="30"/>
    </row>
    <row r="271" spans="1:23" s="3" customFormat="1" x14ac:dyDescent="0.25">
      <c r="A271" s="29">
        <v>246</v>
      </c>
      <c r="B271" s="82">
        <v>20242451</v>
      </c>
      <c r="C271" s="123">
        <v>45.8</v>
      </c>
      <c r="D271" s="36">
        <v>5.5129999999999999</v>
      </c>
      <c r="E271" s="36">
        <v>5.5129999999999999</v>
      </c>
      <c r="F271" s="36">
        <f t="shared" si="17"/>
        <v>0</v>
      </c>
      <c r="G271" s="124">
        <f t="shared" ref="G271" si="21">F271*0.8598</f>
        <v>0</v>
      </c>
      <c r="H271" s="218">
        <f t="shared" si="16"/>
        <v>6.1777892450967778E-2</v>
      </c>
      <c r="I271" s="124">
        <f t="shared" si="18"/>
        <v>6.1777892450967778E-2</v>
      </c>
      <c r="J271" s="30"/>
      <c r="K271" s="108"/>
      <c r="L271" s="30"/>
      <c r="M271" s="32"/>
      <c r="N271" s="32"/>
      <c r="O271" s="30"/>
      <c r="P271" s="30"/>
      <c r="Q271" s="30"/>
      <c r="R271" s="30"/>
      <c r="S271" s="30"/>
      <c r="T271" s="30"/>
      <c r="U271" s="30"/>
      <c r="V271" s="30"/>
      <c r="W271" s="30"/>
    </row>
    <row r="272" spans="1:23" s="3" customFormat="1" x14ac:dyDescent="0.25">
      <c r="A272" s="29">
        <v>247</v>
      </c>
      <c r="B272" s="82">
        <v>20242442</v>
      </c>
      <c r="C272" s="123">
        <v>77.599999999999994</v>
      </c>
      <c r="D272" s="36">
        <v>5.5289999999999999</v>
      </c>
      <c r="E272" s="36">
        <v>5.5289999999999999</v>
      </c>
      <c r="F272" s="36">
        <f t="shared" si="17"/>
        <v>0</v>
      </c>
      <c r="G272" s="124">
        <f>F272*0.8598</f>
        <v>0</v>
      </c>
      <c r="H272" s="218">
        <f t="shared" si="16"/>
        <v>0.10467171297369213</v>
      </c>
      <c r="I272" s="124">
        <f t="shared" si="18"/>
        <v>0.10467171297369213</v>
      </c>
      <c r="J272" s="30"/>
      <c r="K272" s="106"/>
      <c r="L272" s="70"/>
      <c r="M272" s="32"/>
      <c r="N272" s="32"/>
      <c r="O272" s="30"/>
      <c r="P272" s="30"/>
      <c r="Q272" s="30"/>
      <c r="R272" s="30"/>
      <c r="S272" s="30"/>
      <c r="T272" s="30"/>
      <c r="U272" s="30"/>
      <c r="V272" s="30"/>
      <c r="W272" s="30"/>
    </row>
    <row r="273" spans="1:23" s="4" customFormat="1" x14ac:dyDescent="0.25">
      <c r="A273" s="320" t="s">
        <v>3</v>
      </c>
      <c r="B273" s="320"/>
      <c r="C273" s="219">
        <f t="shared" ref="C273:E273" si="22">SUM(C26:C272)</f>
        <v>17591.5</v>
      </c>
      <c r="D273" s="220">
        <f t="shared" ref="D273" si="23">SUM(D26:D272)</f>
        <v>1429.7820000000004</v>
      </c>
      <c r="E273" s="220">
        <f t="shared" si="22"/>
        <v>1496.5360000000007</v>
      </c>
      <c r="F273" s="36">
        <f t="shared" si="17"/>
        <v>66.75400000000036</v>
      </c>
      <c r="G273" s="220">
        <f>SUM(G26:G272)</f>
        <v>57.39508919999998</v>
      </c>
      <c r="H273" s="220">
        <f>SUM(H26:H272)</f>
        <v>29.799910799999989</v>
      </c>
      <c r="I273" s="220">
        <f>SUM(I26:I272)</f>
        <v>87.194999999999979</v>
      </c>
      <c r="J273" s="200"/>
      <c r="K273" s="201"/>
      <c r="L273" s="30"/>
      <c r="M273" s="32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 x14ac:dyDescent="0.25">
      <c r="G274" s="193"/>
      <c r="J274" s="129"/>
      <c r="K274" s="106"/>
      <c r="L274" s="30"/>
      <c r="M274" s="32"/>
      <c r="N274" s="30"/>
    </row>
    <row r="275" spans="1:23" x14ac:dyDescent="0.25">
      <c r="J275" s="30"/>
      <c r="K275" s="30"/>
      <c r="L275" s="30"/>
      <c r="M275" s="32"/>
      <c r="N275" s="30"/>
    </row>
    <row r="276" spans="1:23" ht="18.75" customHeight="1" x14ac:dyDescent="0.25">
      <c r="A276" s="287" t="s">
        <v>55</v>
      </c>
      <c r="B276" s="321" t="s">
        <v>56</v>
      </c>
      <c r="C276" s="180" t="s">
        <v>78</v>
      </c>
      <c r="D276" s="197"/>
      <c r="E276" s="194"/>
      <c r="F276" s="194"/>
      <c r="G276" s="194"/>
    </row>
    <row r="277" spans="1:23" x14ac:dyDescent="0.25">
      <c r="A277" s="288"/>
      <c r="B277" s="322"/>
      <c r="C277" s="181" t="s">
        <v>58</v>
      </c>
      <c r="D277" s="197"/>
      <c r="E277" s="191"/>
      <c r="F277" s="191"/>
      <c r="G277" s="192"/>
      <c r="H277" s="191"/>
      <c r="I277" s="191"/>
      <c r="J277" s="191"/>
      <c r="M277" s="191"/>
      <c r="R277"/>
      <c r="S277"/>
      <c r="T277"/>
      <c r="U277"/>
      <c r="V277"/>
      <c r="W277"/>
    </row>
    <row r="278" spans="1:23" x14ac:dyDescent="0.25">
      <c r="A278" s="182" t="s">
        <v>59</v>
      </c>
      <c r="B278" s="183">
        <v>43441481</v>
      </c>
      <c r="C278" s="184">
        <v>17.716999999999999</v>
      </c>
      <c r="D278" s="197"/>
      <c r="E278" s="191"/>
      <c r="F278" s="191"/>
      <c r="G278" s="192"/>
      <c r="H278" s="191"/>
      <c r="I278" s="191"/>
      <c r="J278" s="191"/>
      <c r="M278" s="191"/>
      <c r="R278"/>
      <c r="S278"/>
      <c r="T278"/>
      <c r="U278"/>
      <c r="V278"/>
      <c r="W278"/>
    </row>
    <row r="279" spans="1:23" x14ac:dyDescent="0.25">
      <c r="A279" s="182" t="s">
        <v>60</v>
      </c>
      <c r="B279" s="183">
        <v>43441178</v>
      </c>
      <c r="C279" s="184">
        <v>16.75</v>
      </c>
      <c r="D279" s="197"/>
      <c r="E279" s="191"/>
      <c r="F279" s="191"/>
      <c r="G279" s="192"/>
      <c r="H279" s="191"/>
      <c r="I279" s="191"/>
      <c r="J279" s="191"/>
      <c r="M279" s="191"/>
      <c r="R279"/>
      <c r="S279"/>
      <c r="T279"/>
      <c r="U279"/>
      <c r="V279"/>
      <c r="W279"/>
    </row>
    <row r="280" spans="1:23" x14ac:dyDescent="0.25">
      <c r="A280" s="182" t="s">
        <v>61</v>
      </c>
      <c r="B280" s="183">
        <v>43441179</v>
      </c>
      <c r="C280" s="184">
        <v>12.521000000000001</v>
      </c>
      <c r="D280" s="197"/>
      <c r="E280" s="191"/>
      <c r="F280" s="191"/>
      <c r="G280" s="192"/>
      <c r="H280" s="191"/>
      <c r="I280" s="191"/>
      <c r="J280" s="191"/>
      <c r="M280" s="191"/>
      <c r="R280"/>
      <c r="S280"/>
      <c r="T280"/>
      <c r="U280"/>
      <c r="V280"/>
      <c r="W280"/>
    </row>
    <row r="281" spans="1:23" x14ac:dyDescent="0.25">
      <c r="A281" s="182" t="s">
        <v>62</v>
      </c>
      <c r="B281" s="183">
        <v>43441177</v>
      </c>
      <c r="C281" s="184">
        <v>23.202999999999999</v>
      </c>
      <c r="D281" s="197"/>
      <c r="E281" s="191"/>
      <c r="F281" s="191"/>
      <c r="G281" s="192"/>
      <c r="H281" s="191"/>
      <c r="I281" s="191"/>
      <c r="J281" s="191"/>
      <c r="M281" s="191"/>
      <c r="R281"/>
      <c r="S281"/>
      <c r="T281"/>
      <c r="U281"/>
      <c r="V281"/>
      <c r="W281"/>
    </row>
    <row r="282" spans="1:23" x14ac:dyDescent="0.25">
      <c r="A282" s="182" t="s">
        <v>63</v>
      </c>
      <c r="B282" s="183">
        <v>41444210</v>
      </c>
      <c r="C282" s="184">
        <v>71.790000000000006</v>
      </c>
      <c r="D282" s="197"/>
      <c r="E282" s="191"/>
      <c r="F282" s="191"/>
      <c r="G282" s="192"/>
      <c r="H282" s="191"/>
      <c r="I282" s="191"/>
      <c r="J282" s="191"/>
      <c r="M282" s="191"/>
      <c r="R282"/>
      <c r="S282"/>
      <c r="T282"/>
      <c r="U282"/>
      <c r="V282"/>
      <c r="W282"/>
    </row>
    <row r="283" spans="1:23" x14ac:dyDescent="0.25">
      <c r="A283" s="182" t="s">
        <v>64</v>
      </c>
      <c r="B283" s="183">
        <v>43441483</v>
      </c>
      <c r="C283" s="184">
        <v>88.638999999999996</v>
      </c>
      <c r="D283" s="197"/>
      <c r="E283" s="191"/>
      <c r="F283" s="191"/>
      <c r="G283" s="192"/>
      <c r="H283" s="191"/>
      <c r="I283" s="191"/>
      <c r="J283" s="191"/>
      <c r="M283" s="191"/>
      <c r="R283"/>
      <c r="S283"/>
      <c r="T283"/>
      <c r="U283"/>
      <c r="V283"/>
      <c r="W283"/>
    </row>
    <row r="284" spans="1:23" x14ac:dyDescent="0.25">
      <c r="A284" s="182" t="s">
        <v>65</v>
      </c>
      <c r="B284" s="183">
        <v>43441482</v>
      </c>
      <c r="C284" s="184">
        <v>94.212999999999994</v>
      </c>
      <c r="D284" s="197"/>
      <c r="E284" s="191"/>
      <c r="F284" s="191"/>
      <c r="G284" s="192"/>
      <c r="H284" s="191"/>
      <c r="I284" s="191"/>
      <c r="J284" s="191"/>
      <c r="M284" s="191"/>
      <c r="R284"/>
      <c r="S284"/>
      <c r="T284"/>
      <c r="U284"/>
      <c r="V284"/>
      <c r="W284"/>
    </row>
    <row r="285" spans="1:23" x14ac:dyDescent="0.25">
      <c r="A285" s="182" t="s">
        <v>66</v>
      </c>
      <c r="B285" s="183">
        <v>20242453</v>
      </c>
      <c r="C285" s="184">
        <v>31.988</v>
      </c>
      <c r="D285" s="197"/>
      <c r="E285" s="191"/>
      <c r="F285" s="191"/>
      <c r="G285" s="192"/>
      <c r="H285" s="191"/>
      <c r="I285" s="191"/>
      <c r="J285" s="191"/>
      <c r="M285" s="191"/>
      <c r="R285"/>
      <c r="S285"/>
      <c r="T285"/>
      <c r="U285"/>
      <c r="V285"/>
      <c r="W285"/>
    </row>
    <row r="286" spans="1:23" x14ac:dyDescent="0.25">
      <c r="A286" s="182" t="s">
        <v>67</v>
      </c>
      <c r="B286" s="183">
        <v>20242426</v>
      </c>
      <c r="C286" s="184">
        <v>27.268999999999998</v>
      </c>
      <c r="D286" s="197"/>
      <c r="E286" s="191"/>
      <c r="F286" s="191"/>
      <c r="G286" s="192"/>
      <c r="H286" s="191"/>
      <c r="I286" s="191"/>
      <c r="J286" s="191"/>
      <c r="M286" s="191"/>
      <c r="R286"/>
      <c r="S286"/>
      <c r="T286"/>
      <c r="U286"/>
      <c r="V286"/>
      <c r="W286"/>
    </row>
    <row r="287" spans="1:23" x14ac:dyDescent="0.25">
      <c r="A287" s="182" t="s">
        <v>68</v>
      </c>
      <c r="B287" s="183">
        <v>20242457</v>
      </c>
      <c r="C287" s="184">
        <v>26.501999999999999</v>
      </c>
      <c r="D287" s="197"/>
      <c r="E287" s="191"/>
      <c r="F287" s="191"/>
      <c r="G287" s="192"/>
      <c r="H287" s="191"/>
      <c r="I287" s="191"/>
      <c r="J287" s="191"/>
      <c r="M287" s="191"/>
      <c r="R287"/>
      <c r="S287"/>
      <c r="T287"/>
      <c r="U287"/>
      <c r="V287"/>
      <c r="W287"/>
    </row>
    <row r="288" spans="1:23" x14ac:dyDescent="0.25">
      <c r="A288" s="182" t="s">
        <v>69</v>
      </c>
      <c r="B288" s="183">
        <v>20242455</v>
      </c>
      <c r="C288" s="184">
        <v>16.346</v>
      </c>
      <c r="D288" s="197"/>
      <c r="E288" s="191"/>
      <c r="F288" s="191"/>
      <c r="G288" s="192"/>
      <c r="H288" s="191"/>
      <c r="I288" s="191"/>
      <c r="J288" s="191"/>
      <c r="M288" s="191"/>
      <c r="R288"/>
      <c r="S288"/>
      <c r="T288"/>
      <c r="U288"/>
      <c r="V288"/>
      <c r="W288"/>
    </row>
    <row r="289" spans="1:23" x14ac:dyDescent="0.25">
      <c r="A289" s="227" t="s">
        <v>70</v>
      </c>
      <c r="B289" s="228">
        <v>20442453</v>
      </c>
      <c r="C289" s="184">
        <v>21.728000000000002</v>
      </c>
      <c r="D289" s="197"/>
      <c r="E289" s="191"/>
      <c r="F289" s="191"/>
      <c r="G289" s="192"/>
      <c r="H289" s="191"/>
      <c r="I289" s="191"/>
      <c r="J289" s="191"/>
      <c r="M289" s="191"/>
      <c r="R289"/>
      <c r="S289"/>
      <c r="T289"/>
      <c r="U289"/>
      <c r="V289"/>
      <c r="W289"/>
    </row>
    <row r="290" spans="1:23" x14ac:dyDescent="0.25">
      <c r="A290" s="227" t="s">
        <v>71</v>
      </c>
      <c r="B290" s="228">
        <v>20242418</v>
      </c>
      <c r="C290" s="184">
        <v>32.427</v>
      </c>
      <c r="E290" s="191"/>
      <c r="F290" s="191"/>
      <c r="G290" s="192"/>
      <c r="H290" s="191"/>
      <c r="I290" s="191"/>
      <c r="J290" s="191"/>
      <c r="M290" s="191"/>
      <c r="R290"/>
      <c r="S290"/>
      <c r="T290"/>
      <c r="U290"/>
      <c r="V290"/>
      <c r="W290"/>
    </row>
    <row r="291" spans="1:23" x14ac:dyDescent="0.25">
      <c r="A291" s="227" t="s">
        <v>72</v>
      </c>
      <c r="B291" s="228">
        <v>20242415</v>
      </c>
      <c r="C291" s="184">
        <v>46.716999999999999</v>
      </c>
      <c r="D291" s="197"/>
      <c r="E291" s="191"/>
      <c r="F291" s="191"/>
      <c r="G291" s="192"/>
      <c r="H291" s="191"/>
      <c r="I291" s="191"/>
      <c r="J291" s="191"/>
      <c r="M291" s="191"/>
      <c r="R291"/>
      <c r="S291"/>
      <c r="T291"/>
      <c r="U291"/>
      <c r="V291"/>
      <c r="W291"/>
    </row>
    <row r="292" spans="1:23" x14ac:dyDescent="0.25">
      <c r="A292" s="227" t="s">
        <v>73</v>
      </c>
      <c r="B292" s="228">
        <v>20242456</v>
      </c>
      <c r="C292" s="184">
        <v>23.042000000000002</v>
      </c>
      <c r="E292" s="195"/>
      <c r="F292" s="191"/>
      <c r="G292" s="192"/>
      <c r="H292" s="191"/>
      <c r="I292" s="191"/>
      <c r="J292" s="191"/>
      <c r="M292" s="191"/>
      <c r="R292"/>
      <c r="S292"/>
      <c r="T292"/>
      <c r="U292"/>
      <c r="V292"/>
      <c r="W292"/>
    </row>
    <row r="293" spans="1:23" x14ac:dyDescent="0.25">
      <c r="B293" s="198"/>
      <c r="C293" s="198"/>
      <c r="D293" s="197"/>
      <c r="E293" s="191"/>
      <c r="F293" s="191"/>
      <c r="G293" s="192"/>
      <c r="H293" s="191"/>
      <c r="I293" s="191"/>
      <c r="J293" s="191"/>
      <c r="M293" s="191"/>
      <c r="R293"/>
      <c r="S293"/>
      <c r="T293"/>
      <c r="U293"/>
      <c r="V293"/>
      <c r="W293"/>
    </row>
    <row r="294" spans="1:23" x14ac:dyDescent="0.25">
      <c r="A294" s="197"/>
      <c r="B294" s="197"/>
      <c r="C294" s="197"/>
      <c r="D294" s="197"/>
    </row>
    <row r="295" spans="1:23" x14ac:dyDescent="0.25">
      <c r="A295" s="199" t="s">
        <v>17</v>
      </c>
      <c r="D295" s="197"/>
    </row>
    <row r="296" spans="1:23" x14ac:dyDescent="0.25">
      <c r="A296" s="197"/>
      <c r="D296" s="197"/>
    </row>
  </sheetData>
  <mergeCells count="35">
    <mergeCell ref="E22:G22"/>
    <mergeCell ref="E23:G23"/>
    <mergeCell ref="A273:B273"/>
    <mergeCell ref="A276:A277"/>
    <mergeCell ref="B276:B277"/>
    <mergeCell ref="A18:D19"/>
    <mergeCell ref="E18:G18"/>
    <mergeCell ref="E19:G19"/>
    <mergeCell ref="E20:G20"/>
    <mergeCell ref="H20:H21"/>
    <mergeCell ref="E21:G21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" right="0" top="0" bottom="0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6"/>
  <sheetViews>
    <sheetView tabSelected="1" topLeftCell="A215" zoomScaleNormal="100" workbookViewId="0">
      <selection activeCell="M290" sqref="M290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5" width="10.5703125" customWidth="1"/>
    <col min="6" max="6" width="9.140625" customWidth="1"/>
    <col min="7" max="7" width="9.42578125" style="196" customWidth="1"/>
    <col min="8" max="8" width="11.28515625" style="194" customWidth="1"/>
    <col min="9" max="9" width="9.42578125" style="194" customWidth="1"/>
    <col min="10" max="10" width="2.140625" customWidth="1"/>
    <col min="11" max="11" width="26" style="191" customWidth="1"/>
    <col min="12" max="12" width="8.7109375" style="191" customWidth="1"/>
    <col min="13" max="13" width="10.7109375" style="192" bestFit="1" customWidth="1"/>
  </cols>
  <sheetData>
    <row r="1" spans="1:13" s="3" customFormat="1" ht="20.25" x14ac:dyDescent="0.3">
      <c r="A1" s="291" t="s">
        <v>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110"/>
    </row>
    <row r="2" spans="1:13" s="3" customFormat="1" ht="14.45" customHeight="1" x14ac:dyDescent="0.3">
      <c r="A2" s="202"/>
      <c r="B2" s="202"/>
      <c r="C2" s="202"/>
      <c r="D2" s="202"/>
      <c r="E2" s="202"/>
      <c r="F2" s="202"/>
      <c r="G2" s="202"/>
      <c r="H2" s="203"/>
      <c r="I2" s="203"/>
      <c r="J2" s="202"/>
      <c r="K2" s="202"/>
      <c r="L2" s="202"/>
      <c r="M2" s="112"/>
    </row>
    <row r="3" spans="1:13" s="3" customFormat="1" ht="18.75" x14ac:dyDescent="0.25">
      <c r="A3" s="292" t="s">
        <v>21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113"/>
    </row>
    <row r="4" spans="1:13" s="3" customFormat="1" ht="18.75" x14ac:dyDescent="0.25">
      <c r="A4" s="292" t="s">
        <v>79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13"/>
    </row>
    <row r="5" spans="1:13" s="3" customFormat="1" ht="17.45" customHeight="1" x14ac:dyDescent="0.2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115"/>
    </row>
    <row r="6" spans="1:13" s="3" customFormat="1" ht="16.149999999999999" customHeight="1" x14ac:dyDescent="0.25">
      <c r="A6" s="293" t="s">
        <v>9</v>
      </c>
      <c r="B6" s="294"/>
      <c r="C6" s="294"/>
      <c r="D6" s="294"/>
      <c r="E6" s="294"/>
      <c r="F6" s="294"/>
      <c r="G6" s="294"/>
      <c r="H6" s="295"/>
      <c r="I6" s="205"/>
      <c r="J6" s="206" t="s">
        <v>11</v>
      </c>
      <c r="K6" s="274" t="s">
        <v>12</v>
      </c>
      <c r="L6" s="275"/>
      <c r="M6" s="115"/>
    </row>
    <row r="7" spans="1:13" s="3" customFormat="1" ht="37.9" customHeight="1" thickBot="1" x14ac:dyDescent="0.3">
      <c r="A7" s="296" t="s">
        <v>4</v>
      </c>
      <c r="B7" s="296"/>
      <c r="C7" s="296"/>
      <c r="D7" s="296"/>
      <c r="E7" s="296" t="s">
        <v>5</v>
      </c>
      <c r="F7" s="296"/>
      <c r="G7" s="296"/>
      <c r="H7" s="207" t="s">
        <v>80</v>
      </c>
      <c r="I7" s="187"/>
      <c r="J7" s="206"/>
      <c r="K7" s="276"/>
      <c r="L7" s="277"/>
      <c r="M7" s="115"/>
    </row>
    <row r="8" spans="1:13" s="3" customFormat="1" ht="27" customHeight="1" x14ac:dyDescent="0.25">
      <c r="A8" s="297" t="s">
        <v>37</v>
      </c>
      <c r="B8" s="298"/>
      <c r="C8" s="298"/>
      <c r="D8" s="298"/>
      <c r="E8" s="299" t="s">
        <v>22</v>
      </c>
      <c r="F8" s="299"/>
      <c r="G8" s="299"/>
      <c r="H8" s="55">
        <v>76.013000000000005</v>
      </c>
      <c r="I8" s="208"/>
      <c r="J8" s="206"/>
      <c r="K8" s="276"/>
      <c r="L8" s="277"/>
      <c r="M8" s="115"/>
    </row>
    <row r="9" spans="1:13" s="3" customFormat="1" ht="13.9" customHeight="1" x14ac:dyDescent="0.25">
      <c r="A9" s="300" t="s">
        <v>6</v>
      </c>
      <c r="B9" s="301"/>
      <c r="C9" s="301"/>
      <c r="D9" s="302"/>
      <c r="E9" s="306" t="s">
        <v>23</v>
      </c>
      <c r="F9" s="306"/>
      <c r="G9" s="306"/>
      <c r="H9" s="48">
        <f>SUM(G26:G99)</f>
        <v>59.444852400000023</v>
      </c>
      <c r="I9" s="208"/>
      <c r="J9" s="206"/>
      <c r="K9" s="276"/>
      <c r="L9" s="277"/>
      <c r="M9" s="115"/>
    </row>
    <row r="10" spans="1:13" s="3" customFormat="1" ht="13.9" customHeight="1" thickBot="1" x14ac:dyDescent="0.3">
      <c r="A10" s="303"/>
      <c r="B10" s="304"/>
      <c r="C10" s="304"/>
      <c r="D10" s="305"/>
      <c r="E10" s="307" t="s">
        <v>26</v>
      </c>
      <c r="F10" s="307"/>
      <c r="G10" s="307"/>
      <c r="H10" s="49">
        <f>H8-H9</f>
        <v>16.568147599999982</v>
      </c>
      <c r="I10" s="208"/>
      <c r="J10" s="206"/>
      <c r="K10" s="278"/>
      <c r="L10" s="279"/>
      <c r="M10" s="115"/>
    </row>
    <row r="11" spans="1:13" s="3" customFormat="1" ht="27.75" customHeight="1" x14ac:dyDescent="0.25">
      <c r="A11" s="297" t="s">
        <v>38</v>
      </c>
      <c r="B11" s="298"/>
      <c r="C11" s="298"/>
      <c r="D11" s="298"/>
      <c r="E11" s="299" t="s">
        <v>24</v>
      </c>
      <c r="F11" s="299"/>
      <c r="G11" s="299"/>
      <c r="H11" s="55">
        <v>55.478999999999999</v>
      </c>
      <c r="I11" s="208"/>
      <c r="J11" s="206"/>
      <c r="K11" s="116"/>
      <c r="L11" s="116"/>
      <c r="M11" s="115"/>
    </row>
    <row r="12" spans="1:13" s="3" customFormat="1" ht="13.9" customHeight="1" x14ac:dyDescent="0.25">
      <c r="A12" s="300" t="s">
        <v>6</v>
      </c>
      <c r="B12" s="301"/>
      <c r="C12" s="301"/>
      <c r="D12" s="302"/>
      <c r="E12" s="306" t="s">
        <v>25</v>
      </c>
      <c r="F12" s="306"/>
      <c r="G12" s="306"/>
      <c r="H12" s="48">
        <f>SUM(G100:G155)</f>
        <v>31.698246600000004</v>
      </c>
      <c r="I12" s="208"/>
      <c r="J12" s="206"/>
      <c r="K12" s="116" t="s">
        <v>13</v>
      </c>
      <c r="L12" s="116"/>
      <c r="M12" s="115"/>
    </row>
    <row r="13" spans="1:13" s="3" customFormat="1" ht="13.9" customHeight="1" thickBot="1" x14ac:dyDescent="0.3">
      <c r="A13" s="303"/>
      <c r="B13" s="304"/>
      <c r="C13" s="304"/>
      <c r="D13" s="305"/>
      <c r="E13" s="307" t="s">
        <v>27</v>
      </c>
      <c r="F13" s="307"/>
      <c r="G13" s="307"/>
      <c r="H13" s="49">
        <f>H11-H12</f>
        <v>23.780753399999995</v>
      </c>
      <c r="I13" s="208"/>
      <c r="J13" s="206"/>
      <c r="K13" s="116" t="s">
        <v>45</v>
      </c>
      <c r="L13" s="30"/>
      <c r="M13" s="32"/>
    </row>
    <row r="14" spans="1:13" s="3" customFormat="1" ht="24.75" customHeight="1" x14ac:dyDescent="0.25">
      <c r="A14" s="297" t="s">
        <v>39</v>
      </c>
      <c r="B14" s="298"/>
      <c r="C14" s="298"/>
      <c r="D14" s="298"/>
      <c r="E14" s="299" t="s">
        <v>28</v>
      </c>
      <c r="F14" s="299"/>
      <c r="G14" s="299"/>
      <c r="H14" s="55">
        <v>49.033000000000001</v>
      </c>
      <c r="I14" s="208"/>
      <c r="J14" s="206"/>
      <c r="K14" s="105"/>
      <c r="L14" s="105"/>
      <c r="M14" s="117"/>
    </row>
    <row r="15" spans="1:13" s="3" customFormat="1" ht="13.9" customHeight="1" x14ac:dyDescent="0.25">
      <c r="A15" s="300" t="s">
        <v>6</v>
      </c>
      <c r="B15" s="301"/>
      <c r="C15" s="301"/>
      <c r="D15" s="302"/>
      <c r="E15" s="306" t="s">
        <v>29</v>
      </c>
      <c r="F15" s="306"/>
      <c r="G15" s="306"/>
      <c r="H15" s="48">
        <f>SUM(G156:G207)</f>
        <v>28.035498600000007</v>
      </c>
      <c r="I15" s="208"/>
      <c r="J15" s="206"/>
      <c r="K15" s="31"/>
      <c r="L15" s="32"/>
      <c r="M15" s="32"/>
    </row>
    <row r="16" spans="1:13" s="3" customFormat="1" ht="13.9" customHeight="1" thickBot="1" x14ac:dyDescent="0.3">
      <c r="A16" s="303"/>
      <c r="B16" s="304"/>
      <c r="C16" s="304"/>
      <c r="D16" s="305"/>
      <c r="E16" s="307" t="s">
        <v>30</v>
      </c>
      <c r="F16" s="307"/>
      <c r="G16" s="307"/>
      <c r="H16" s="49">
        <f>H14-H15</f>
        <v>20.997501399999994</v>
      </c>
      <c r="I16" s="208"/>
      <c r="J16" s="206"/>
      <c r="K16" s="31"/>
      <c r="L16" s="32"/>
      <c r="M16" s="32"/>
    </row>
    <row r="17" spans="1:14" s="3" customFormat="1" ht="25.5" customHeight="1" x14ac:dyDescent="0.25">
      <c r="A17" s="297" t="s">
        <v>40</v>
      </c>
      <c r="B17" s="298"/>
      <c r="C17" s="298"/>
      <c r="D17" s="298"/>
      <c r="E17" s="299" t="s">
        <v>31</v>
      </c>
      <c r="F17" s="299"/>
      <c r="G17" s="299"/>
      <c r="H17" s="55">
        <v>47.232999999999997</v>
      </c>
      <c r="I17" s="208"/>
      <c r="J17" s="206"/>
      <c r="K17" s="31"/>
      <c r="L17" s="32"/>
      <c r="M17" s="32"/>
    </row>
    <row r="18" spans="1:14" s="3" customFormat="1" ht="13.9" customHeight="1" x14ac:dyDescent="0.25">
      <c r="A18" s="300" t="s">
        <v>6</v>
      </c>
      <c r="B18" s="301"/>
      <c r="C18" s="301"/>
      <c r="D18" s="302"/>
      <c r="E18" s="306" t="s">
        <v>32</v>
      </c>
      <c r="F18" s="306"/>
      <c r="G18" s="306"/>
      <c r="H18" s="48">
        <f>SUM(G208:G272)</f>
        <v>34.345570800000004</v>
      </c>
      <c r="I18" s="208"/>
      <c r="J18" s="206"/>
      <c r="K18" s="31"/>
      <c r="L18" s="32"/>
      <c r="M18" s="32"/>
    </row>
    <row r="19" spans="1:14" s="3" customFormat="1" ht="13.9" customHeight="1" thickBot="1" x14ac:dyDescent="0.3">
      <c r="A19" s="303"/>
      <c r="B19" s="304"/>
      <c r="C19" s="304"/>
      <c r="D19" s="305"/>
      <c r="E19" s="307" t="s">
        <v>33</v>
      </c>
      <c r="F19" s="307"/>
      <c r="G19" s="307"/>
      <c r="H19" s="49">
        <f>H17-H18</f>
        <v>12.887429199999993</v>
      </c>
      <c r="I19" s="208"/>
      <c r="J19" s="206"/>
      <c r="K19" s="31"/>
      <c r="L19" s="32"/>
      <c r="M19" s="32"/>
    </row>
    <row r="20" spans="1:14" s="3" customFormat="1" ht="13.9" customHeight="1" x14ac:dyDescent="0.25">
      <c r="A20" s="210"/>
      <c r="B20" s="210"/>
      <c r="C20" s="210"/>
      <c r="D20" s="210"/>
      <c r="E20" s="308" t="s">
        <v>34</v>
      </c>
      <c r="F20" s="309"/>
      <c r="G20" s="299"/>
      <c r="H20" s="310">
        <f>H8+H11+H14+H17</f>
        <v>227.75800000000004</v>
      </c>
      <c r="I20" s="208"/>
      <c r="J20" s="206"/>
      <c r="K20" s="31"/>
      <c r="L20" s="32"/>
      <c r="M20" s="32"/>
    </row>
    <row r="21" spans="1:14" s="3" customFormat="1" ht="13.9" customHeight="1" x14ac:dyDescent="0.25">
      <c r="A21" s="210"/>
      <c r="B21" s="210"/>
      <c r="C21" s="210"/>
      <c r="D21" s="210"/>
      <c r="E21" s="312" t="s">
        <v>35</v>
      </c>
      <c r="F21" s="313"/>
      <c r="G21" s="314"/>
      <c r="H21" s="311"/>
      <c r="I21" s="208"/>
      <c r="J21" s="206"/>
      <c r="K21" s="31"/>
      <c r="L21" s="32"/>
      <c r="M21" s="32"/>
    </row>
    <row r="22" spans="1:14" s="3" customFormat="1" ht="13.9" customHeight="1" x14ac:dyDescent="0.25">
      <c r="A22" s="210"/>
      <c r="B22" s="210"/>
      <c r="C22" s="210"/>
      <c r="D22" s="210"/>
      <c r="E22" s="315" t="s">
        <v>36</v>
      </c>
      <c r="F22" s="314"/>
      <c r="G22" s="316"/>
      <c r="H22" s="211">
        <f>H9+H12+H15+H18</f>
        <v>153.52416840000006</v>
      </c>
      <c r="I22" s="208"/>
      <c r="J22" s="206"/>
      <c r="K22" s="31"/>
      <c r="L22" s="32"/>
      <c r="M22" s="32"/>
    </row>
    <row r="23" spans="1:14" s="3" customFormat="1" ht="13.9" customHeight="1" thickBot="1" x14ac:dyDescent="0.3">
      <c r="A23" s="210"/>
      <c r="B23" s="210"/>
      <c r="C23" s="210"/>
      <c r="D23" s="210"/>
      <c r="E23" s="317" t="s">
        <v>10</v>
      </c>
      <c r="F23" s="318"/>
      <c r="G23" s="319"/>
      <c r="H23" s="212">
        <f>H10+H13+H16+H19</f>
        <v>74.233831599999974</v>
      </c>
      <c r="I23" s="208"/>
      <c r="J23" s="206"/>
      <c r="K23" s="31"/>
      <c r="L23" s="32"/>
      <c r="M23" s="32"/>
      <c r="N23" s="99"/>
    </row>
    <row r="24" spans="1:14" s="3" customFormat="1" ht="14.45" customHeight="1" x14ac:dyDescent="0.25">
      <c r="A24" s="30"/>
      <c r="B24" s="30"/>
      <c r="C24" s="30"/>
      <c r="D24" s="30"/>
      <c r="E24" s="30"/>
      <c r="F24" s="30"/>
      <c r="G24" s="30"/>
      <c r="H24" s="129"/>
      <c r="I24" s="129"/>
      <c r="J24" s="30"/>
      <c r="K24" s="31"/>
      <c r="L24" s="32"/>
      <c r="M24" s="32"/>
      <c r="N24" s="99"/>
    </row>
    <row r="25" spans="1:14" s="27" customFormat="1" ht="45" customHeight="1" x14ac:dyDescent="0.25">
      <c r="A25" s="213" t="s">
        <v>0</v>
      </c>
      <c r="B25" s="214" t="s">
        <v>1</v>
      </c>
      <c r="C25" s="213" t="s">
        <v>2</v>
      </c>
      <c r="D25" s="215" t="s">
        <v>77</v>
      </c>
      <c r="E25" s="215" t="s">
        <v>81</v>
      </c>
      <c r="F25" s="215" t="s">
        <v>49</v>
      </c>
      <c r="G25" s="215" t="s">
        <v>14</v>
      </c>
      <c r="H25" s="216" t="s">
        <v>7</v>
      </c>
      <c r="I25" s="217" t="s">
        <v>15</v>
      </c>
      <c r="J25" s="104"/>
      <c r="K25" s="108"/>
      <c r="L25" s="32"/>
      <c r="M25" s="32"/>
      <c r="N25" s="101"/>
    </row>
    <row r="26" spans="1:14" s="3" customFormat="1" x14ac:dyDescent="0.25">
      <c r="A26" s="29">
        <v>1</v>
      </c>
      <c r="B26" s="82">
        <v>43441363</v>
      </c>
      <c r="C26" s="209">
        <v>112.5</v>
      </c>
      <c r="D26" s="36">
        <v>10.612</v>
      </c>
      <c r="E26" s="36">
        <v>13.164</v>
      </c>
      <c r="F26" s="36">
        <f>E26-D26</f>
        <v>2.5519999999999996</v>
      </c>
      <c r="G26" s="124">
        <f>F26*0.8598</f>
        <v>2.1942095999999998</v>
      </c>
      <c r="H26" s="124">
        <f>C26/5339.7*$H$10</f>
        <v>0.3490676639137027</v>
      </c>
      <c r="I26" s="124">
        <f>G26+H26</f>
        <v>2.5432772639137022</v>
      </c>
      <c r="J26" s="30"/>
      <c r="K26" s="108"/>
      <c r="L26" s="30"/>
      <c r="M26" s="70"/>
      <c r="N26" s="99"/>
    </row>
    <row r="27" spans="1:14" s="30" customFormat="1" x14ac:dyDescent="0.25">
      <c r="A27" s="29">
        <v>2</v>
      </c>
      <c r="B27" s="82">
        <v>43242252</v>
      </c>
      <c r="C27" s="209">
        <v>58.7</v>
      </c>
      <c r="D27" s="36">
        <v>7.5579999999999998</v>
      </c>
      <c r="E27" s="36">
        <v>9.0060000000000002</v>
      </c>
      <c r="F27" s="36">
        <f t="shared" ref="F27:F90" si="0">E27-D27</f>
        <v>1.4480000000000004</v>
      </c>
      <c r="G27" s="124">
        <f t="shared" ref="G27:G90" si="1">F27*0.8598</f>
        <v>1.2449904000000003</v>
      </c>
      <c r="H27" s="124">
        <f t="shared" ref="H27:H90" si="2">C27/5339.7*$H$10</f>
        <v>0.18213574997097196</v>
      </c>
      <c r="I27" s="124">
        <f t="shared" ref="I27:I90" si="3">G27+H27</f>
        <v>1.4271261499709722</v>
      </c>
      <c r="K27" s="108"/>
      <c r="M27" s="32"/>
      <c r="N27" s="99"/>
    </row>
    <row r="28" spans="1:14" s="3" customFormat="1" x14ac:dyDescent="0.25">
      <c r="A28" s="29">
        <v>3</v>
      </c>
      <c r="B28" s="82">
        <v>43242247</v>
      </c>
      <c r="C28" s="209">
        <v>50.5</v>
      </c>
      <c r="D28" s="36">
        <v>6.1909999999999998</v>
      </c>
      <c r="E28" s="36">
        <v>7.4160000000000004</v>
      </c>
      <c r="F28" s="36">
        <f t="shared" si="0"/>
        <v>1.2250000000000005</v>
      </c>
      <c r="G28" s="124">
        <f t="shared" si="1"/>
        <v>1.0532550000000005</v>
      </c>
      <c r="H28" s="124">
        <f t="shared" si="2"/>
        <v>0.15669259580126207</v>
      </c>
      <c r="I28" s="124">
        <f t="shared" si="3"/>
        <v>1.2099475958012627</v>
      </c>
      <c r="J28" s="30"/>
      <c r="K28" s="188"/>
      <c r="L28" s="30"/>
      <c r="M28" s="32"/>
      <c r="N28" s="99"/>
    </row>
    <row r="29" spans="1:14" s="3" customFormat="1" x14ac:dyDescent="0.25">
      <c r="A29" s="29">
        <v>4</v>
      </c>
      <c r="B29" s="82">
        <v>43441362</v>
      </c>
      <c r="C29" s="209">
        <v>51.8</v>
      </c>
      <c r="D29" s="36">
        <v>6.2060000000000004</v>
      </c>
      <c r="E29" s="36">
        <v>6.8890000000000002</v>
      </c>
      <c r="F29" s="36">
        <f t="shared" si="0"/>
        <v>0.68299999999999983</v>
      </c>
      <c r="G29" s="124">
        <f t="shared" si="1"/>
        <v>0.58724339999999986</v>
      </c>
      <c r="H29" s="124">
        <f t="shared" si="2"/>
        <v>0.16072626658426487</v>
      </c>
      <c r="I29" s="124">
        <f t="shared" si="3"/>
        <v>0.74796966658426478</v>
      </c>
      <c r="J29" s="30"/>
      <c r="K29" s="188"/>
      <c r="L29" s="32"/>
      <c r="M29" s="106"/>
      <c r="N29" s="99"/>
    </row>
    <row r="30" spans="1:14" s="30" customFormat="1" x14ac:dyDescent="0.25">
      <c r="A30" s="29">
        <v>5</v>
      </c>
      <c r="B30" s="82">
        <v>43242251</v>
      </c>
      <c r="C30" s="209">
        <v>52.9</v>
      </c>
      <c r="D30" s="36">
        <v>4.7859999999999996</v>
      </c>
      <c r="E30" s="36">
        <v>5.5380000000000003</v>
      </c>
      <c r="F30" s="36">
        <f t="shared" si="0"/>
        <v>0.75200000000000067</v>
      </c>
      <c r="G30" s="124">
        <f t="shared" si="1"/>
        <v>0.64656960000000063</v>
      </c>
      <c r="H30" s="124">
        <f t="shared" si="2"/>
        <v>0.16413937263142109</v>
      </c>
      <c r="I30" s="124">
        <f t="shared" si="3"/>
        <v>0.81070897263142172</v>
      </c>
      <c r="K30" s="108"/>
      <c r="L30" s="32"/>
      <c r="M30" s="32"/>
      <c r="N30" s="99"/>
    </row>
    <row r="31" spans="1:14" s="3" customFormat="1" x14ac:dyDescent="0.25">
      <c r="A31" s="29">
        <v>6</v>
      </c>
      <c r="B31" s="82">
        <v>43242242</v>
      </c>
      <c r="C31" s="209">
        <v>99.6</v>
      </c>
      <c r="D31" s="36">
        <v>11.666</v>
      </c>
      <c r="E31" s="36">
        <v>13.677</v>
      </c>
      <c r="F31" s="36">
        <f t="shared" si="0"/>
        <v>2.0109999999999992</v>
      </c>
      <c r="G31" s="124">
        <f t="shared" si="1"/>
        <v>1.7290577999999994</v>
      </c>
      <c r="H31" s="124">
        <f t="shared" si="2"/>
        <v>0.30904123845159803</v>
      </c>
      <c r="I31" s="124">
        <f t="shared" si="3"/>
        <v>2.0380990384515973</v>
      </c>
      <c r="J31" s="30"/>
      <c r="K31" s="108"/>
      <c r="L31" s="32"/>
      <c r="M31" s="70"/>
      <c r="N31" s="99"/>
    </row>
    <row r="32" spans="1:14" s="3" customFormat="1" x14ac:dyDescent="0.25">
      <c r="A32" s="29">
        <v>7</v>
      </c>
      <c r="B32" s="82">
        <v>43441364</v>
      </c>
      <c r="C32" s="209">
        <v>112.6</v>
      </c>
      <c r="D32" s="36">
        <v>9.6660000000000004</v>
      </c>
      <c r="E32" s="36">
        <v>11.435</v>
      </c>
      <c r="F32" s="36">
        <f t="shared" si="0"/>
        <v>1.7690000000000001</v>
      </c>
      <c r="G32" s="124">
        <f t="shared" si="1"/>
        <v>1.5209862000000001</v>
      </c>
      <c r="H32" s="124">
        <f t="shared" si="2"/>
        <v>0.34937794628162594</v>
      </c>
      <c r="I32" s="124">
        <f t="shared" si="3"/>
        <v>1.8703641462816261</v>
      </c>
      <c r="J32" s="30"/>
      <c r="K32" s="108"/>
      <c r="L32" s="32"/>
      <c r="M32" s="32"/>
      <c r="N32" s="99"/>
    </row>
    <row r="33" spans="1:14" s="30" customFormat="1" x14ac:dyDescent="0.25">
      <c r="A33" s="29">
        <v>8</v>
      </c>
      <c r="B33" s="82">
        <v>43441368</v>
      </c>
      <c r="C33" s="209">
        <v>62.5</v>
      </c>
      <c r="D33" s="36">
        <v>8.1489999999999991</v>
      </c>
      <c r="E33" s="36">
        <v>8.3670000000000009</v>
      </c>
      <c r="F33" s="36">
        <f t="shared" si="0"/>
        <v>0.21800000000000175</v>
      </c>
      <c r="G33" s="124">
        <f t="shared" si="1"/>
        <v>0.1874364000000015</v>
      </c>
      <c r="H33" s="124">
        <f t="shared" si="2"/>
        <v>0.19392647995205703</v>
      </c>
      <c r="I33" s="124">
        <f t="shared" si="3"/>
        <v>0.38136287995205853</v>
      </c>
      <c r="K33" s="108"/>
      <c r="L33" s="32"/>
      <c r="M33" s="70"/>
      <c r="N33" s="99"/>
    </row>
    <row r="34" spans="1:14" s="3" customFormat="1" x14ac:dyDescent="0.25">
      <c r="A34" s="29">
        <v>9</v>
      </c>
      <c r="B34" s="82">
        <v>43441366</v>
      </c>
      <c r="C34" s="209">
        <v>50.5</v>
      </c>
      <c r="D34" s="36">
        <v>5.125</v>
      </c>
      <c r="E34" s="36">
        <v>6.3540000000000001</v>
      </c>
      <c r="F34" s="36">
        <f t="shared" si="0"/>
        <v>1.2290000000000001</v>
      </c>
      <c r="G34" s="124">
        <f t="shared" si="1"/>
        <v>1.0566942000000001</v>
      </c>
      <c r="H34" s="124">
        <f t="shared" si="2"/>
        <v>0.15669259580126207</v>
      </c>
      <c r="I34" s="124">
        <f t="shared" si="3"/>
        <v>1.2133867958012623</v>
      </c>
      <c r="J34" s="30"/>
      <c r="K34" s="108"/>
      <c r="L34" s="32"/>
      <c r="M34" s="32"/>
      <c r="N34" s="99"/>
    </row>
    <row r="35" spans="1:14" s="3" customFormat="1" x14ac:dyDescent="0.25">
      <c r="A35" s="29">
        <v>10</v>
      </c>
      <c r="B35" s="82">
        <v>43441367</v>
      </c>
      <c r="C35" s="209">
        <v>52.3</v>
      </c>
      <c r="D35" s="36">
        <v>1.744</v>
      </c>
      <c r="E35" s="36">
        <v>1.847</v>
      </c>
      <c r="F35" s="36">
        <f t="shared" si="0"/>
        <v>0.10299999999999998</v>
      </c>
      <c r="G35" s="124">
        <f t="shared" si="1"/>
        <v>8.8559399999999983E-2</v>
      </c>
      <c r="H35" s="124">
        <f t="shared" si="2"/>
        <v>0.16227767842388133</v>
      </c>
      <c r="I35" s="124">
        <f t="shared" si="3"/>
        <v>0.25083707842388131</v>
      </c>
      <c r="J35" s="30"/>
      <c r="K35" s="108"/>
      <c r="L35" s="32"/>
      <c r="M35" s="70"/>
      <c r="N35" s="99"/>
    </row>
    <row r="36" spans="1:14" s="3" customFormat="1" x14ac:dyDescent="0.25">
      <c r="A36" s="29">
        <v>11</v>
      </c>
      <c r="B36" s="82">
        <v>43441360</v>
      </c>
      <c r="C36" s="209">
        <v>53</v>
      </c>
      <c r="D36" s="36">
        <v>5.3920000000000003</v>
      </c>
      <c r="E36" s="36">
        <v>5.3920000000000003</v>
      </c>
      <c r="F36" s="36">
        <f t="shared" si="0"/>
        <v>0</v>
      </c>
      <c r="G36" s="124">
        <f t="shared" si="1"/>
        <v>0</v>
      </c>
      <c r="H36" s="124">
        <f t="shared" si="2"/>
        <v>0.16444965499934436</v>
      </c>
      <c r="I36" s="124">
        <f t="shared" si="3"/>
        <v>0.16444965499934436</v>
      </c>
      <c r="J36" s="30"/>
      <c r="K36" s="108"/>
      <c r="L36" s="32"/>
      <c r="M36" s="32"/>
      <c r="N36" s="99"/>
    </row>
    <row r="37" spans="1:14" s="3" customFormat="1" x14ac:dyDescent="0.25">
      <c r="A37" s="29">
        <v>12</v>
      </c>
      <c r="B37" s="82">
        <v>43441365</v>
      </c>
      <c r="C37" s="209">
        <v>100.2</v>
      </c>
      <c r="D37" s="36">
        <v>9.1950000000000003</v>
      </c>
      <c r="E37" s="36">
        <v>11.271000000000001</v>
      </c>
      <c r="F37" s="36">
        <f t="shared" si="0"/>
        <v>2.0760000000000005</v>
      </c>
      <c r="G37" s="124">
        <f t="shared" si="1"/>
        <v>1.7849448000000006</v>
      </c>
      <c r="H37" s="124">
        <f t="shared" si="2"/>
        <v>0.31090293265913782</v>
      </c>
      <c r="I37" s="124">
        <f t="shared" si="3"/>
        <v>2.0958477326591383</v>
      </c>
      <c r="J37" s="30"/>
      <c r="K37" s="108"/>
      <c r="L37" s="32"/>
      <c r="M37" s="32"/>
      <c r="N37" s="99"/>
    </row>
    <row r="38" spans="1:14" s="30" customFormat="1" x14ac:dyDescent="0.25">
      <c r="A38" s="29">
        <v>13</v>
      </c>
      <c r="B38" s="83">
        <v>43441377</v>
      </c>
      <c r="C38" s="209">
        <v>112.4</v>
      </c>
      <c r="D38" s="36">
        <v>9.4670000000000005</v>
      </c>
      <c r="E38" s="36">
        <v>11.054</v>
      </c>
      <c r="F38" s="36">
        <f t="shared" si="0"/>
        <v>1.5869999999999997</v>
      </c>
      <c r="G38" s="124">
        <f t="shared" si="1"/>
        <v>1.3645025999999998</v>
      </c>
      <c r="H38" s="124">
        <f t="shared" si="2"/>
        <v>0.3487573815457794</v>
      </c>
      <c r="I38" s="124">
        <f t="shared" si="3"/>
        <v>1.7132599815457792</v>
      </c>
      <c r="K38" s="108"/>
      <c r="L38" s="32"/>
      <c r="M38" s="70"/>
      <c r="N38" s="99"/>
    </row>
    <row r="39" spans="1:14" s="3" customFormat="1" x14ac:dyDescent="0.25">
      <c r="A39" s="29">
        <v>14</v>
      </c>
      <c r="B39" s="83">
        <v>43441370</v>
      </c>
      <c r="C39" s="209">
        <v>63.8</v>
      </c>
      <c r="D39" s="36">
        <v>8.5299999999999994</v>
      </c>
      <c r="E39" s="36">
        <v>10.476000000000001</v>
      </c>
      <c r="F39" s="36">
        <f t="shared" si="0"/>
        <v>1.9460000000000015</v>
      </c>
      <c r="G39" s="124">
        <f t="shared" si="1"/>
        <v>1.6731708000000014</v>
      </c>
      <c r="H39" s="124">
        <f t="shared" si="2"/>
        <v>0.19796015073505979</v>
      </c>
      <c r="I39" s="124">
        <f t="shared" si="3"/>
        <v>1.8711309507350613</v>
      </c>
      <c r="J39" s="30"/>
      <c r="K39" s="108"/>
      <c r="L39" s="30"/>
      <c r="M39" s="30"/>
      <c r="N39" s="99"/>
    </row>
    <row r="40" spans="1:14" s="3" customFormat="1" x14ac:dyDescent="0.25">
      <c r="A40" s="29">
        <v>15</v>
      </c>
      <c r="B40" s="82">
        <v>43441369</v>
      </c>
      <c r="C40" s="209">
        <v>50.9</v>
      </c>
      <c r="D40" s="36">
        <v>5.8579999999999997</v>
      </c>
      <c r="E40" s="36">
        <v>5.8609999999999998</v>
      </c>
      <c r="F40" s="36">
        <f t="shared" si="0"/>
        <v>3.0000000000001137E-3</v>
      </c>
      <c r="G40" s="124">
        <f t="shared" si="1"/>
        <v>2.5794000000000979E-3</v>
      </c>
      <c r="H40" s="124">
        <f t="shared" si="2"/>
        <v>0.15793372527295524</v>
      </c>
      <c r="I40" s="124">
        <f t="shared" si="3"/>
        <v>0.16051312527295533</v>
      </c>
      <c r="J40" s="30"/>
      <c r="K40" s="108"/>
      <c r="L40" s="30"/>
      <c r="M40" s="30"/>
      <c r="N40" s="99"/>
    </row>
    <row r="41" spans="1:14" s="30" customFormat="1" x14ac:dyDescent="0.25">
      <c r="A41" s="29">
        <v>16</v>
      </c>
      <c r="B41" s="82">
        <v>43441375</v>
      </c>
      <c r="C41" s="209">
        <v>52.4</v>
      </c>
      <c r="D41" s="36">
        <v>5.734</v>
      </c>
      <c r="E41" s="36">
        <v>6.95</v>
      </c>
      <c r="F41" s="36">
        <f t="shared" si="0"/>
        <v>1.2160000000000002</v>
      </c>
      <c r="G41" s="124">
        <f t="shared" si="1"/>
        <v>1.0455168000000001</v>
      </c>
      <c r="H41" s="124">
        <f t="shared" si="2"/>
        <v>0.1625879607918046</v>
      </c>
      <c r="I41" s="124">
        <f t="shared" si="3"/>
        <v>1.2081047607918047</v>
      </c>
      <c r="K41" s="108"/>
      <c r="M41" s="70"/>
      <c r="N41" s="99"/>
    </row>
    <row r="42" spans="1:14" s="3" customFormat="1" x14ac:dyDescent="0.25">
      <c r="A42" s="29">
        <v>17</v>
      </c>
      <c r="B42" s="82">
        <v>43441376</v>
      </c>
      <c r="C42" s="209">
        <v>53.3</v>
      </c>
      <c r="D42" s="36">
        <v>4.68</v>
      </c>
      <c r="E42" s="36">
        <v>5.915</v>
      </c>
      <c r="F42" s="36">
        <f t="shared" si="0"/>
        <v>1.2350000000000003</v>
      </c>
      <c r="G42" s="124">
        <f t="shared" si="1"/>
        <v>1.0618530000000004</v>
      </c>
      <c r="H42" s="124">
        <f t="shared" si="2"/>
        <v>0.16538050210311422</v>
      </c>
      <c r="I42" s="124">
        <f t="shared" si="3"/>
        <v>1.2272335021031147</v>
      </c>
      <c r="J42" s="30"/>
      <c r="K42" s="108"/>
      <c r="L42" s="30"/>
      <c r="M42" s="30"/>
      <c r="N42" s="99"/>
    </row>
    <row r="43" spans="1:14" s="30" customFormat="1" x14ac:dyDescent="0.25">
      <c r="A43" s="29">
        <v>18</v>
      </c>
      <c r="B43" s="82">
        <v>43441361</v>
      </c>
      <c r="C43" s="209">
        <v>100.6</v>
      </c>
      <c r="D43" s="36">
        <v>4.6040000000000001</v>
      </c>
      <c r="E43" s="36">
        <v>4.6040000000000001</v>
      </c>
      <c r="F43" s="36">
        <f t="shared" si="0"/>
        <v>0</v>
      </c>
      <c r="G43" s="124">
        <f t="shared" si="1"/>
        <v>0</v>
      </c>
      <c r="H43" s="124">
        <f t="shared" si="2"/>
        <v>0.31214406213083096</v>
      </c>
      <c r="I43" s="124">
        <f t="shared" si="3"/>
        <v>0.31214406213083096</v>
      </c>
      <c r="K43" s="108"/>
      <c r="N43" s="99"/>
    </row>
    <row r="44" spans="1:14" s="30" customFormat="1" x14ac:dyDescent="0.25">
      <c r="A44" s="29">
        <v>19</v>
      </c>
      <c r="B44" s="82">
        <v>43441266</v>
      </c>
      <c r="C44" s="209">
        <v>112.4</v>
      </c>
      <c r="D44" s="36">
        <v>6.4379999999999997</v>
      </c>
      <c r="E44" s="36">
        <v>7.52</v>
      </c>
      <c r="F44" s="36">
        <f t="shared" si="0"/>
        <v>1.0819999999999999</v>
      </c>
      <c r="G44" s="124">
        <f t="shared" si="1"/>
        <v>0.9303035999999999</v>
      </c>
      <c r="H44" s="124">
        <f t="shared" si="2"/>
        <v>0.3487573815457794</v>
      </c>
      <c r="I44" s="124">
        <f t="shared" si="3"/>
        <v>1.2790609815457792</v>
      </c>
      <c r="K44" s="108"/>
      <c r="M44" s="70"/>
      <c r="N44" s="99"/>
    </row>
    <row r="45" spans="1:14" s="3" customFormat="1" x14ac:dyDescent="0.25">
      <c r="A45" s="29">
        <v>20</v>
      </c>
      <c r="B45" s="82">
        <v>43441271</v>
      </c>
      <c r="C45" s="209">
        <v>63</v>
      </c>
      <c r="D45" s="36">
        <v>6.11</v>
      </c>
      <c r="E45" s="36">
        <v>7.4160000000000004</v>
      </c>
      <c r="F45" s="36">
        <f t="shared" si="0"/>
        <v>1.306</v>
      </c>
      <c r="G45" s="124">
        <f t="shared" si="1"/>
        <v>1.1228988</v>
      </c>
      <c r="H45" s="124">
        <f t="shared" si="2"/>
        <v>0.19547789179167349</v>
      </c>
      <c r="I45" s="124">
        <f t="shared" si="3"/>
        <v>1.3183766917916735</v>
      </c>
      <c r="J45" s="30"/>
      <c r="K45" s="108"/>
      <c r="L45" s="30"/>
      <c r="M45" s="30"/>
      <c r="N45" s="99"/>
    </row>
    <row r="46" spans="1:14" s="3" customFormat="1" x14ac:dyDescent="0.25">
      <c r="A46" s="29">
        <v>21</v>
      </c>
      <c r="B46" s="82">
        <v>43441274</v>
      </c>
      <c r="C46" s="209">
        <v>50.5</v>
      </c>
      <c r="D46" s="36">
        <v>2.903</v>
      </c>
      <c r="E46" s="36">
        <v>4.1280000000000001</v>
      </c>
      <c r="F46" s="36">
        <f t="shared" si="0"/>
        <v>1.2250000000000001</v>
      </c>
      <c r="G46" s="124">
        <f t="shared" si="1"/>
        <v>1.0532550000000001</v>
      </c>
      <c r="H46" s="124">
        <f t="shared" si="2"/>
        <v>0.15669259580126207</v>
      </c>
      <c r="I46" s="124">
        <f t="shared" si="3"/>
        <v>1.2099475958012622</v>
      </c>
      <c r="J46" s="30"/>
      <c r="K46" s="108"/>
      <c r="L46" s="30"/>
      <c r="M46" s="30"/>
      <c r="N46" s="99"/>
    </row>
    <row r="47" spans="1:14" s="3" customFormat="1" x14ac:dyDescent="0.25">
      <c r="A47" s="29">
        <v>22</v>
      </c>
      <c r="B47" s="82">
        <v>43441273</v>
      </c>
      <c r="C47" s="209">
        <v>52.4</v>
      </c>
      <c r="D47" s="36">
        <v>4.2110000000000003</v>
      </c>
      <c r="E47" s="36">
        <v>5.2130000000000001</v>
      </c>
      <c r="F47" s="36">
        <f t="shared" si="0"/>
        <v>1.0019999999999998</v>
      </c>
      <c r="G47" s="124">
        <f t="shared" si="1"/>
        <v>0.86151959999999983</v>
      </c>
      <c r="H47" s="124">
        <f t="shared" si="2"/>
        <v>0.1625879607918046</v>
      </c>
      <c r="I47" s="124">
        <f t="shared" si="3"/>
        <v>1.0241075607918044</v>
      </c>
      <c r="J47" s="30"/>
      <c r="K47" s="108"/>
      <c r="L47" s="30"/>
      <c r="M47" s="30"/>
      <c r="N47" s="99"/>
    </row>
    <row r="48" spans="1:14" s="3" customFormat="1" x14ac:dyDescent="0.25">
      <c r="A48" s="29">
        <v>23</v>
      </c>
      <c r="B48" s="82">
        <v>43441371</v>
      </c>
      <c r="C48" s="209">
        <v>53.1</v>
      </c>
      <c r="D48" s="36">
        <v>3.3780000000000001</v>
      </c>
      <c r="E48" s="36">
        <v>3.3780000000000001</v>
      </c>
      <c r="F48" s="36">
        <f t="shared" si="0"/>
        <v>0</v>
      </c>
      <c r="G48" s="124">
        <f t="shared" si="1"/>
        <v>0</v>
      </c>
      <c r="H48" s="124">
        <f t="shared" si="2"/>
        <v>0.16475993736726766</v>
      </c>
      <c r="I48" s="124">
        <f t="shared" si="3"/>
        <v>0.16475993736726766</v>
      </c>
      <c r="J48" s="30"/>
      <c r="K48" s="108"/>
      <c r="L48" s="32"/>
      <c r="M48" s="32"/>
      <c r="N48" s="99"/>
    </row>
    <row r="49" spans="1:14" s="3" customFormat="1" x14ac:dyDescent="0.25">
      <c r="A49" s="29">
        <v>24</v>
      </c>
      <c r="B49" s="82">
        <v>43441374</v>
      </c>
      <c r="C49" s="209">
        <v>100.7</v>
      </c>
      <c r="D49" s="36">
        <v>9.9979999999999993</v>
      </c>
      <c r="E49" s="36">
        <v>11.898</v>
      </c>
      <c r="F49" s="36">
        <f t="shared" si="0"/>
        <v>1.9000000000000004</v>
      </c>
      <c r="G49" s="124">
        <f t="shared" si="1"/>
        <v>1.6336200000000003</v>
      </c>
      <c r="H49" s="124">
        <f t="shared" si="2"/>
        <v>0.31245434449875431</v>
      </c>
      <c r="I49" s="124">
        <f t="shared" si="3"/>
        <v>1.9460743444987547</v>
      </c>
      <c r="J49" s="30"/>
      <c r="K49" s="108"/>
      <c r="L49" s="32"/>
      <c r="M49" s="32"/>
      <c r="N49" s="99"/>
    </row>
    <row r="50" spans="1:14" s="3" customFormat="1" x14ac:dyDescent="0.25">
      <c r="A50" s="29">
        <v>25</v>
      </c>
      <c r="B50" s="82">
        <v>43441275</v>
      </c>
      <c r="C50" s="209">
        <v>112.5</v>
      </c>
      <c r="D50" s="36">
        <v>12.081</v>
      </c>
      <c r="E50" s="36">
        <v>14.852</v>
      </c>
      <c r="F50" s="36">
        <f t="shared" si="0"/>
        <v>2.7710000000000008</v>
      </c>
      <c r="G50" s="124">
        <f t="shared" si="1"/>
        <v>2.3825058000000006</v>
      </c>
      <c r="H50" s="124">
        <f t="shared" si="2"/>
        <v>0.3490676639137027</v>
      </c>
      <c r="I50" s="124">
        <f t="shared" si="3"/>
        <v>2.731573463913703</v>
      </c>
      <c r="J50" s="30"/>
      <c r="K50" s="108"/>
      <c r="L50" s="32"/>
      <c r="M50" s="70"/>
      <c r="N50" s="99"/>
    </row>
    <row r="51" spans="1:14" s="3" customFormat="1" x14ac:dyDescent="0.25">
      <c r="A51" s="29">
        <v>26</v>
      </c>
      <c r="B51" s="82">
        <v>43441269</v>
      </c>
      <c r="C51" s="209">
        <v>62.5</v>
      </c>
      <c r="D51" s="36">
        <v>6.6749999999999998</v>
      </c>
      <c r="E51" s="36">
        <v>6.6749999999999998</v>
      </c>
      <c r="F51" s="36">
        <f t="shared" si="0"/>
        <v>0</v>
      </c>
      <c r="G51" s="124">
        <f t="shared" si="1"/>
        <v>0</v>
      </c>
      <c r="H51" s="124">
        <f t="shared" si="2"/>
        <v>0.19392647995205703</v>
      </c>
      <c r="I51" s="124">
        <f t="shared" si="3"/>
        <v>0.19392647995205703</v>
      </c>
      <c r="J51" s="30"/>
      <c r="K51" s="108"/>
      <c r="L51" s="32"/>
      <c r="M51" s="32"/>
      <c r="N51" s="99"/>
    </row>
    <row r="52" spans="1:14" s="30" customFormat="1" x14ac:dyDescent="0.25">
      <c r="A52" s="29">
        <v>27</v>
      </c>
      <c r="B52" s="82">
        <v>43441270</v>
      </c>
      <c r="C52" s="209">
        <v>51.2</v>
      </c>
      <c r="D52" s="36">
        <v>0.57899999999999996</v>
      </c>
      <c r="E52" s="36">
        <v>0.82599999999999996</v>
      </c>
      <c r="F52" s="36">
        <f t="shared" si="0"/>
        <v>0.247</v>
      </c>
      <c r="G52" s="124">
        <f t="shared" si="1"/>
        <v>0.21237059999999999</v>
      </c>
      <c r="H52" s="124">
        <f t="shared" si="2"/>
        <v>0.15886457237672511</v>
      </c>
      <c r="I52" s="124">
        <f t="shared" si="3"/>
        <v>0.3712351723767251</v>
      </c>
      <c r="K52" s="108"/>
      <c r="L52" s="32"/>
      <c r="M52" s="32"/>
      <c r="N52" s="99"/>
    </row>
    <row r="53" spans="1:14" s="3" customFormat="1" x14ac:dyDescent="0.25">
      <c r="A53" s="29">
        <v>28</v>
      </c>
      <c r="B53" s="82">
        <v>43441264</v>
      </c>
      <c r="C53" s="209">
        <v>52.5</v>
      </c>
      <c r="D53" s="36">
        <v>3.6040000000000001</v>
      </c>
      <c r="E53" s="36">
        <v>3.7229999999999999</v>
      </c>
      <c r="F53" s="36">
        <f t="shared" si="0"/>
        <v>0.11899999999999977</v>
      </c>
      <c r="G53" s="124">
        <f t="shared" si="1"/>
        <v>0.1023161999999998</v>
      </c>
      <c r="H53" s="124">
        <f t="shared" si="2"/>
        <v>0.1628982431597279</v>
      </c>
      <c r="I53" s="124">
        <f t="shared" si="3"/>
        <v>0.2652144431597277</v>
      </c>
      <c r="J53" s="30"/>
      <c r="K53" s="108"/>
      <c r="L53" s="32"/>
      <c r="M53" s="32"/>
      <c r="N53" s="99"/>
    </row>
    <row r="54" spans="1:14" s="30" customFormat="1" x14ac:dyDescent="0.25">
      <c r="A54" s="29">
        <v>29</v>
      </c>
      <c r="B54" s="82">
        <v>43441272</v>
      </c>
      <c r="C54" s="209">
        <v>52.8</v>
      </c>
      <c r="D54" s="36">
        <v>3.5819999999999999</v>
      </c>
      <c r="E54" s="36">
        <v>3.952</v>
      </c>
      <c r="F54" s="36">
        <f t="shared" si="0"/>
        <v>0.37000000000000011</v>
      </c>
      <c r="G54" s="124">
        <f t="shared" si="1"/>
        <v>0.31812600000000008</v>
      </c>
      <c r="H54" s="124">
        <f t="shared" si="2"/>
        <v>0.16382909026349776</v>
      </c>
      <c r="I54" s="124">
        <f t="shared" si="3"/>
        <v>0.48195509026349781</v>
      </c>
      <c r="K54" s="108"/>
      <c r="L54" s="32"/>
      <c r="M54" s="32"/>
      <c r="N54" s="99"/>
    </row>
    <row r="55" spans="1:14" s="3" customFormat="1" x14ac:dyDescent="0.25">
      <c r="A55" s="29">
        <v>30</v>
      </c>
      <c r="B55" s="82">
        <v>43441265</v>
      </c>
      <c r="C55" s="209">
        <v>101.4</v>
      </c>
      <c r="D55" s="36">
        <v>11.189</v>
      </c>
      <c r="E55" s="36">
        <v>14.436999999999999</v>
      </c>
      <c r="F55" s="36">
        <f t="shared" si="0"/>
        <v>3.2479999999999993</v>
      </c>
      <c r="G55" s="124">
        <f t="shared" si="1"/>
        <v>2.7926303999999993</v>
      </c>
      <c r="H55" s="124">
        <f t="shared" si="2"/>
        <v>0.31462632107421734</v>
      </c>
      <c r="I55" s="124">
        <f t="shared" si="3"/>
        <v>3.1072567210742168</v>
      </c>
      <c r="J55" s="30"/>
      <c r="K55" s="108"/>
      <c r="L55" s="32"/>
      <c r="M55" s="32"/>
      <c r="N55" s="99"/>
    </row>
    <row r="56" spans="1:14" s="3" customFormat="1" x14ac:dyDescent="0.25">
      <c r="A56" s="29">
        <v>31</v>
      </c>
      <c r="B56" s="82">
        <v>43441277</v>
      </c>
      <c r="C56" s="209">
        <v>112.5</v>
      </c>
      <c r="D56" s="36">
        <v>6.3090000000000002</v>
      </c>
      <c r="E56" s="36">
        <v>7.5620000000000003</v>
      </c>
      <c r="F56" s="36">
        <f t="shared" si="0"/>
        <v>1.2530000000000001</v>
      </c>
      <c r="G56" s="124">
        <f t="shared" si="1"/>
        <v>1.0773294000000002</v>
      </c>
      <c r="H56" s="124">
        <f t="shared" si="2"/>
        <v>0.3490676639137027</v>
      </c>
      <c r="I56" s="124">
        <f t="shared" si="3"/>
        <v>1.4263970639137029</v>
      </c>
      <c r="J56" s="30"/>
      <c r="K56" s="108"/>
      <c r="L56" s="32"/>
      <c r="M56" s="32"/>
      <c r="N56" s="99"/>
    </row>
    <row r="57" spans="1:14" s="3" customFormat="1" x14ac:dyDescent="0.25">
      <c r="A57" s="29">
        <v>32</v>
      </c>
      <c r="B57" s="82">
        <v>43441276</v>
      </c>
      <c r="C57" s="209">
        <v>63.1</v>
      </c>
      <c r="D57" s="36">
        <v>7.8010000000000002</v>
      </c>
      <c r="E57" s="36">
        <v>8.5190000000000001</v>
      </c>
      <c r="F57" s="36">
        <f t="shared" si="0"/>
        <v>0.71799999999999997</v>
      </c>
      <c r="G57" s="124">
        <f t="shared" si="1"/>
        <v>0.61733640000000001</v>
      </c>
      <c r="H57" s="124">
        <f t="shared" si="2"/>
        <v>0.19578817415959676</v>
      </c>
      <c r="I57" s="124">
        <f t="shared" si="3"/>
        <v>0.81312457415959671</v>
      </c>
      <c r="J57" s="30"/>
      <c r="K57" s="108"/>
      <c r="L57" s="32"/>
      <c r="M57" s="32"/>
      <c r="N57" s="99"/>
    </row>
    <row r="58" spans="1:14" s="3" customFormat="1" x14ac:dyDescent="0.25">
      <c r="A58" s="29">
        <v>33</v>
      </c>
      <c r="B58" s="82">
        <v>43441279</v>
      </c>
      <c r="C58" s="209">
        <v>50.9</v>
      </c>
      <c r="D58" s="36">
        <v>5.7389999999999999</v>
      </c>
      <c r="E58" s="36">
        <v>7.1440000000000001</v>
      </c>
      <c r="F58" s="36">
        <f t="shared" si="0"/>
        <v>1.4050000000000002</v>
      </c>
      <c r="G58" s="124">
        <f t="shared" si="1"/>
        <v>1.2080190000000002</v>
      </c>
      <c r="H58" s="124">
        <f t="shared" si="2"/>
        <v>0.15793372527295524</v>
      </c>
      <c r="I58" s="124">
        <f t="shared" si="3"/>
        <v>1.3659527252729555</v>
      </c>
      <c r="J58" s="30"/>
      <c r="K58" s="108"/>
      <c r="L58" s="32"/>
      <c r="M58" s="32"/>
      <c r="N58" s="99"/>
    </row>
    <row r="59" spans="1:14" s="3" customFormat="1" x14ac:dyDescent="0.25">
      <c r="A59" s="29">
        <v>34</v>
      </c>
      <c r="B59" s="82">
        <v>43441281</v>
      </c>
      <c r="C59" s="209">
        <v>52.2</v>
      </c>
      <c r="D59" s="36">
        <v>6.0410000000000004</v>
      </c>
      <c r="E59" s="36">
        <v>7.1120000000000001</v>
      </c>
      <c r="F59" s="36">
        <f t="shared" si="0"/>
        <v>1.0709999999999997</v>
      </c>
      <c r="G59" s="124">
        <f t="shared" si="1"/>
        <v>0.92084579999999983</v>
      </c>
      <c r="H59" s="124">
        <f t="shared" si="2"/>
        <v>0.16196739605595806</v>
      </c>
      <c r="I59" s="124">
        <f t="shared" si="3"/>
        <v>1.0828131960559579</v>
      </c>
      <c r="J59" s="30"/>
      <c r="K59" s="108"/>
      <c r="L59" s="32"/>
      <c r="M59" s="32"/>
      <c r="N59" s="99"/>
    </row>
    <row r="60" spans="1:14" s="3" customFormat="1" x14ac:dyDescent="0.25">
      <c r="A60" s="29">
        <v>35</v>
      </c>
      <c r="B60" s="82">
        <v>43441282</v>
      </c>
      <c r="C60" s="209">
        <v>53</v>
      </c>
      <c r="D60" s="36">
        <v>2.6659999999999999</v>
      </c>
      <c r="E60" s="36">
        <v>3.9009999999999998</v>
      </c>
      <c r="F60" s="36">
        <f t="shared" si="0"/>
        <v>1.2349999999999999</v>
      </c>
      <c r="G60" s="124">
        <f t="shared" si="1"/>
        <v>1.0618529999999999</v>
      </c>
      <c r="H60" s="124">
        <f t="shared" si="2"/>
        <v>0.16444965499934436</v>
      </c>
      <c r="I60" s="124">
        <f t="shared" si="3"/>
        <v>1.2263026549993443</v>
      </c>
      <c r="J60" s="30"/>
      <c r="K60" s="108"/>
      <c r="L60" s="32"/>
      <c r="M60" s="32"/>
      <c r="N60" s="99"/>
    </row>
    <row r="61" spans="1:14" s="3" customFormat="1" x14ac:dyDescent="0.25">
      <c r="A61" s="29">
        <v>36</v>
      </c>
      <c r="B61" s="82">
        <v>43441280</v>
      </c>
      <c r="C61" s="209">
        <v>103.1</v>
      </c>
      <c r="D61" s="36">
        <v>8.7539999999999996</v>
      </c>
      <c r="E61" s="36">
        <v>9.4920000000000009</v>
      </c>
      <c r="F61" s="36">
        <f t="shared" si="0"/>
        <v>0.73800000000000132</v>
      </c>
      <c r="G61" s="124">
        <f t="shared" si="1"/>
        <v>0.63453240000000111</v>
      </c>
      <c r="H61" s="124">
        <f t="shared" si="2"/>
        <v>0.31990112132891324</v>
      </c>
      <c r="I61" s="124">
        <f t="shared" si="3"/>
        <v>0.95443352132891435</v>
      </c>
      <c r="J61" s="30"/>
      <c r="K61" s="108"/>
      <c r="L61" s="32"/>
      <c r="M61" s="32"/>
      <c r="N61" s="99"/>
    </row>
    <row r="62" spans="1:14" s="30" customFormat="1" x14ac:dyDescent="0.25">
      <c r="A62" s="29">
        <v>37</v>
      </c>
      <c r="B62" s="82">
        <v>43441346</v>
      </c>
      <c r="C62" s="209">
        <v>112.4</v>
      </c>
      <c r="D62" s="36">
        <v>9.9860000000000007</v>
      </c>
      <c r="E62" s="36">
        <v>10.012</v>
      </c>
      <c r="F62" s="36">
        <f t="shared" si="0"/>
        <v>2.5999999999999801E-2</v>
      </c>
      <c r="G62" s="124">
        <f t="shared" si="1"/>
        <v>2.2354799999999828E-2</v>
      </c>
      <c r="H62" s="124">
        <f t="shared" si="2"/>
        <v>0.3487573815457794</v>
      </c>
      <c r="I62" s="124">
        <f t="shared" si="3"/>
        <v>0.37111218154577924</v>
      </c>
      <c r="K62" s="108"/>
      <c r="L62" s="32"/>
      <c r="M62" s="32"/>
      <c r="N62" s="99"/>
    </row>
    <row r="63" spans="1:14" s="3" customFormat="1" x14ac:dyDescent="0.25">
      <c r="A63" s="29">
        <v>38</v>
      </c>
      <c r="B63" s="82">
        <v>43441344</v>
      </c>
      <c r="C63" s="209">
        <v>62.8</v>
      </c>
      <c r="D63" s="36">
        <v>2.831</v>
      </c>
      <c r="E63" s="36">
        <v>2.831</v>
      </c>
      <c r="F63" s="36">
        <f t="shared" si="0"/>
        <v>0</v>
      </c>
      <c r="G63" s="124">
        <f t="shared" si="1"/>
        <v>0</v>
      </c>
      <c r="H63" s="124">
        <f t="shared" si="2"/>
        <v>0.1948573270558269</v>
      </c>
      <c r="I63" s="124">
        <f t="shared" si="3"/>
        <v>0.1948573270558269</v>
      </c>
      <c r="J63" s="30"/>
      <c r="K63" s="108"/>
      <c r="L63" s="32"/>
      <c r="M63" s="32"/>
      <c r="N63" s="99"/>
    </row>
    <row r="64" spans="1:14" s="3" customFormat="1" x14ac:dyDescent="0.25">
      <c r="A64" s="29">
        <v>39</v>
      </c>
      <c r="B64" s="82">
        <v>43441341</v>
      </c>
      <c r="C64" s="209">
        <v>50.5</v>
      </c>
      <c r="D64" s="36">
        <v>1.667</v>
      </c>
      <c r="E64" s="36">
        <v>1.667</v>
      </c>
      <c r="F64" s="36">
        <f t="shared" si="0"/>
        <v>0</v>
      </c>
      <c r="G64" s="124">
        <f t="shared" si="1"/>
        <v>0</v>
      </c>
      <c r="H64" s="124">
        <f t="shared" si="2"/>
        <v>0.15669259580126207</v>
      </c>
      <c r="I64" s="124">
        <f t="shared" si="3"/>
        <v>0.15669259580126207</v>
      </c>
      <c r="J64" s="30"/>
      <c r="K64" s="108"/>
      <c r="L64" s="32"/>
      <c r="M64" s="32"/>
      <c r="N64" s="99"/>
    </row>
    <row r="65" spans="1:14" s="3" customFormat="1" x14ac:dyDescent="0.25">
      <c r="A65" s="29">
        <v>40</v>
      </c>
      <c r="B65" s="82">
        <v>43441347</v>
      </c>
      <c r="C65" s="209">
        <v>52.3</v>
      </c>
      <c r="D65" s="36">
        <v>3.1160000000000001</v>
      </c>
      <c r="E65" s="36">
        <v>3.74</v>
      </c>
      <c r="F65" s="36">
        <f t="shared" si="0"/>
        <v>0.62400000000000011</v>
      </c>
      <c r="G65" s="124">
        <f t="shared" si="1"/>
        <v>0.53651520000000008</v>
      </c>
      <c r="H65" s="124">
        <f t="shared" si="2"/>
        <v>0.16227767842388133</v>
      </c>
      <c r="I65" s="124">
        <f t="shared" si="3"/>
        <v>0.69879287842388138</v>
      </c>
      <c r="J65" s="30"/>
      <c r="K65" s="108"/>
      <c r="L65" s="32"/>
      <c r="M65" s="32"/>
      <c r="N65" s="99"/>
    </row>
    <row r="66" spans="1:14" s="3" customFormat="1" x14ac:dyDescent="0.25">
      <c r="A66" s="29">
        <v>41</v>
      </c>
      <c r="B66" s="82">
        <v>43441283</v>
      </c>
      <c r="C66" s="209">
        <v>53</v>
      </c>
      <c r="D66" s="36">
        <v>3.5270000000000001</v>
      </c>
      <c r="E66" s="36">
        <v>3.5270000000000001</v>
      </c>
      <c r="F66" s="36">
        <f t="shared" si="0"/>
        <v>0</v>
      </c>
      <c r="G66" s="124">
        <f t="shared" si="1"/>
        <v>0</v>
      </c>
      <c r="H66" s="124">
        <f t="shared" si="2"/>
        <v>0.16444965499934436</v>
      </c>
      <c r="I66" s="124">
        <f t="shared" si="3"/>
        <v>0.16444965499934436</v>
      </c>
      <c r="J66" s="30"/>
      <c r="K66" s="108"/>
      <c r="L66" s="32"/>
      <c r="M66" s="32"/>
      <c r="N66" s="99"/>
    </row>
    <row r="67" spans="1:14" s="3" customFormat="1" x14ac:dyDescent="0.25">
      <c r="A67" s="29">
        <v>42</v>
      </c>
      <c r="B67" s="82">
        <v>43441284</v>
      </c>
      <c r="C67" s="209">
        <v>100.1</v>
      </c>
      <c r="D67" s="36">
        <v>8.8339999999999996</v>
      </c>
      <c r="E67" s="36">
        <v>10.529</v>
      </c>
      <c r="F67" s="36">
        <f t="shared" si="0"/>
        <v>1.6950000000000003</v>
      </c>
      <c r="G67" s="124">
        <f t="shared" si="1"/>
        <v>1.4573610000000004</v>
      </c>
      <c r="H67" s="124">
        <f t="shared" si="2"/>
        <v>0.31059265029121452</v>
      </c>
      <c r="I67" s="124">
        <f t="shared" si="3"/>
        <v>1.767953650291215</v>
      </c>
      <c r="J67" s="30"/>
      <c r="K67" s="108"/>
      <c r="L67" s="32"/>
      <c r="M67" s="32"/>
      <c r="N67" s="99"/>
    </row>
    <row r="68" spans="1:14" s="30" customFormat="1" x14ac:dyDescent="0.25">
      <c r="A68" s="29">
        <v>43</v>
      </c>
      <c r="B68" s="82">
        <v>43441342</v>
      </c>
      <c r="C68" s="209">
        <v>69.3</v>
      </c>
      <c r="D68" s="36">
        <v>6.7110000000000003</v>
      </c>
      <c r="E68" s="36">
        <v>7.0640000000000001</v>
      </c>
      <c r="F68" s="36">
        <f t="shared" si="0"/>
        <v>0.35299999999999976</v>
      </c>
      <c r="G68" s="124">
        <f t="shared" si="1"/>
        <v>0.30350939999999982</v>
      </c>
      <c r="H68" s="124">
        <f t="shared" si="2"/>
        <v>0.21502568097084082</v>
      </c>
      <c r="I68" s="124">
        <f t="shared" si="3"/>
        <v>0.51853508097084067</v>
      </c>
      <c r="K68" s="108"/>
      <c r="L68" s="32"/>
      <c r="M68" s="32"/>
      <c r="N68" s="99"/>
    </row>
    <row r="69" spans="1:14" s="3" customFormat="1" x14ac:dyDescent="0.25">
      <c r="A69" s="29">
        <v>44</v>
      </c>
      <c r="B69" s="82">
        <v>43441345</v>
      </c>
      <c r="C69" s="209">
        <v>53.3</v>
      </c>
      <c r="D69" s="36">
        <v>3.952</v>
      </c>
      <c r="E69" s="36">
        <v>4.4009999999999998</v>
      </c>
      <c r="F69" s="36">
        <f t="shared" si="0"/>
        <v>0.44899999999999984</v>
      </c>
      <c r="G69" s="124">
        <f t="shared" si="1"/>
        <v>0.38605019999999984</v>
      </c>
      <c r="H69" s="124">
        <f t="shared" si="2"/>
        <v>0.16538050210311422</v>
      </c>
      <c r="I69" s="124">
        <f t="shared" si="3"/>
        <v>0.55143070210311407</v>
      </c>
      <c r="J69" s="30"/>
      <c r="K69" s="108"/>
      <c r="L69" s="32"/>
      <c r="M69" s="32"/>
      <c r="N69" s="99"/>
    </row>
    <row r="70" spans="1:14" s="3" customFormat="1" x14ac:dyDescent="0.25">
      <c r="A70" s="29">
        <v>45</v>
      </c>
      <c r="B70" s="82">
        <v>43441348</v>
      </c>
      <c r="C70" s="209">
        <v>52.9</v>
      </c>
      <c r="D70" s="36">
        <v>5.6680000000000001</v>
      </c>
      <c r="E70" s="36">
        <v>6.032</v>
      </c>
      <c r="F70" s="36">
        <f t="shared" si="0"/>
        <v>0.36399999999999988</v>
      </c>
      <c r="G70" s="124">
        <f t="shared" si="1"/>
        <v>0.31296719999999989</v>
      </c>
      <c r="H70" s="124">
        <f t="shared" si="2"/>
        <v>0.16413937263142109</v>
      </c>
      <c r="I70" s="124">
        <f t="shared" si="3"/>
        <v>0.47710657263142098</v>
      </c>
      <c r="J70" s="30"/>
      <c r="K70" s="108"/>
      <c r="L70" s="32"/>
      <c r="M70" s="32"/>
      <c r="N70" s="99"/>
    </row>
    <row r="71" spans="1:14" s="3" customFormat="1" x14ac:dyDescent="0.25">
      <c r="A71" s="29">
        <v>46</v>
      </c>
      <c r="B71" s="82">
        <v>43441349</v>
      </c>
      <c r="C71" s="209">
        <v>100.9</v>
      </c>
      <c r="D71" s="36">
        <v>9.3699999999999992</v>
      </c>
      <c r="E71" s="36">
        <v>10.877000000000001</v>
      </c>
      <c r="F71" s="36">
        <f t="shared" si="0"/>
        <v>1.5070000000000014</v>
      </c>
      <c r="G71" s="124">
        <f t="shared" si="1"/>
        <v>1.2957186000000012</v>
      </c>
      <c r="H71" s="124">
        <f t="shared" si="2"/>
        <v>0.31307490923460091</v>
      </c>
      <c r="I71" s="124">
        <f t="shared" si="3"/>
        <v>1.608793509234602</v>
      </c>
      <c r="J71" s="30"/>
      <c r="K71" s="108"/>
      <c r="L71" s="32"/>
      <c r="M71" s="32"/>
      <c r="N71" s="99"/>
    </row>
    <row r="72" spans="1:14" s="3" customFormat="1" x14ac:dyDescent="0.25">
      <c r="A72" s="29">
        <v>47</v>
      </c>
      <c r="B72" s="82">
        <v>43441351</v>
      </c>
      <c r="C72" s="209">
        <v>85.4</v>
      </c>
      <c r="D72" s="36">
        <v>9.6259999999999994</v>
      </c>
      <c r="E72" s="36">
        <v>10.907</v>
      </c>
      <c r="F72" s="36">
        <f t="shared" si="0"/>
        <v>1.2810000000000006</v>
      </c>
      <c r="G72" s="124">
        <f t="shared" si="1"/>
        <v>1.1014038000000006</v>
      </c>
      <c r="H72" s="124">
        <f t="shared" si="2"/>
        <v>0.26498114220649072</v>
      </c>
      <c r="I72" s="124">
        <f t="shared" si="3"/>
        <v>1.3663849422064913</v>
      </c>
      <c r="J72" s="30"/>
      <c r="K72" s="108"/>
      <c r="L72" s="32"/>
      <c r="M72" s="32"/>
      <c r="N72" s="99"/>
    </row>
    <row r="73" spans="1:14" s="3" customFormat="1" x14ac:dyDescent="0.25">
      <c r="A73" s="29">
        <v>48</v>
      </c>
      <c r="B73" s="82">
        <v>43441356</v>
      </c>
      <c r="C73" s="209">
        <v>53.2</v>
      </c>
      <c r="D73" s="36">
        <v>6.149</v>
      </c>
      <c r="E73" s="36">
        <v>6.149</v>
      </c>
      <c r="F73" s="36">
        <f t="shared" si="0"/>
        <v>0</v>
      </c>
      <c r="G73" s="124">
        <f t="shared" si="1"/>
        <v>0</v>
      </c>
      <c r="H73" s="124">
        <f t="shared" si="2"/>
        <v>0.16507021973519095</v>
      </c>
      <c r="I73" s="124">
        <f t="shared" si="3"/>
        <v>0.16507021973519095</v>
      </c>
      <c r="J73" s="30"/>
      <c r="K73" s="108"/>
      <c r="L73" s="32"/>
      <c r="M73" s="32"/>
      <c r="N73" s="99"/>
    </row>
    <row r="74" spans="1:14" s="3" customFormat="1" x14ac:dyDescent="0.25">
      <c r="A74" s="29">
        <v>49</v>
      </c>
      <c r="B74" s="82">
        <v>43441343</v>
      </c>
      <c r="C74" s="209">
        <v>53.3</v>
      </c>
      <c r="D74" s="36">
        <v>5.2069999999999999</v>
      </c>
      <c r="E74" s="36">
        <v>5.2069999999999999</v>
      </c>
      <c r="F74" s="36">
        <f t="shared" si="0"/>
        <v>0</v>
      </c>
      <c r="G74" s="124">
        <f t="shared" si="1"/>
        <v>0</v>
      </c>
      <c r="H74" s="124">
        <f t="shared" si="2"/>
        <v>0.16538050210311422</v>
      </c>
      <c r="I74" s="124">
        <f t="shared" si="3"/>
        <v>0.16538050210311422</v>
      </c>
      <c r="J74" s="107"/>
      <c r="K74" s="108"/>
      <c r="L74" s="32"/>
      <c r="M74" s="32"/>
      <c r="N74" s="99"/>
    </row>
    <row r="75" spans="1:14" s="3" customFormat="1" x14ac:dyDescent="0.25">
      <c r="A75" s="29">
        <v>50</v>
      </c>
      <c r="B75" s="82">
        <v>43441352</v>
      </c>
      <c r="C75" s="209">
        <v>100.5</v>
      </c>
      <c r="D75" s="36">
        <v>8.5449999999999999</v>
      </c>
      <c r="E75" s="36">
        <v>11.371</v>
      </c>
      <c r="F75" s="36">
        <f t="shared" si="0"/>
        <v>2.8260000000000005</v>
      </c>
      <c r="G75" s="124">
        <f t="shared" si="1"/>
        <v>2.4297948000000003</v>
      </c>
      <c r="H75" s="124">
        <f t="shared" si="2"/>
        <v>0.31183377976290771</v>
      </c>
      <c r="I75" s="124">
        <f t="shared" si="3"/>
        <v>2.7416285797629079</v>
      </c>
      <c r="J75" s="107"/>
      <c r="K75" s="108"/>
      <c r="L75" s="32"/>
      <c r="M75" s="32"/>
    </row>
    <row r="76" spans="1:14" s="3" customFormat="1" x14ac:dyDescent="0.25">
      <c r="A76" s="29">
        <v>51</v>
      </c>
      <c r="B76" s="82">
        <v>43441357</v>
      </c>
      <c r="C76" s="209">
        <v>84.8</v>
      </c>
      <c r="D76" s="36">
        <v>15.146000000000001</v>
      </c>
      <c r="E76" s="36">
        <v>16.417999999999999</v>
      </c>
      <c r="F76" s="36">
        <f t="shared" si="0"/>
        <v>1.2719999999999985</v>
      </c>
      <c r="G76" s="124">
        <f t="shared" si="1"/>
        <v>1.0936655999999987</v>
      </c>
      <c r="H76" s="124">
        <f t="shared" si="2"/>
        <v>0.26311944799895098</v>
      </c>
      <c r="I76" s="124">
        <f t="shared" si="3"/>
        <v>1.3567850479989496</v>
      </c>
      <c r="J76" s="107"/>
      <c r="K76" s="189"/>
      <c r="L76" s="30"/>
      <c r="M76" s="190"/>
      <c r="N76" s="99"/>
    </row>
    <row r="77" spans="1:14" s="3" customFormat="1" x14ac:dyDescent="0.25">
      <c r="A77" s="29">
        <v>52</v>
      </c>
      <c r="B77" s="82">
        <v>43441355</v>
      </c>
      <c r="C77" s="209">
        <v>52.9</v>
      </c>
      <c r="D77" s="36">
        <v>7.2210000000000001</v>
      </c>
      <c r="E77" s="36">
        <v>8.5980000000000008</v>
      </c>
      <c r="F77" s="36">
        <f t="shared" si="0"/>
        <v>1.3770000000000007</v>
      </c>
      <c r="G77" s="124">
        <f>F77*0.8598</f>
        <v>1.1839446000000007</v>
      </c>
      <c r="H77" s="124">
        <f t="shared" si="2"/>
        <v>0.16413937263142109</v>
      </c>
      <c r="I77" s="124">
        <f t="shared" si="3"/>
        <v>1.3480839726314218</v>
      </c>
      <c r="J77" s="107"/>
      <c r="K77" s="108"/>
      <c r="L77" s="32"/>
      <c r="M77" s="70"/>
      <c r="N77" s="99"/>
    </row>
    <row r="78" spans="1:14" s="3" customFormat="1" x14ac:dyDescent="0.25">
      <c r="A78" s="29">
        <v>53</v>
      </c>
      <c r="B78" s="82">
        <v>43441054</v>
      </c>
      <c r="C78" s="209">
        <v>52.8</v>
      </c>
      <c r="D78" s="36">
        <v>6.2089999999999996</v>
      </c>
      <c r="E78" s="36">
        <v>7.4889999999999999</v>
      </c>
      <c r="F78" s="36">
        <f t="shared" si="0"/>
        <v>1.2800000000000002</v>
      </c>
      <c r="G78" s="124">
        <f t="shared" si="1"/>
        <v>1.1005440000000002</v>
      </c>
      <c r="H78" s="124">
        <f t="shared" si="2"/>
        <v>0.16382909026349776</v>
      </c>
      <c r="I78" s="124">
        <f t="shared" si="3"/>
        <v>1.264373090263498</v>
      </c>
      <c r="J78" s="107"/>
      <c r="K78" s="108"/>
      <c r="L78" s="32"/>
      <c r="M78" s="70"/>
      <c r="N78" s="99"/>
    </row>
    <row r="79" spans="1:14" s="3" customFormat="1" x14ac:dyDescent="0.25">
      <c r="A79" s="29">
        <v>54</v>
      </c>
      <c r="B79" s="82">
        <v>43441359</v>
      </c>
      <c r="C79" s="221">
        <v>101</v>
      </c>
      <c r="D79" s="36">
        <v>9.65</v>
      </c>
      <c r="E79" s="36">
        <v>11.26</v>
      </c>
      <c r="F79" s="36">
        <f t="shared" si="0"/>
        <v>1.6099999999999994</v>
      </c>
      <c r="G79" s="124">
        <f t="shared" si="1"/>
        <v>1.3842779999999995</v>
      </c>
      <c r="H79" s="124">
        <f t="shared" si="2"/>
        <v>0.31338519160252415</v>
      </c>
      <c r="I79" s="124">
        <f t="shared" si="3"/>
        <v>1.6976631916025235</v>
      </c>
      <c r="J79" s="107"/>
      <c r="K79" s="30"/>
      <c r="L79" s="108"/>
      <c r="M79" s="70"/>
      <c r="N79" s="99"/>
    </row>
    <row r="80" spans="1:14" s="3" customFormat="1" x14ac:dyDescent="0.25">
      <c r="A80" s="29">
        <v>55</v>
      </c>
      <c r="B80" s="82">
        <v>43441053</v>
      </c>
      <c r="C80" s="209">
        <v>85.2</v>
      </c>
      <c r="D80" s="36">
        <v>6.6040000000000001</v>
      </c>
      <c r="E80" s="36">
        <v>6.6040000000000001</v>
      </c>
      <c r="F80" s="36">
        <f>E80-D80</f>
        <v>0</v>
      </c>
      <c r="G80" s="124">
        <f t="shared" si="1"/>
        <v>0</v>
      </c>
      <c r="H80" s="124">
        <f t="shared" si="2"/>
        <v>0.26436057747064418</v>
      </c>
      <c r="I80" s="124">
        <f t="shared" si="3"/>
        <v>0.26436057747064418</v>
      </c>
      <c r="J80" s="107"/>
      <c r="K80" s="30"/>
      <c r="L80" s="108"/>
      <c r="M80" s="70"/>
      <c r="N80" s="99"/>
    </row>
    <row r="81" spans="1:14" s="3" customFormat="1" x14ac:dyDescent="0.25">
      <c r="A81" s="29">
        <v>56</v>
      </c>
      <c r="B81" s="82">
        <v>43441050</v>
      </c>
      <c r="C81" s="209">
        <v>52.5</v>
      </c>
      <c r="D81" s="36">
        <v>1.6779999999999999</v>
      </c>
      <c r="E81" s="36">
        <v>2.6789999999999998</v>
      </c>
      <c r="F81" s="36">
        <f t="shared" si="0"/>
        <v>1.0009999999999999</v>
      </c>
      <c r="G81" s="124">
        <f t="shared" si="1"/>
        <v>0.86065979999999986</v>
      </c>
      <c r="H81" s="124">
        <f t="shared" si="2"/>
        <v>0.1628982431597279</v>
      </c>
      <c r="I81" s="124">
        <f t="shared" si="3"/>
        <v>1.0235580431597278</v>
      </c>
      <c r="J81" s="107"/>
      <c r="K81" s="108"/>
      <c r="L81" s="32"/>
      <c r="M81" s="32"/>
      <c r="N81" s="99"/>
    </row>
    <row r="82" spans="1:14" s="3" customFormat="1" x14ac:dyDescent="0.25">
      <c r="A82" s="29">
        <v>57</v>
      </c>
      <c r="B82" s="82">
        <v>43441051</v>
      </c>
      <c r="C82" s="209">
        <v>52.4</v>
      </c>
      <c r="D82" s="36">
        <v>6.0209999999999999</v>
      </c>
      <c r="E82" s="36">
        <v>7.3070000000000004</v>
      </c>
      <c r="F82" s="36">
        <f t="shared" si="0"/>
        <v>1.2860000000000005</v>
      </c>
      <c r="G82" s="124">
        <f t="shared" si="1"/>
        <v>1.1057028000000004</v>
      </c>
      <c r="H82" s="124">
        <f t="shared" si="2"/>
        <v>0.1625879607918046</v>
      </c>
      <c r="I82" s="124">
        <f t="shared" si="3"/>
        <v>1.268290760791805</v>
      </c>
      <c r="J82" s="107"/>
      <c r="K82" s="108"/>
      <c r="L82" s="32"/>
      <c r="M82" s="32"/>
      <c r="N82" s="99"/>
    </row>
    <row r="83" spans="1:14" s="3" customFormat="1" x14ac:dyDescent="0.25">
      <c r="A83" s="29">
        <v>58</v>
      </c>
      <c r="B83" s="82">
        <v>43441052</v>
      </c>
      <c r="C83" s="209">
        <v>101.3</v>
      </c>
      <c r="D83" s="36">
        <v>8.2929999999999993</v>
      </c>
      <c r="E83" s="36">
        <v>8.7100000000000009</v>
      </c>
      <c r="F83" s="36">
        <f t="shared" si="0"/>
        <v>0.41700000000000159</v>
      </c>
      <c r="G83" s="124">
        <f t="shared" si="1"/>
        <v>0.35853660000000137</v>
      </c>
      <c r="H83" s="124">
        <f t="shared" si="2"/>
        <v>0.31431603870629404</v>
      </c>
      <c r="I83" s="124">
        <f t="shared" si="3"/>
        <v>0.67285263870629541</v>
      </c>
      <c r="J83" s="107"/>
      <c r="K83" s="108"/>
      <c r="L83" s="32"/>
      <c r="M83" s="32"/>
      <c r="N83" s="99"/>
    </row>
    <row r="84" spans="1:14" s="3" customFormat="1" x14ac:dyDescent="0.25">
      <c r="A84" s="29">
        <v>59</v>
      </c>
      <c r="B84" s="82">
        <v>43441057</v>
      </c>
      <c r="C84" s="209">
        <v>85.3</v>
      </c>
      <c r="D84" s="36">
        <v>7.008</v>
      </c>
      <c r="E84" s="36">
        <v>7.008</v>
      </c>
      <c r="F84" s="36">
        <f t="shared" si="0"/>
        <v>0</v>
      </c>
      <c r="G84" s="124">
        <f t="shared" si="1"/>
        <v>0</v>
      </c>
      <c r="H84" s="124">
        <f t="shared" si="2"/>
        <v>0.26467085983856742</v>
      </c>
      <c r="I84" s="124">
        <f t="shared" si="3"/>
        <v>0.26467085983856742</v>
      </c>
      <c r="J84" s="107"/>
      <c r="K84" s="108"/>
      <c r="L84" s="32"/>
      <c r="M84" s="32"/>
      <c r="N84" s="99"/>
    </row>
    <row r="85" spans="1:14" s="3" customFormat="1" x14ac:dyDescent="0.25">
      <c r="A85" s="29">
        <v>60</v>
      </c>
      <c r="B85" s="82">
        <v>43441058</v>
      </c>
      <c r="C85" s="209">
        <v>52.5</v>
      </c>
      <c r="D85" s="36">
        <v>3.0270000000000001</v>
      </c>
      <c r="E85" s="36">
        <v>3.0289999999999999</v>
      </c>
      <c r="F85" s="36">
        <f t="shared" si="0"/>
        <v>1.9999999999997797E-3</v>
      </c>
      <c r="G85" s="124">
        <f t="shared" si="1"/>
        <v>1.7195999999998106E-3</v>
      </c>
      <c r="H85" s="124">
        <f t="shared" si="2"/>
        <v>0.1628982431597279</v>
      </c>
      <c r="I85" s="124">
        <f t="shared" si="3"/>
        <v>0.16461784315972772</v>
      </c>
      <c r="J85" s="30"/>
      <c r="K85" s="108"/>
      <c r="L85" s="32"/>
      <c r="M85" s="32"/>
      <c r="N85" s="99"/>
    </row>
    <row r="86" spans="1:14" s="3" customFormat="1" x14ac:dyDescent="0.25">
      <c r="A86" s="29">
        <v>61</v>
      </c>
      <c r="B86" s="82">
        <v>43441358</v>
      </c>
      <c r="C86" s="209">
        <v>52.3</v>
      </c>
      <c r="D86" s="36">
        <v>4.3940000000000001</v>
      </c>
      <c r="E86" s="36">
        <v>4.3940000000000001</v>
      </c>
      <c r="F86" s="36">
        <f t="shared" si="0"/>
        <v>0</v>
      </c>
      <c r="G86" s="124">
        <f t="shared" si="1"/>
        <v>0</v>
      </c>
      <c r="H86" s="124">
        <f t="shared" si="2"/>
        <v>0.16227767842388133</v>
      </c>
      <c r="I86" s="124">
        <f t="shared" si="3"/>
        <v>0.16227767842388133</v>
      </c>
      <c r="J86" s="30"/>
      <c r="K86" s="108"/>
      <c r="L86" s="32"/>
      <c r="M86" s="32"/>
      <c r="N86" s="99"/>
    </row>
    <row r="87" spans="1:14" s="3" customFormat="1" x14ac:dyDescent="0.25">
      <c r="A87" s="29">
        <v>62</v>
      </c>
      <c r="B87" s="82">
        <v>43441056</v>
      </c>
      <c r="C87" s="209">
        <v>100.5</v>
      </c>
      <c r="D87" s="36">
        <v>9.6460000000000008</v>
      </c>
      <c r="E87" s="36">
        <v>11.843999999999999</v>
      </c>
      <c r="F87" s="36">
        <f>E87-D87</f>
        <v>2.1979999999999986</v>
      </c>
      <c r="G87" s="124">
        <f t="shared" si="1"/>
        <v>1.8898403999999989</v>
      </c>
      <c r="H87" s="124">
        <f t="shared" si="2"/>
        <v>0.31183377976290771</v>
      </c>
      <c r="I87" s="124">
        <f t="shared" si="3"/>
        <v>2.2016741797629065</v>
      </c>
      <c r="J87" s="30"/>
      <c r="K87" s="108"/>
      <c r="L87" s="32"/>
      <c r="M87" s="32"/>
      <c r="N87" s="99"/>
    </row>
    <row r="88" spans="1:14" s="3" customFormat="1" x14ac:dyDescent="0.25">
      <c r="A88" s="29">
        <v>63</v>
      </c>
      <c r="B88" s="82">
        <v>43441064</v>
      </c>
      <c r="C88" s="209">
        <v>85.2</v>
      </c>
      <c r="D88" s="36">
        <v>4.556</v>
      </c>
      <c r="E88" s="36">
        <v>4.556</v>
      </c>
      <c r="F88" s="36">
        <f t="shared" si="0"/>
        <v>0</v>
      </c>
      <c r="G88" s="124">
        <f t="shared" si="1"/>
        <v>0</v>
      </c>
      <c r="H88" s="124">
        <f t="shared" si="2"/>
        <v>0.26436057747064418</v>
      </c>
      <c r="I88" s="124">
        <f t="shared" si="3"/>
        <v>0.26436057747064418</v>
      </c>
      <c r="J88" s="30"/>
      <c r="K88" s="108"/>
      <c r="L88" s="32"/>
      <c r="M88" s="32"/>
      <c r="N88" s="99"/>
    </row>
    <row r="89" spans="1:14" s="30" customFormat="1" x14ac:dyDescent="0.25">
      <c r="A89" s="29">
        <v>64</v>
      </c>
      <c r="B89" s="82">
        <v>43441061</v>
      </c>
      <c r="C89" s="209">
        <v>52.7</v>
      </c>
      <c r="D89" s="36">
        <v>5.7190000000000003</v>
      </c>
      <c r="E89" s="36">
        <v>6.8460000000000001</v>
      </c>
      <c r="F89" s="36">
        <f t="shared" si="0"/>
        <v>1.1269999999999998</v>
      </c>
      <c r="G89" s="124">
        <f t="shared" si="1"/>
        <v>0.96899459999999982</v>
      </c>
      <c r="H89" s="124">
        <f t="shared" si="2"/>
        <v>0.16351880789557449</v>
      </c>
      <c r="I89" s="124">
        <f t="shared" si="3"/>
        <v>1.1325134078955743</v>
      </c>
      <c r="K89" s="108"/>
      <c r="L89" s="32"/>
      <c r="M89" s="32"/>
      <c r="N89" s="99"/>
    </row>
    <row r="90" spans="1:14" s="3" customFormat="1" x14ac:dyDescent="0.25">
      <c r="A90" s="29">
        <v>65</v>
      </c>
      <c r="B90" s="82">
        <v>43441055</v>
      </c>
      <c r="C90" s="209">
        <v>53.1</v>
      </c>
      <c r="D90" s="36">
        <v>4.1360000000000001</v>
      </c>
      <c r="E90" s="36">
        <v>4.1360000000000001</v>
      </c>
      <c r="F90" s="36">
        <f t="shared" si="0"/>
        <v>0</v>
      </c>
      <c r="G90" s="124">
        <f t="shared" si="1"/>
        <v>0</v>
      </c>
      <c r="H90" s="124">
        <f t="shared" si="2"/>
        <v>0.16475993736726766</v>
      </c>
      <c r="I90" s="124">
        <f t="shared" si="3"/>
        <v>0.16475993736726766</v>
      </c>
      <c r="J90" s="30"/>
      <c r="K90" s="108"/>
      <c r="L90" s="32"/>
      <c r="M90" s="32"/>
      <c r="N90" s="99"/>
    </row>
    <row r="91" spans="1:14" s="30" customFormat="1" x14ac:dyDescent="0.25">
      <c r="A91" s="29">
        <v>66</v>
      </c>
      <c r="B91" s="82">
        <v>43441063</v>
      </c>
      <c r="C91" s="209">
        <v>101.1</v>
      </c>
      <c r="D91" s="36">
        <v>6.5570000000000004</v>
      </c>
      <c r="E91" s="36">
        <v>6.6580000000000004</v>
      </c>
      <c r="F91" s="36">
        <f t="shared" ref="F91:F154" si="4">E91-D91</f>
        <v>0.10099999999999998</v>
      </c>
      <c r="G91" s="124">
        <f t="shared" ref="G91:G105" si="5">F91*0.8598</f>
        <v>8.6839799999999981E-2</v>
      </c>
      <c r="H91" s="124">
        <f t="shared" ref="H91:H99" si="6">C91/5339.7*$H$10</f>
        <v>0.31369547397044745</v>
      </c>
      <c r="I91" s="124">
        <f t="shared" ref="I91:I154" si="7">G91+H91</f>
        <v>0.40053527397044741</v>
      </c>
      <c r="K91" s="108"/>
      <c r="L91" s="32"/>
      <c r="M91" s="32"/>
      <c r="N91" s="99"/>
    </row>
    <row r="92" spans="1:14" s="3" customFormat="1" x14ac:dyDescent="0.25">
      <c r="A92" s="29">
        <v>67</v>
      </c>
      <c r="B92" s="82">
        <v>43441067</v>
      </c>
      <c r="C92" s="209">
        <v>84.7</v>
      </c>
      <c r="D92" s="36">
        <v>7.1379999999999999</v>
      </c>
      <c r="E92" s="36">
        <v>7.1379999999999999</v>
      </c>
      <c r="F92" s="36">
        <f>E92-D92</f>
        <v>0</v>
      </c>
      <c r="G92" s="124">
        <f t="shared" si="5"/>
        <v>0</v>
      </c>
      <c r="H92" s="124">
        <f t="shared" si="6"/>
        <v>0.26280916563102769</v>
      </c>
      <c r="I92" s="124">
        <f t="shared" si="7"/>
        <v>0.26280916563102769</v>
      </c>
      <c r="J92" s="30"/>
      <c r="K92" s="108"/>
      <c r="L92" s="32"/>
      <c r="M92" s="32"/>
      <c r="N92" s="99"/>
    </row>
    <row r="93" spans="1:14" s="3" customFormat="1" x14ac:dyDescent="0.25">
      <c r="A93" s="29">
        <v>68</v>
      </c>
      <c r="B93" s="82">
        <v>43441065</v>
      </c>
      <c r="C93" s="209">
        <v>52.7</v>
      </c>
      <c r="D93" s="36">
        <v>3.641</v>
      </c>
      <c r="E93" s="36">
        <v>4.4749999999999996</v>
      </c>
      <c r="F93" s="36">
        <f t="shared" si="4"/>
        <v>0.83399999999999963</v>
      </c>
      <c r="G93" s="124">
        <f t="shared" si="5"/>
        <v>0.71707319999999974</v>
      </c>
      <c r="H93" s="124">
        <f t="shared" si="6"/>
        <v>0.16351880789557449</v>
      </c>
      <c r="I93" s="124">
        <f t="shared" si="7"/>
        <v>0.88059200789557424</v>
      </c>
      <c r="J93" s="30"/>
      <c r="K93" s="108"/>
      <c r="L93" s="32"/>
      <c r="M93" s="32"/>
      <c r="N93" s="99"/>
    </row>
    <row r="94" spans="1:14" s="3" customFormat="1" x14ac:dyDescent="0.25">
      <c r="A94" s="29">
        <v>69</v>
      </c>
      <c r="B94" s="82">
        <v>43441060</v>
      </c>
      <c r="C94" s="209">
        <v>53.3</v>
      </c>
      <c r="D94" s="36">
        <v>3.4430000000000001</v>
      </c>
      <c r="E94" s="36">
        <v>4.609</v>
      </c>
      <c r="F94" s="36">
        <f t="shared" si="4"/>
        <v>1.1659999999999999</v>
      </c>
      <c r="G94" s="124">
        <f t="shared" si="5"/>
        <v>1.0025268000000001</v>
      </c>
      <c r="H94" s="124">
        <f t="shared" si="6"/>
        <v>0.16538050210311422</v>
      </c>
      <c r="I94" s="124">
        <f t="shared" si="7"/>
        <v>1.1679073021031143</v>
      </c>
      <c r="J94" s="30"/>
      <c r="K94" s="108"/>
      <c r="L94" s="32"/>
      <c r="M94" s="32"/>
      <c r="N94" s="99"/>
    </row>
    <row r="95" spans="1:14" s="3" customFormat="1" x14ac:dyDescent="0.25">
      <c r="A95" s="29">
        <v>70</v>
      </c>
      <c r="B95" s="82">
        <v>43441066</v>
      </c>
      <c r="C95" s="209">
        <v>101.3</v>
      </c>
      <c r="D95" s="36">
        <v>10.215999999999999</v>
      </c>
      <c r="E95" s="36">
        <v>14.042</v>
      </c>
      <c r="F95" s="36">
        <f t="shared" si="4"/>
        <v>3.8260000000000005</v>
      </c>
      <c r="G95" s="124">
        <f t="shared" si="5"/>
        <v>3.2895948000000006</v>
      </c>
      <c r="H95" s="124">
        <f t="shared" si="6"/>
        <v>0.31431603870629404</v>
      </c>
      <c r="I95" s="124">
        <f t="shared" si="7"/>
        <v>3.6039108387062946</v>
      </c>
      <c r="J95" s="30"/>
      <c r="K95" s="108"/>
      <c r="L95" s="32"/>
      <c r="M95" s="32"/>
      <c r="N95" s="99"/>
    </row>
    <row r="96" spans="1:14" s="3" customFormat="1" x14ac:dyDescent="0.25">
      <c r="A96" s="29">
        <v>71</v>
      </c>
      <c r="B96" s="82">
        <v>43441350</v>
      </c>
      <c r="C96" s="209">
        <v>85.7</v>
      </c>
      <c r="D96" s="36">
        <v>10.686</v>
      </c>
      <c r="E96" s="36">
        <v>12.55</v>
      </c>
      <c r="F96" s="36">
        <f t="shared" si="4"/>
        <v>1.8640000000000008</v>
      </c>
      <c r="G96" s="124">
        <f t="shared" si="5"/>
        <v>1.6026672000000006</v>
      </c>
      <c r="H96" s="124">
        <f t="shared" si="6"/>
        <v>0.26591198931026061</v>
      </c>
      <c r="I96" s="124">
        <f t="shared" si="7"/>
        <v>1.8685791893102612</v>
      </c>
      <c r="J96" s="30"/>
      <c r="K96" s="108"/>
      <c r="L96" s="32"/>
      <c r="M96" s="32"/>
      <c r="N96" s="99"/>
    </row>
    <row r="97" spans="1:14" s="3" customFormat="1" x14ac:dyDescent="0.25">
      <c r="A97" s="29">
        <v>72</v>
      </c>
      <c r="B97" s="82">
        <v>43441353</v>
      </c>
      <c r="C97" s="209">
        <v>52.8</v>
      </c>
      <c r="D97" s="36">
        <v>2.8370000000000002</v>
      </c>
      <c r="E97" s="36">
        <v>2.8879999999999999</v>
      </c>
      <c r="F97" s="36">
        <f t="shared" si="4"/>
        <v>5.0999999999999712E-2</v>
      </c>
      <c r="G97" s="124">
        <f t="shared" si="5"/>
        <v>4.3849799999999751E-2</v>
      </c>
      <c r="H97" s="124">
        <f t="shared" si="6"/>
        <v>0.16382909026349776</v>
      </c>
      <c r="I97" s="124">
        <f t="shared" si="7"/>
        <v>0.20767889026349751</v>
      </c>
      <c r="J97" s="30"/>
      <c r="K97" s="108"/>
      <c r="L97" s="32"/>
      <c r="M97" s="32"/>
      <c r="N97" s="99"/>
    </row>
    <row r="98" spans="1:14" s="3" customFormat="1" x14ac:dyDescent="0.25">
      <c r="A98" s="29">
        <v>73</v>
      </c>
      <c r="B98" s="82">
        <v>43441062</v>
      </c>
      <c r="C98" s="209">
        <v>52.8</v>
      </c>
      <c r="D98" s="36">
        <v>3.2410000000000001</v>
      </c>
      <c r="E98" s="36">
        <v>4.0389999999999997</v>
      </c>
      <c r="F98" s="36">
        <f t="shared" si="4"/>
        <v>0.7979999999999996</v>
      </c>
      <c r="G98" s="124">
        <f t="shared" si="5"/>
        <v>0.68612039999999963</v>
      </c>
      <c r="H98" s="124">
        <f t="shared" si="6"/>
        <v>0.16382909026349776</v>
      </c>
      <c r="I98" s="124">
        <f t="shared" si="7"/>
        <v>0.84994949026349742</v>
      </c>
      <c r="J98" s="30"/>
      <c r="K98" s="108"/>
      <c r="L98" s="32"/>
      <c r="M98" s="32"/>
      <c r="N98" s="99"/>
    </row>
    <row r="99" spans="1:14" s="30" customFormat="1" ht="15.75" thickBot="1" x14ac:dyDescent="0.3">
      <c r="A99" s="122">
        <v>74</v>
      </c>
      <c r="B99" s="86">
        <v>43441059</v>
      </c>
      <c r="C99" s="222">
        <v>100.6</v>
      </c>
      <c r="D99" s="59">
        <v>8.7119999999999997</v>
      </c>
      <c r="E99" s="59">
        <v>8.7720000000000002</v>
      </c>
      <c r="F99" s="59">
        <f t="shared" si="4"/>
        <v>6.0000000000000497E-2</v>
      </c>
      <c r="G99" s="223">
        <f t="shared" si="5"/>
        <v>5.1588000000000425E-2</v>
      </c>
      <c r="H99" s="223">
        <f t="shared" si="6"/>
        <v>0.31214406213083096</v>
      </c>
      <c r="I99" s="223">
        <f t="shared" si="7"/>
        <v>0.36373206213083137</v>
      </c>
      <c r="K99" s="108"/>
      <c r="L99" s="70"/>
      <c r="M99" s="32"/>
      <c r="N99" s="99"/>
    </row>
    <row r="100" spans="1:14" s="3" customFormat="1" x14ac:dyDescent="0.25">
      <c r="A100" s="63">
        <v>75</v>
      </c>
      <c r="B100" s="85">
        <v>43441332</v>
      </c>
      <c r="C100" s="224">
        <v>85</v>
      </c>
      <c r="D100" s="46">
        <v>10.734999999999999</v>
      </c>
      <c r="E100" s="46">
        <v>12.721</v>
      </c>
      <c r="F100" s="46">
        <f t="shared" si="4"/>
        <v>1.9860000000000007</v>
      </c>
      <c r="G100" s="218">
        <f t="shared" si="5"/>
        <v>1.7075628000000005</v>
      </c>
      <c r="H100" s="218">
        <f>C100/3919*$H$13</f>
        <v>0.51578566955856076</v>
      </c>
      <c r="I100" s="218">
        <f t="shared" si="7"/>
        <v>2.2233484695585615</v>
      </c>
      <c r="J100" s="30"/>
      <c r="K100" s="108"/>
      <c r="L100" s="32"/>
      <c r="M100" s="32"/>
      <c r="N100" s="99"/>
    </row>
    <row r="101" spans="1:14" s="3" customFormat="1" x14ac:dyDescent="0.25">
      <c r="A101" s="29">
        <v>76</v>
      </c>
      <c r="B101" s="82">
        <v>43441335</v>
      </c>
      <c r="C101" s="209">
        <v>58.3</v>
      </c>
      <c r="D101" s="36">
        <v>7.726</v>
      </c>
      <c r="E101" s="36">
        <v>8.6449999999999996</v>
      </c>
      <c r="F101" s="36">
        <f t="shared" si="4"/>
        <v>0.91899999999999959</v>
      </c>
      <c r="G101" s="124">
        <f t="shared" si="5"/>
        <v>0.79015619999999964</v>
      </c>
      <c r="H101" s="218">
        <f t="shared" ref="H101:H155" si="8">C101/3919*$H$13</f>
        <v>0.3537682886501658</v>
      </c>
      <c r="I101" s="124">
        <f t="shared" si="7"/>
        <v>1.1439244886501654</v>
      </c>
      <c r="J101" s="30"/>
      <c r="K101" s="108"/>
      <c r="L101" s="32"/>
      <c r="M101" s="32"/>
      <c r="N101" s="99"/>
    </row>
    <row r="102" spans="1:14" s="30" customFormat="1" x14ac:dyDescent="0.25">
      <c r="A102" s="29">
        <v>77</v>
      </c>
      <c r="B102" s="82">
        <v>43441338</v>
      </c>
      <c r="C102" s="209">
        <v>58.5</v>
      </c>
      <c r="D102" s="36">
        <v>7.468</v>
      </c>
      <c r="E102" s="36">
        <v>8.7810000000000006</v>
      </c>
      <c r="F102" s="36">
        <f t="shared" si="4"/>
        <v>1.3130000000000006</v>
      </c>
      <c r="G102" s="124">
        <f t="shared" si="5"/>
        <v>1.1289174000000006</v>
      </c>
      <c r="H102" s="218">
        <f t="shared" si="8"/>
        <v>0.35498190199030355</v>
      </c>
      <c r="I102" s="124">
        <f t="shared" si="7"/>
        <v>1.4838993019903042</v>
      </c>
      <c r="K102" s="108"/>
      <c r="L102" s="32"/>
      <c r="M102" s="32"/>
      <c r="N102" s="99"/>
    </row>
    <row r="103" spans="1:14" s="30" customFormat="1" x14ac:dyDescent="0.25">
      <c r="A103" s="29">
        <v>78</v>
      </c>
      <c r="B103" s="82">
        <v>43441333</v>
      </c>
      <c r="C103" s="209">
        <v>76.599999999999994</v>
      </c>
      <c r="D103" s="36">
        <v>8.8249999999999993</v>
      </c>
      <c r="E103" s="36">
        <v>10.516</v>
      </c>
      <c r="F103" s="36">
        <f t="shared" si="4"/>
        <v>1.6910000000000007</v>
      </c>
      <c r="G103" s="124">
        <f t="shared" si="5"/>
        <v>1.4539218000000007</v>
      </c>
      <c r="H103" s="218">
        <f t="shared" si="8"/>
        <v>0.46481390927277355</v>
      </c>
      <c r="I103" s="124">
        <f t="shared" si="7"/>
        <v>1.9187357092727741</v>
      </c>
      <c r="K103" s="108"/>
      <c r="L103" s="32"/>
      <c r="M103" s="32"/>
      <c r="N103" s="99"/>
    </row>
    <row r="104" spans="1:14" s="3" customFormat="1" x14ac:dyDescent="0.25">
      <c r="A104" s="29">
        <v>79</v>
      </c>
      <c r="B104" s="82">
        <v>43441336</v>
      </c>
      <c r="C104" s="209">
        <v>85.7</v>
      </c>
      <c r="D104" s="36">
        <v>4.6719999999999997</v>
      </c>
      <c r="E104" s="36">
        <v>4.6719999999999997</v>
      </c>
      <c r="F104" s="36">
        <f t="shared" si="4"/>
        <v>0</v>
      </c>
      <c r="G104" s="124">
        <f t="shared" si="5"/>
        <v>0</v>
      </c>
      <c r="H104" s="218">
        <f t="shared" si="8"/>
        <v>0.52003331624904303</v>
      </c>
      <c r="I104" s="124">
        <f t="shared" si="7"/>
        <v>0.52003331624904303</v>
      </c>
      <c r="J104" s="30"/>
      <c r="K104" s="108"/>
      <c r="L104" s="32"/>
      <c r="M104" s="32"/>
      <c r="N104" s="99"/>
    </row>
    <row r="105" spans="1:14" s="3" customFormat="1" x14ac:dyDescent="0.25">
      <c r="A105" s="29">
        <v>80</v>
      </c>
      <c r="B105" s="82">
        <v>43441339</v>
      </c>
      <c r="C105" s="209">
        <v>58.3</v>
      </c>
      <c r="D105" s="36">
        <v>8.6159999999999997</v>
      </c>
      <c r="E105" s="36">
        <v>9.6660000000000004</v>
      </c>
      <c r="F105" s="36">
        <f t="shared" si="4"/>
        <v>1.0500000000000007</v>
      </c>
      <c r="G105" s="124">
        <f t="shared" si="5"/>
        <v>0.90279000000000065</v>
      </c>
      <c r="H105" s="218">
        <f t="shared" si="8"/>
        <v>0.3537682886501658</v>
      </c>
      <c r="I105" s="124">
        <f t="shared" si="7"/>
        <v>1.2565582886501665</v>
      </c>
      <c r="J105" s="30"/>
      <c r="K105" s="108"/>
      <c r="L105" s="32"/>
      <c r="M105" s="32"/>
      <c r="N105" s="99"/>
    </row>
    <row r="106" spans="1:14" s="3" customFormat="1" x14ac:dyDescent="0.25">
      <c r="A106" s="29">
        <v>81</v>
      </c>
      <c r="B106" s="82">
        <v>43441337</v>
      </c>
      <c r="C106" s="209">
        <v>58.4</v>
      </c>
      <c r="D106" s="36">
        <v>6.1680000000000001</v>
      </c>
      <c r="E106" s="36">
        <v>7.0129999999999999</v>
      </c>
      <c r="F106" s="36">
        <f t="shared" si="4"/>
        <v>0.84499999999999975</v>
      </c>
      <c r="G106" s="124">
        <f>F106*0.8598</f>
        <v>0.72653099999999982</v>
      </c>
      <c r="H106" s="218">
        <f t="shared" si="8"/>
        <v>0.35437509532023465</v>
      </c>
      <c r="I106" s="124">
        <f t="shared" si="7"/>
        <v>1.0809060953202345</v>
      </c>
      <c r="J106" s="30"/>
      <c r="K106" s="108"/>
      <c r="L106" s="32"/>
      <c r="M106" s="32"/>
      <c r="N106" s="99"/>
    </row>
    <row r="107" spans="1:14" s="3" customFormat="1" x14ac:dyDescent="0.25">
      <c r="A107" s="29">
        <v>82</v>
      </c>
      <c r="B107" s="82">
        <v>43441334</v>
      </c>
      <c r="C107" s="209">
        <v>76.400000000000006</v>
      </c>
      <c r="D107" s="36">
        <v>6.77</v>
      </c>
      <c r="E107" s="36">
        <v>6.77</v>
      </c>
      <c r="F107" s="36">
        <f t="shared" si="4"/>
        <v>0</v>
      </c>
      <c r="G107" s="124">
        <f t="shared" ref="G107:G135" si="9">F107*0.8598</f>
        <v>0</v>
      </c>
      <c r="H107" s="218">
        <f t="shared" si="8"/>
        <v>0.4636002959326358</v>
      </c>
      <c r="I107" s="124">
        <f t="shared" si="7"/>
        <v>0.4636002959326358</v>
      </c>
      <c r="J107" s="30"/>
      <c r="K107" s="108"/>
      <c r="L107" s="32"/>
      <c r="M107" s="32"/>
      <c r="N107" s="99"/>
    </row>
    <row r="108" spans="1:14" s="3" customFormat="1" x14ac:dyDescent="0.25">
      <c r="A108" s="29">
        <v>83</v>
      </c>
      <c r="B108" s="82">
        <v>43441340</v>
      </c>
      <c r="C108" s="209">
        <v>85.5</v>
      </c>
      <c r="D108" s="36">
        <v>9.0570000000000004</v>
      </c>
      <c r="E108" s="36">
        <v>9.0570000000000004</v>
      </c>
      <c r="F108" s="36">
        <f t="shared" si="4"/>
        <v>0</v>
      </c>
      <c r="G108" s="124">
        <f t="shared" si="9"/>
        <v>0</v>
      </c>
      <c r="H108" s="218">
        <f t="shared" si="8"/>
        <v>0.51881970290890522</v>
      </c>
      <c r="I108" s="124">
        <f t="shared" si="7"/>
        <v>0.51881970290890522</v>
      </c>
      <c r="J108" s="30"/>
      <c r="K108" s="108"/>
      <c r="L108" s="32"/>
      <c r="M108" s="32"/>
      <c r="N108" s="99"/>
    </row>
    <row r="109" spans="1:14" s="3" customFormat="1" x14ac:dyDescent="0.25">
      <c r="A109" s="29">
        <v>84</v>
      </c>
      <c r="B109" s="82">
        <v>43441326</v>
      </c>
      <c r="C109" s="209">
        <v>58.6</v>
      </c>
      <c r="D109" s="36">
        <v>5.4989999999999997</v>
      </c>
      <c r="E109" s="36">
        <v>5.5279999999999996</v>
      </c>
      <c r="F109" s="36">
        <f t="shared" si="4"/>
        <v>2.8999999999999915E-2</v>
      </c>
      <c r="G109" s="124">
        <f t="shared" si="9"/>
        <v>2.4934199999999927E-2</v>
      </c>
      <c r="H109" s="218">
        <f t="shared" si="8"/>
        <v>0.35558870866037245</v>
      </c>
      <c r="I109" s="124">
        <f t="shared" si="7"/>
        <v>0.38052290866037236</v>
      </c>
      <c r="J109" s="30"/>
      <c r="K109" s="108"/>
      <c r="L109" s="32"/>
      <c r="M109" s="32"/>
      <c r="N109" s="99"/>
    </row>
    <row r="110" spans="1:14" s="30" customFormat="1" x14ac:dyDescent="0.25">
      <c r="A110" s="29">
        <v>85</v>
      </c>
      <c r="B110" s="82">
        <v>43441323</v>
      </c>
      <c r="C110" s="209">
        <v>59.6</v>
      </c>
      <c r="D110" s="36">
        <v>1.3320000000000001</v>
      </c>
      <c r="E110" s="36">
        <v>1.3320000000000001</v>
      </c>
      <c r="F110" s="36">
        <f t="shared" si="4"/>
        <v>0</v>
      </c>
      <c r="G110" s="124">
        <f t="shared" si="9"/>
        <v>0</v>
      </c>
      <c r="H110" s="218">
        <f t="shared" si="8"/>
        <v>0.36165677536106144</v>
      </c>
      <c r="I110" s="124">
        <f t="shared" si="7"/>
        <v>0.36165677536106144</v>
      </c>
      <c r="K110" s="108"/>
      <c r="L110" s="32"/>
      <c r="M110" s="32"/>
      <c r="N110" s="99"/>
    </row>
    <row r="111" spans="1:14" s="3" customFormat="1" x14ac:dyDescent="0.25">
      <c r="A111" s="29">
        <v>86</v>
      </c>
      <c r="B111" s="82">
        <v>43441329</v>
      </c>
      <c r="C111" s="209">
        <v>76.5</v>
      </c>
      <c r="D111" s="36">
        <v>7.4370000000000003</v>
      </c>
      <c r="E111" s="36">
        <v>7.4370000000000003</v>
      </c>
      <c r="F111" s="36">
        <f t="shared" si="4"/>
        <v>0</v>
      </c>
      <c r="G111" s="124">
        <f t="shared" si="9"/>
        <v>0</v>
      </c>
      <c r="H111" s="218">
        <f t="shared" si="8"/>
        <v>0.46420710260270465</v>
      </c>
      <c r="I111" s="124">
        <f t="shared" si="7"/>
        <v>0.46420710260270465</v>
      </c>
      <c r="J111" s="30"/>
      <c r="K111" s="108"/>
      <c r="L111" s="32"/>
      <c r="M111" s="32"/>
      <c r="N111" s="99"/>
    </row>
    <row r="112" spans="1:14" s="3" customFormat="1" x14ac:dyDescent="0.25">
      <c r="A112" s="29">
        <v>87</v>
      </c>
      <c r="B112" s="82">
        <v>43441330</v>
      </c>
      <c r="C112" s="209">
        <v>85.1</v>
      </c>
      <c r="D112" s="36">
        <v>8.83</v>
      </c>
      <c r="E112" s="36">
        <v>9.9700000000000006</v>
      </c>
      <c r="F112" s="36">
        <f t="shared" si="4"/>
        <v>1.1400000000000006</v>
      </c>
      <c r="G112" s="124">
        <f t="shared" si="9"/>
        <v>0.98017200000000049</v>
      </c>
      <c r="H112" s="218">
        <f t="shared" si="8"/>
        <v>0.5163924762286296</v>
      </c>
      <c r="I112" s="124">
        <f t="shared" si="7"/>
        <v>1.4965644762286301</v>
      </c>
      <c r="J112" s="30"/>
      <c r="K112" s="108"/>
      <c r="L112" s="32"/>
      <c r="M112" s="32"/>
      <c r="N112" s="99"/>
    </row>
    <row r="113" spans="1:14" s="3" customFormat="1" x14ac:dyDescent="0.25">
      <c r="A113" s="29">
        <v>88</v>
      </c>
      <c r="B113" s="82">
        <v>43441327</v>
      </c>
      <c r="C113" s="209">
        <v>58.4</v>
      </c>
      <c r="D113" s="36">
        <v>5.3440000000000003</v>
      </c>
      <c r="E113" s="36">
        <v>5.4560000000000004</v>
      </c>
      <c r="F113" s="36">
        <f t="shared" si="4"/>
        <v>0.1120000000000001</v>
      </c>
      <c r="G113" s="124">
        <f t="shared" si="9"/>
        <v>9.629760000000008E-2</v>
      </c>
      <c r="H113" s="218">
        <f t="shared" si="8"/>
        <v>0.35437509532023465</v>
      </c>
      <c r="I113" s="124">
        <f t="shared" si="7"/>
        <v>0.45067269532023474</v>
      </c>
      <c r="J113" s="30"/>
      <c r="K113" s="108"/>
      <c r="L113" s="32"/>
      <c r="M113" s="32"/>
      <c r="N113" s="99"/>
    </row>
    <row r="114" spans="1:14" s="3" customFormat="1" x14ac:dyDescent="0.25">
      <c r="A114" s="29">
        <v>89</v>
      </c>
      <c r="B114" s="82">
        <v>43441324</v>
      </c>
      <c r="C114" s="209">
        <v>58.7</v>
      </c>
      <c r="D114" s="36">
        <v>4.4530000000000003</v>
      </c>
      <c r="E114" s="36">
        <v>5.109</v>
      </c>
      <c r="F114" s="36">
        <f t="shared" si="4"/>
        <v>0.65599999999999969</v>
      </c>
      <c r="G114" s="124">
        <f t="shared" si="9"/>
        <v>0.56402879999999977</v>
      </c>
      <c r="H114" s="218">
        <f t="shared" si="8"/>
        <v>0.35619551533044141</v>
      </c>
      <c r="I114" s="124">
        <f t="shared" si="7"/>
        <v>0.92022431533044124</v>
      </c>
      <c r="J114" s="30"/>
      <c r="K114" s="108"/>
      <c r="L114" s="32"/>
      <c r="M114" s="32"/>
      <c r="N114" s="99"/>
    </row>
    <row r="115" spans="1:14" s="3" customFormat="1" x14ac:dyDescent="0.25">
      <c r="A115" s="29">
        <v>90</v>
      </c>
      <c r="B115" s="82">
        <v>43441325</v>
      </c>
      <c r="C115" s="209">
        <v>77.7</v>
      </c>
      <c r="D115" s="36">
        <v>5.1360000000000001</v>
      </c>
      <c r="E115" s="36">
        <v>5.3419999999999996</v>
      </c>
      <c r="F115" s="36">
        <f t="shared" si="4"/>
        <v>0.20599999999999952</v>
      </c>
      <c r="G115" s="124">
        <f t="shared" si="9"/>
        <v>0.17711879999999958</v>
      </c>
      <c r="H115" s="218">
        <f t="shared" si="8"/>
        <v>0.47148878264353145</v>
      </c>
      <c r="I115" s="124">
        <f t="shared" si="7"/>
        <v>0.64860758264353102</v>
      </c>
      <c r="J115" s="30"/>
      <c r="K115" s="108"/>
      <c r="L115" s="32"/>
      <c r="M115" s="32"/>
      <c r="N115" s="99"/>
    </row>
    <row r="116" spans="1:14" s="30" customFormat="1" x14ac:dyDescent="0.25">
      <c r="A116" s="29">
        <v>91</v>
      </c>
      <c r="B116" s="82">
        <v>43441328</v>
      </c>
      <c r="C116" s="209">
        <v>85.3</v>
      </c>
      <c r="D116" s="36">
        <v>9.5050000000000008</v>
      </c>
      <c r="E116" s="36">
        <v>9.7680000000000007</v>
      </c>
      <c r="F116" s="36">
        <f t="shared" si="4"/>
        <v>0.2629999999999999</v>
      </c>
      <c r="G116" s="124">
        <f t="shared" si="9"/>
        <v>0.22612739999999992</v>
      </c>
      <c r="H116" s="218">
        <f t="shared" si="8"/>
        <v>0.51760608956876741</v>
      </c>
      <c r="I116" s="124">
        <f t="shared" si="7"/>
        <v>0.74373348956876728</v>
      </c>
      <c r="K116" s="108"/>
      <c r="L116" s="32"/>
      <c r="M116" s="32"/>
      <c r="N116" s="99"/>
    </row>
    <row r="117" spans="1:14" s="3" customFormat="1" x14ac:dyDescent="0.25">
      <c r="A117" s="29">
        <v>92</v>
      </c>
      <c r="B117" s="82">
        <v>43441331</v>
      </c>
      <c r="C117" s="209">
        <v>58.5</v>
      </c>
      <c r="D117" s="36">
        <v>5.5339999999999998</v>
      </c>
      <c r="E117" s="36">
        <v>6.7720000000000002</v>
      </c>
      <c r="F117" s="36">
        <f t="shared" si="4"/>
        <v>1.2380000000000004</v>
      </c>
      <c r="G117" s="124">
        <f t="shared" si="9"/>
        <v>1.0644324000000003</v>
      </c>
      <c r="H117" s="218">
        <f t="shared" si="8"/>
        <v>0.35498190199030355</v>
      </c>
      <c r="I117" s="124">
        <f t="shared" si="7"/>
        <v>1.4194143019903038</v>
      </c>
      <c r="J117" s="30"/>
      <c r="K117" s="108"/>
      <c r="L117" s="32"/>
      <c r="M117" s="32"/>
      <c r="N117" s="99"/>
    </row>
    <row r="118" spans="1:14" s="30" customFormat="1" x14ac:dyDescent="0.25">
      <c r="A118" s="29">
        <v>93</v>
      </c>
      <c r="B118" s="82">
        <v>34242164</v>
      </c>
      <c r="C118" s="209">
        <v>59.3</v>
      </c>
      <c r="D118" s="36">
        <v>0.67700000000000005</v>
      </c>
      <c r="E118" s="36">
        <v>1.4159999999999999</v>
      </c>
      <c r="F118" s="36">
        <f t="shared" si="4"/>
        <v>0.73899999999999988</v>
      </c>
      <c r="G118" s="124">
        <f t="shared" si="9"/>
        <v>0.63539219999999985</v>
      </c>
      <c r="H118" s="218">
        <f t="shared" si="8"/>
        <v>0.35983635535085473</v>
      </c>
      <c r="I118" s="124">
        <f t="shared" si="7"/>
        <v>0.99522855535085464</v>
      </c>
      <c r="K118" s="108"/>
      <c r="L118" s="32"/>
      <c r="M118" s="32"/>
      <c r="N118" s="99"/>
    </row>
    <row r="119" spans="1:14" s="3" customFormat="1" x14ac:dyDescent="0.25">
      <c r="A119" s="29">
        <v>94</v>
      </c>
      <c r="B119" s="82">
        <v>34242158</v>
      </c>
      <c r="C119" s="209">
        <v>76.8</v>
      </c>
      <c r="D119" s="36">
        <v>6.39</v>
      </c>
      <c r="E119" s="36">
        <v>7.27</v>
      </c>
      <c r="F119" s="36">
        <f t="shared" si="4"/>
        <v>0.87999999999999989</v>
      </c>
      <c r="G119" s="124">
        <f t="shared" si="9"/>
        <v>0.75662399999999996</v>
      </c>
      <c r="H119" s="218">
        <f t="shared" si="8"/>
        <v>0.46602752261291136</v>
      </c>
      <c r="I119" s="124">
        <f t="shared" si="7"/>
        <v>1.2226515226129113</v>
      </c>
      <c r="J119" s="30"/>
      <c r="K119" s="108"/>
      <c r="L119" s="32"/>
      <c r="M119" s="32"/>
      <c r="N119" s="99"/>
    </row>
    <row r="120" spans="1:14" s="3" customFormat="1" x14ac:dyDescent="0.25">
      <c r="A120" s="29">
        <v>95</v>
      </c>
      <c r="B120" s="82">
        <v>34242124</v>
      </c>
      <c r="C120" s="209">
        <v>85.2</v>
      </c>
      <c r="D120" s="36">
        <v>6.0289999999999999</v>
      </c>
      <c r="E120" s="36">
        <v>6.4550000000000001</v>
      </c>
      <c r="F120" s="36">
        <f t="shared" si="4"/>
        <v>0.42600000000000016</v>
      </c>
      <c r="G120" s="124">
        <f t="shared" si="9"/>
        <v>0.36627480000000012</v>
      </c>
      <c r="H120" s="218">
        <f t="shared" si="8"/>
        <v>0.51699928289869856</v>
      </c>
      <c r="I120" s="124">
        <f t="shared" si="7"/>
        <v>0.88327408289869869</v>
      </c>
      <c r="J120" s="30"/>
      <c r="K120" s="108"/>
      <c r="L120" s="32"/>
      <c r="M120" s="32"/>
      <c r="N120" s="99"/>
    </row>
    <row r="121" spans="1:14" s="3" customFormat="1" x14ac:dyDescent="0.25">
      <c r="A121" s="29">
        <v>96</v>
      </c>
      <c r="B121" s="82">
        <v>34242122</v>
      </c>
      <c r="C121" s="209">
        <v>58.1</v>
      </c>
      <c r="D121" s="36">
        <v>8.4290000000000003</v>
      </c>
      <c r="E121" s="36">
        <v>8.4290000000000003</v>
      </c>
      <c r="F121" s="36">
        <f t="shared" si="4"/>
        <v>0</v>
      </c>
      <c r="G121" s="124">
        <f t="shared" si="9"/>
        <v>0</v>
      </c>
      <c r="H121" s="218">
        <f t="shared" si="8"/>
        <v>0.35255467531002799</v>
      </c>
      <c r="I121" s="124">
        <f t="shared" si="7"/>
        <v>0.35255467531002799</v>
      </c>
      <c r="J121" s="30"/>
      <c r="K121" s="108"/>
      <c r="L121" s="32"/>
      <c r="M121" s="32"/>
      <c r="N121" s="99"/>
    </row>
    <row r="122" spans="1:14" s="30" customFormat="1" x14ac:dyDescent="0.25">
      <c r="A122" s="29">
        <v>97</v>
      </c>
      <c r="B122" s="82">
        <v>34242128</v>
      </c>
      <c r="C122" s="209">
        <v>57.5</v>
      </c>
      <c r="D122" s="36">
        <v>6.3</v>
      </c>
      <c r="E122" s="36">
        <v>7.1580000000000004</v>
      </c>
      <c r="F122" s="36">
        <f t="shared" si="4"/>
        <v>0.85800000000000054</v>
      </c>
      <c r="G122" s="124">
        <f t="shared" si="9"/>
        <v>0.73770840000000049</v>
      </c>
      <c r="H122" s="218">
        <f t="shared" si="8"/>
        <v>0.34891383528961462</v>
      </c>
      <c r="I122" s="124">
        <f t="shared" si="7"/>
        <v>1.0866222352896151</v>
      </c>
      <c r="K122" s="108"/>
      <c r="L122" s="32"/>
      <c r="M122" s="32"/>
      <c r="N122" s="99"/>
    </row>
    <row r="123" spans="1:14" s="3" customFormat="1" x14ac:dyDescent="0.25">
      <c r="A123" s="29">
        <v>98</v>
      </c>
      <c r="B123" s="82">
        <v>34242159</v>
      </c>
      <c r="C123" s="209">
        <v>77</v>
      </c>
      <c r="D123" s="36">
        <v>6.0549999999999997</v>
      </c>
      <c r="E123" s="36">
        <v>7.0060000000000002</v>
      </c>
      <c r="F123" s="36">
        <f t="shared" si="4"/>
        <v>0.95100000000000051</v>
      </c>
      <c r="G123" s="124">
        <f t="shared" si="9"/>
        <v>0.81766980000000045</v>
      </c>
      <c r="H123" s="218">
        <f t="shared" si="8"/>
        <v>0.46724113595304911</v>
      </c>
      <c r="I123" s="124">
        <f t="shared" si="7"/>
        <v>1.2849109359530495</v>
      </c>
      <c r="J123" s="30"/>
      <c r="K123" s="108"/>
      <c r="L123" s="32"/>
      <c r="M123" s="32"/>
      <c r="N123" s="99"/>
    </row>
    <row r="124" spans="1:14" s="30" customFormat="1" x14ac:dyDescent="0.25">
      <c r="A124" s="29">
        <v>99</v>
      </c>
      <c r="B124" s="82">
        <v>34242441</v>
      </c>
      <c r="C124" s="209">
        <v>85.4</v>
      </c>
      <c r="D124" s="36">
        <v>9.4120000000000008</v>
      </c>
      <c r="E124" s="36">
        <v>10.35</v>
      </c>
      <c r="F124" s="36">
        <f t="shared" si="4"/>
        <v>0.93799999999999883</v>
      </c>
      <c r="G124" s="124">
        <f t="shared" si="9"/>
        <v>0.806492399999999</v>
      </c>
      <c r="H124" s="218">
        <f t="shared" si="8"/>
        <v>0.51821289623883637</v>
      </c>
      <c r="I124" s="124">
        <f t="shared" si="7"/>
        <v>1.3247052962388355</v>
      </c>
      <c r="K124" s="108"/>
      <c r="L124" s="32"/>
      <c r="M124" s="32"/>
      <c r="N124" s="99"/>
    </row>
    <row r="125" spans="1:14" s="3" customFormat="1" x14ac:dyDescent="0.25">
      <c r="A125" s="29">
        <v>100</v>
      </c>
      <c r="B125" s="82">
        <v>34242395</v>
      </c>
      <c r="C125" s="209">
        <v>58.2</v>
      </c>
      <c r="D125" s="36">
        <v>3.492</v>
      </c>
      <c r="E125" s="36">
        <v>3.492</v>
      </c>
      <c r="F125" s="36">
        <f t="shared" si="4"/>
        <v>0</v>
      </c>
      <c r="G125" s="124">
        <f t="shared" si="9"/>
        <v>0</v>
      </c>
      <c r="H125" s="218">
        <f>C125/3919*$H$13</f>
        <v>0.35316148198009689</v>
      </c>
      <c r="I125" s="124">
        <f t="shared" si="7"/>
        <v>0.35316148198009689</v>
      </c>
      <c r="J125" s="30"/>
      <c r="K125" s="108"/>
      <c r="L125" s="32"/>
      <c r="M125" s="32"/>
      <c r="N125" s="99"/>
    </row>
    <row r="126" spans="1:14" s="30" customFormat="1" x14ac:dyDescent="0.25">
      <c r="A126" s="29">
        <v>101</v>
      </c>
      <c r="B126" s="82">
        <v>34242120</v>
      </c>
      <c r="C126" s="209">
        <v>59</v>
      </c>
      <c r="D126" s="36">
        <v>5.9379999999999997</v>
      </c>
      <c r="E126" s="36">
        <v>6.0910000000000002</v>
      </c>
      <c r="F126" s="36">
        <f t="shared" si="4"/>
        <v>0.15300000000000047</v>
      </c>
      <c r="G126" s="124">
        <f t="shared" si="9"/>
        <v>0.1315494000000004</v>
      </c>
      <c r="H126" s="218">
        <f t="shared" si="8"/>
        <v>0.35801593534064802</v>
      </c>
      <c r="I126" s="124">
        <f t="shared" si="7"/>
        <v>0.48956533534064839</v>
      </c>
      <c r="K126" s="108"/>
      <c r="L126" s="32"/>
      <c r="M126" s="32"/>
      <c r="N126" s="99"/>
    </row>
    <row r="127" spans="1:14" s="3" customFormat="1" x14ac:dyDescent="0.25">
      <c r="A127" s="29">
        <v>102</v>
      </c>
      <c r="B127" s="82">
        <v>34242123</v>
      </c>
      <c r="C127" s="209">
        <v>77.599999999999994</v>
      </c>
      <c r="D127" s="36">
        <v>4.2489999999999997</v>
      </c>
      <c r="E127" s="36">
        <v>5.359</v>
      </c>
      <c r="F127" s="36">
        <f t="shared" si="4"/>
        <v>1.1100000000000003</v>
      </c>
      <c r="G127" s="124">
        <f t="shared" si="9"/>
        <v>0.95437800000000028</v>
      </c>
      <c r="H127" s="218">
        <f t="shared" si="8"/>
        <v>0.47088197597346249</v>
      </c>
      <c r="I127" s="124">
        <f t="shared" si="7"/>
        <v>1.4252599759734628</v>
      </c>
      <c r="J127" s="30"/>
      <c r="K127" s="108"/>
      <c r="L127" s="32"/>
      <c r="M127" s="32"/>
      <c r="N127" s="99"/>
    </row>
    <row r="128" spans="1:14" s="3" customFormat="1" x14ac:dyDescent="0.25">
      <c r="A128" s="29">
        <v>103</v>
      </c>
      <c r="B128" s="82">
        <v>34242126</v>
      </c>
      <c r="C128" s="209">
        <v>85.4</v>
      </c>
      <c r="D128" s="36">
        <v>10.089</v>
      </c>
      <c r="E128" s="36">
        <v>11.872999999999999</v>
      </c>
      <c r="F128" s="36">
        <f t="shared" si="4"/>
        <v>1.7839999999999989</v>
      </c>
      <c r="G128" s="124">
        <f t="shared" si="9"/>
        <v>1.5338831999999991</v>
      </c>
      <c r="H128" s="218">
        <f t="shared" si="8"/>
        <v>0.51821289623883637</v>
      </c>
      <c r="I128" s="124">
        <f t="shared" si="7"/>
        <v>2.0520960962388353</v>
      </c>
      <c r="J128" s="30"/>
      <c r="K128" s="108"/>
      <c r="L128" s="32"/>
      <c r="M128" s="32"/>
      <c r="N128" s="99"/>
    </row>
    <row r="129" spans="1:14" s="3" customFormat="1" x14ac:dyDescent="0.25">
      <c r="A129" s="29">
        <v>104</v>
      </c>
      <c r="B129" s="84">
        <v>34242116</v>
      </c>
      <c r="C129" s="225">
        <v>58.8</v>
      </c>
      <c r="D129" s="36">
        <v>7.0359999999999996</v>
      </c>
      <c r="E129" s="36">
        <v>8.6940000000000008</v>
      </c>
      <c r="F129" s="36">
        <f t="shared" si="4"/>
        <v>1.6580000000000013</v>
      </c>
      <c r="G129" s="124">
        <f t="shared" si="9"/>
        <v>1.4255484000000012</v>
      </c>
      <c r="H129" s="218">
        <f t="shared" si="8"/>
        <v>0.35680232200051026</v>
      </c>
      <c r="I129" s="124">
        <f t="shared" si="7"/>
        <v>1.7823507220005115</v>
      </c>
      <c r="J129" s="30"/>
      <c r="K129" s="108"/>
      <c r="L129" s="32"/>
      <c r="M129" s="32"/>
      <c r="N129" s="99"/>
    </row>
    <row r="130" spans="1:14" s="3" customFormat="1" x14ac:dyDescent="0.25">
      <c r="A130" s="29">
        <v>105</v>
      </c>
      <c r="B130" s="82">
        <v>34242113</v>
      </c>
      <c r="C130" s="209">
        <v>59.2</v>
      </c>
      <c r="D130" s="36">
        <v>6.3639999999999999</v>
      </c>
      <c r="E130" s="36">
        <v>7.2089999999999996</v>
      </c>
      <c r="F130" s="36">
        <f t="shared" si="4"/>
        <v>0.84499999999999975</v>
      </c>
      <c r="G130" s="124">
        <f t="shared" si="9"/>
        <v>0.72653099999999982</v>
      </c>
      <c r="H130" s="218">
        <f t="shared" si="8"/>
        <v>0.35922954868078588</v>
      </c>
      <c r="I130" s="124">
        <f t="shared" si="7"/>
        <v>1.0857605486807858</v>
      </c>
      <c r="J130" s="30"/>
      <c r="K130" s="108"/>
      <c r="L130" s="32"/>
      <c r="M130" s="32"/>
      <c r="N130" s="99"/>
    </row>
    <row r="131" spans="1:14" s="3" customFormat="1" x14ac:dyDescent="0.25">
      <c r="A131" s="29">
        <v>106</v>
      </c>
      <c r="B131" s="83">
        <v>34242119</v>
      </c>
      <c r="C131" s="209">
        <v>76.8</v>
      </c>
      <c r="D131" s="36">
        <v>3.9750000000000001</v>
      </c>
      <c r="E131" s="36">
        <v>5.3019999999999996</v>
      </c>
      <c r="F131" s="36">
        <f t="shared" si="4"/>
        <v>1.3269999999999995</v>
      </c>
      <c r="G131" s="124">
        <f t="shared" si="9"/>
        <v>1.1409545999999995</v>
      </c>
      <c r="H131" s="218">
        <f t="shared" si="8"/>
        <v>0.46602752261291136</v>
      </c>
      <c r="I131" s="124">
        <f t="shared" si="7"/>
        <v>1.6069821226129108</v>
      </c>
      <c r="J131" s="107"/>
      <c r="K131" s="108"/>
      <c r="L131" s="32"/>
      <c r="M131" s="32"/>
      <c r="N131" s="99"/>
    </row>
    <row r="132" spans="1:14" s="30" customFormat="1" x14ac:dyDescent="0.25">
      <c r="A132" s="29">
        <v>107</v>
      </c>
      <c r="B132" s="82">
        <v>34242112</v>
      </c>
      <c r="C132" s="209">
        <v>85.1</v>
      </c>
      <c r="D132" s="36">
        <v>9.7279999999999998</v>
      </c>
      <c r="E132" s="36">
        <v>9.7279999999999998</v>
      </c>
      <c r="F132" s="36">
        <f t="shared" si="4"/>
        <v>0</v>
      </c>
      <c r="G132" s="124">
        <f t="shared" si="9"/>
        <v>0</v>
      </c>
      <c r="H132" s="218">
        <f t="shared" si="8"/>
        <v>0.5163924762286296</v>
      </c>
      <c r="I132" s="124">
        <f t="shared" si="7"/>
        <v>0.5163924762286296</v>
      </c>
      <c r="K132" s="108"/>
      <c r="L132" s="32"/>
      <c r="M132" s="32"/>
      <c r="N132" s="99"/>
    </row>
    <row r="133" spans="1:14" s="3" customFormat="1" x14ac:dyDescent="0.25">
      <c r="A133" s="29">
        <v>108</v>
      </c>
      <c r="B133" s="82">
        <v>34242115</v>
      </c>
      <c r="C133" s="209">
        <v>58.5</v>
      </c>
      <c r="D133" s="36">
        <v>8.9239999999999995</v>
      </c>
      <c r="E133" s="36">
        <v>8.9239999999999995</v>
      </c>
      <c r="F133" s="36">
        <f t="shared" si="4"/>
        <v>0</v>
      </c>
      <c r="G133" s="124">
        <f t="shared" si="9"/>
        <v>0</v>
      </c>
      <c r="H133" s="218">
        <f t="shared" si="8"/>
        <v>0.35498190199030355</v>
      </c>
      <c r="I133" s="124">
        <f t="shared" si="7"/>
        <v>0.35498190199030355</v>
      </c>
      <c r="J133" s="107"/>
      <c r="K133" s="108"/>
      <c r="L133" s="32"/>
      <c r="M133" s="32"/>
      <c r="N133" s="99"/>
    </row>
    <row r="134" spans="1:14" s="30" customFormat="1" x14ac:dyDescent="0.25">
      <c r="A134" s="29">
        <v>109</v>
      </c>
      <c r="B134" s="82">
        <v>34242118</v>
      </c>
      <c r="C134" s="209">
        <v>59.1</v>
      </c>
      <c r="D134" s="36">
        <v>4.7699999999999996</v>
      </c>
      <c r="E134" s="36">
        <v>6.0510000000000002</v>
      </c>
      <c r="F134" s="36">
        <f t="shared" si="4"/>
        <v>1.2810000000000006</v>
      </c>
      <c r="G134" s="124">
        <f t="shared" si="9"/>
        <v>1.1014038000000006</v>
      </c>
      <c r="H134" s="218">
        <f t="shared" si="8"/>
        <v>0.35862274201071698</v>
      </c>
      <c r="I134" s="124">
        <f t="shared" si="7"/>
        <v>1.4600265420107177</v>
      </c>
      <c r="K134" s="108"/>
      <c r="L134" s="32"/>
      <c r="M134" s="32"/>
      <c r="N134" s="99"/>
    </row>
    <row r="135" spans="1:14" s="30" customFormat="1" x14ac:dyDescent="0.25">
      <c r="A135" s="29">
        <v>110</v>
      </c>
      <c r="B135" s="82">
        <v>34242111</v>
      </c>
      <c r="C135" s="209">
        <v>77.099999999999994</v>
      </c>
      <c r="D135" s="36">
        <v>4.4050000000000002</v>
      </c>
      <c r="E135" s="36">
        <v>4.4050000000000002</v>
      </c>
      <c r="F135" s="36">
        <f t="shared" si="4"/>
        <v>0</v>
      </c>
      <c r="G135" s="124">
        <f t="shared" si="9"/>
        <v>0</v>
      </c>
      <c r="H135" s="218">
        <f t="shared" si="8"/>
        <v>0.46784794262311802</v>
      </c>
      <c r="I135" s="124">
        <f t="shared" si="7"/>
        <v>0.46784794262311802</v>
      </c>
      <c r="K135" s="108"/>
      <c r="L135" s="32"/>
      <c r="M135" s="32"/>
      <c r="N135" s="99"/>
    </row>
    <row r="136" spans="1:14" s="3" customFormat="1" x14ac:dyDescent="0.25">
      <c r="A136" s="29">
        <v>111</v>
      </c>
      <c r="B136" s="82">
        <v>34242114</v>
      </c>
      <c r="C136" s="209">
        <v>85.1</v>
      </c>
      <c r="D136" s="36">
        <v>11.188000000000001</v>
      </c>
      <c r="E136" s="36">
        <v>12.907</v>
      </c>
      <c r="F136" s="36">
        <f t="shared" si="4"/>
        <v>1.7189999999999994</v>
      </c>
      <c r="G136" s="124">
        <f>F136*0.8598</f>
        <v>1.4779961999999995</v>
      </c>
      <c r="H136" s="218">
        <f t="shared" si="8"/>
        <v>0.5163924762286296</v>
      </c>
      <c r="I136" s="124">
        <f t="shared" si="7"/>
        <v>1.9943886762286291</v>
      </c>
      <c r="J136" s="30"/>
      <c r="K136" s="108"/>
      <c r="L136" s="32"/>
      <c r="M136" s="32"/>
      <c r="N136" s="99"/>
    </row>
    <row r="137" spans="1:14" s="3" customFormat="1" x14ac:dyDescent="0.25">
      <c r="A137" s="29">
        <v>112</v>
      </c>
      <c r="B137" s="82">
        <v>34242117</v>
      </c>
      <c r="C137" s="209">
        <v>57.5</v>
      </c>
      <c r="D137" s="36">
        <v>1.964</v>
      </c>
      <c r="E137" s="36">
        <v>2.2480000000000002</v>
      </c>
      <c r="F137" s="36">
        <f t="shared" si="4"/>
        <v>0.28400000000000025</v>
      </c>
      <c r="G137" s="124">
        <f t="shared" ref="G137:G165" si="10">F137*0.8598</f>
        <v>0.24418320000000021</v>
      </c>
      <c r="H137" s="218">
        <f t="shared" si="8"/>
        <v>0.34891383528961462</v>
      </c>
      <c r="I137" s="124">
        <f t="shared" si="7"/>
        <v>0.59309703528961477</v>
      </c>
      <c r="J137" s="30"/>
      <c r="K137" s="108"/>
      <c r="L137" s="32"/>
      <c r="M137" s="32"/>
      <c r="N137" s="99"/>
    </row>
    <row r="138" spans="1:14" s="3" customFormat="1" x14ac:dyDescent="0.25">
      <c r="A138" s="29">
        <v>113</v>
      </c>
      <c r="B138" s="82">
        <v>34242125</v>
      </c>
      <c r="C138" s="209">
        <v>58.9</v>
      </c>
      <c r="D138" s="36">
        <v>6.59</v>
      </c>
      <c r="E138" s="36">
        <v>7.38</v>
      </c>
      <c r="F138" s="36">
        <f t="shared" si="4"/>
        <v>0.79</v>
      </c>
      <c r="G138" s="124">
        <f t="shared" si="10"/>
        <v>0.67924200000000001</v>
      </c>
      <c r="H138" s="218">
        <f t="shared" si="8"/>
        <v>0.35740912867057911</v>
      </c>
      <c r="I138" s="124">
        <f t="shared" si="7"/>
        <v>1.0366511286705791</v>
      </c>
      <c r="J138" s="30"/>
      <c r="K138" s="108"/>
      <c r="L138" s="32"/>
      <c r="M138" s="32"/>
      <c r="N138" s="99"/>
    </row>
    <row r="139" spans="1:14" s="30" customFormat="1" x14ac:dyDescent="0.25">
      <c r="A139" s="29">
        <v>114</v>
      </c>
      <c r="B139" s="82">
        <v>34242154</v>
      </c>
      <c r="C139" s="209">
        <v>77.099999999999994</v>
      </c>
      <c r="D139" s="36">
        <v>6.423</v>
      </c>
      <c r="E139" s="36">
        <v>6.423</v>
      </c>
      <c r="F139" s="36">
        <f t="shared" si="4"/>
        <v>0</v>
      </c>
      <c r="G139" s="124">
        <f t="shared" si="10"/>
        <v>0</v>
      </c>
      <c r="H139" s="218">
        <f t="shared" si="8"/>
        <v>0.46784794262311802</v>
      </c>
      <c r="I139" s="124">
        <f t="shared" si="7"/>
        <v>0.46784794262311802</v>
      </c>
      <c r="K139" s="108"/>
      <c r="L139" s="32"/>
      <c r="M139" s="32"/>
      <c r="N139" s="99"/>
    </row>
    <row r="140" spans="1:14" s="30" customFormat="1" x14ac:dyDescent="0.25">
      <c r="A140" s="29">
        <v>115</v>
      </c>
      <c r="B140" s="82">
        <v>34242149</v>
      </c>
      <c r="C140" s="209">
        <v>85.3</v>
      </c>
      <c r="D140" s="36">
        <v>6.952</v>
      </c>
      <c r="E140" s="36">
        <v>6.952</v>
      </c>
      <c r="F140" s="36">
        <f t="shared" si="4"/>
        <v>0</v>
      </c>
      <c r="G140" s="124">
        <f t="shared" si="10"/>
        <v>0</v>
      </c>
      <c r="H140" s="218">
        <f t="shared" si="8"/>
        <v>0.51760608956876741</v>
      </c>
      <c r="I140" s="124">
        <f t="shared" si="7"/>
        <v>0.51760608956876741</v>
      </c>
      <c r="K140" s="108"/>
      <c r="L140" s="32"/>
      <c r="M140" s="32"/>
      <c r="N140" s="99"/>
    </row>
    <row r="141" spans="1:14" s="3" customFormat="1" x14ac:dyDescent="0.25">
      <c r="A141" s="29">
        <v>116</v>
      </c>
      <c r="B141" s="82">
        <v>34242157</v>
      </c>
      <c r="C141" s="209">
        <v>59.6</v>
      </c>
      <c r="D141" s="36">
        <v>7.0810000000000004</v>
      </c>
      <c r="E141" s="36">
        <v>7.0810000000000004</v>
      </c>
      <c r="F141" s="36">
        <f t="shared" si="4"/>
        <v>0</v>
      </c>
      <c r="G141" s="124">
        <f t="shared" si="10"/>
        <v>0</v>
      </c>
      <c r="H141" s="218">
        <f t="shared" si="8"/>
        <v>0.36165677536106144</v>
      </c>
      <c r="I141" s="124">
        <f t="shared" si="7"/>
        <v>0.36165677536106144</v>
      </c>
      <c r="J141" s="30"/>
      <c r="K141" s="108"/>
      <c r="L141" s="32"/>
      <c r="M141" s="32"/>
      <c r="N141" s="99"/>
    </row>
    <row r="142" spans="1:14" s="3" customFormat="1" x14ac:dyDescent="0.25">
      <c r="A142" s="29">
        <v>117</v>
      </c>
      <c r="B142" s="82">
        <v>41341239</v>
      </c>
      <c r="C142" s="209">
        <v>59</v>
      </c>
      <c r="D142" s="36">
        <v>2.3769999999999998</v>
      </c>
      <c r="E142" s="36">
        <v>2.7869999999999999</v>
      </c>
      <c r="F142" s="36">
        <f t="shared" si="4"/>
        <v>0.41000000000000014</v>
      </c>
      <c r="G142" s="124">
        <f t="shared" si="10"/>
        <v>0.35251800000000011</v>
      </c>
      <c r="H142" s="218">
        <f t="shared" si="8"/>
        <v>0.35801593534064802</v>
      </c>
      <c r="I142" s="124">
        <f t="shared" si="7"/>
        <v>0.71053393534064813</v>
      </c>
      <c r="J142" s="30"/>
      <c r="K142" s="108"/>
      <c r="L142" s="32"/>
      <c r="M142" s="32"/>
      <c r="N142" s="99"/>
    </row>
    <row r="143" spans="1:14" s="3" customFormat="1" x14ac:dyDescent="0.25">
      <c r="A143" s="29">
        <v>118</v>
      </c>
      <c r="B143" s="82">
        <v>34242156</v>
      </c>
      <c r="C143" s="209">
        <v>78</v>
      </c>
      <c r="D143" s="36">
        <v>7.93</v>
      </c>
      <c r="E143" s="36">
        <v>7.93</v>
      </c>
      <c r="F143" s="36">
        <f t="shared" si="4"/>
        <v>0</v>
      </c>
      <c r="G143" s="124">
        <f t="shared" si="10"/>
        <v>0</v>
      </c>
      <c r="H143" s="218">
        <f t="shared" si="8"/>
        <v>0.47330920265373805</v>
      </c>
      <c r="I143" s="124">
        <f t="shared" si="7"/>
        <v>0.47330920265373805</v>
      </c>
      <c r="J143" s="30"/>
      <c r="K143" s="108"/>
      <c r="L143" s="32"/>
      <c r="M143" s="32"/>
      <c r="N143" s="99"/>
    </row>
    <row r="144" spans="1:14" s="3" customFormat="1" x14ac:dyDescent="0.25">
      <c r="A144" s="29">
        <v>119</v>
      </c>
      <c r="B144" s="82">
        <v>34242162</v>
      </c>
      <c r="C144" s="209">
        <v>85.5</v>
      </c>
      <c r="D144" s="36">
        <v>8.3369999999999997</v>
      </c>
      <c r="E144" s="36">
        <v>9.51</v>
      </c>
      <c r="F144" s="36">
        <f t="shared" si="4"/>
        <v>1.173</v>
      </c>
      <c r="G144" s="124">
        <f t="shared" si="10"/>
        <v>1.0085454</v>
      </c>
      <c r="H144" s="218">
        <f t="shared" si="8"/>
        <v>0.51881970290890522</v>
      </c>
      <c r="I144" s="124">
        <f t="shared" si="7"/>
        <v>1.5273651029089053</v>
      </c>
      <c r="J144" s="30"/>
      <c r="K144" s="108"/>
      <c r="L144" s="32"/>
      <c r="M144" s="32"/>
      <c r="N144" s="99"/>
    </row>
    <row r="145" spans="1:14" s="30" customFormat="1" x14ac:dyDescent="0.25">
      <c r="A145" s="29">
        <v>120</v>
      </c>
      <c r="B145" s="82">
        <v>20140179</v>
      </c>
      <c r="C145" s="209">
        <v>58.9</v>
      </c>
      <c r="D145" s="36">
        <v>2.339</v>
      </c>
      <c r="E145" s="36">
        <v>3.782</v>
      </c>
      <c r="F145" s="36">
        <f t="shared" si="4"/>
        <v>1.4430000000000001</v>
      </c>
      <c r="G145" s="124">
        <f t="shared" si="10"/>
        <v>1.2406914</v>
      </c>
      <c r="H145" s="218">
        <f t="shared" si="8"/>
        <v>0.35740912867057911</v>
      </c>
      <c r="I145" s="124">
        <f t="shared" si="7"/>
        <v>1.5981005286705792</v>
      </c>
      <c r="K145" s="108"/>
      <c r="L145" s="32"/>
      <c r="M145" s="32"/>
      <c r="N145" s="99"/>
    </row>
    <row r="146" spans="1:14" s="3" customFormat="1" x14ac:dyDescent="0.25">
      <c r="A146" s="29">
        <v>121</v>
      </c>
      <c r="B146" s="82">
        <v>34242161</v>
      </c>
      <c r="C146" s="209">
        <v>59.2</v>
      </c>
      <c r="D146" s="36">
        <v>5.4029999999999996</v>
      </c>
      <c r="E146" s="36">
        <v>5.4960000000000004</v>
      </c>
      <c r="F146" s="36">
        <f t="shared" si="4"/>
        <v>9.300000000000086E-2</v>
      </c>
      <c r="G146" s="124">
        <f t="shared" si="10"/>
        <v>7.9961400000000737E-2</v>
      </c>
      <c r="H146" s="218">
        <f t="shared" si="8"/>
        <v>0.35922954868078588</v>
      </c>
      <c r="I146" s="124">
        <f t="shared" si="7"/>
        <v>0.43919094868078662</v>
      </c>
      <c r="J146" s="30"/>
      <c r="K146" s="108"/>
      <c r="L146" s="32"/>
      <c r="M146" s="32"/>
      <c r="N146" s="99"/>
    </row>
    <row r="147" spans="1:14" s="3" customFormat="1" x14ac:dyDescent="0.25">
      <c r="A147" s="29">
        <v>122</v>
      </c>
      <c r="B147" s="82">
        <v>34242151</v>
      </c>
      <c r="C147" s="209">
        <v>78.099999999999994</v>
      </c>
      <c r="D147" s="36">
        <v>5.859</v>
      </c>
      <c r="E147" s="36">
        <v>5.859</v>
      </c>
      <c r="F147" s="36">
        <f t="shared" si="4"/>
        <v>0</v>
      </c>
      <c r="G147" s="124">
        <f t="shared" si="10"/>
        <v>0</v>
      </c>
      <c r="H147" s="218">
        <f t="shared" si="8"/>
        <v>0.47391600932380695</v>
      </c>
      <c r="I147" s="124">
        <f t="shared" si="7"/>
        <v>0.47391600932380695</v>
      </c>
      <c r="J147" s="30"/>
      <c r="K147" s="108"/>
      <c r="L147" s="32"/>
      <c r="M147" s="32"/>
      <c r="N147" s="99"/>
    </row>
    <row r="148" spans="1:14" s="30" customFormat="1" x14ac:dyDescent="0.25">
      <c r="A148" s="29">
        <v>123</v>
      </c>
      <c r="B148" s="82">
        <v>34242148</v>
      </c>
      <c r="C148" s="209">
        <v>85.2</v>
      </c>
      <c r="D148" s="36">
        <v>2.9340000000000002</v>
      </c>
      <c r="E148" s="36">
        <v>3.919</v>
      </c>
      <c r="F148" s="36">
        <f t="shared" si="4"/>
        <v>0.98499999999999988</v>
      </c>
      <c r="G148" s="124">
        <f t="shared" si="10"/>
        <v>0.84690299999999985</v>
      </c>
      <c r="H148" s="218">
        <f t="shared" si="8"/>
        <v>0.51699928289869856</v>
      </c>
      <c r="I148" s="124">
        <f t="shared" si="7"/>
        <v>1.3639022828986984</v>
      </c>
      <c r="K148" s="108"/>
      <c r="L148" s="32"/>
      <c r="M148" s="32"/>
      <c r="N148" s="99"/>
    </row>
    <row r="149" spans="1:14" s="3" customFormat="1" x14ac:dyDescent="0.25">
      <c r="A149" s="29">
        <v>124</v>
      </c>
      <c r="B149" s="82">
        <v>34242163</v>
      </c>
      <c r="C149" s="209">
        <v>59.3</v>
      </c>
      <c r="D149" s="36">
        <v>4.399</v>
      </c>
      <c r="E149" s="36">
        <v>5.3070000000000004</v>
      </c>
      <c r="F149" s="36">
        <f t="shared" si="4"/>
        <v>0.90800000000000036</v>
      </c>
      <c r="G149" s="124">
        <f t="shared" si="10"/>
        <v>0.78069840000000035</v>
      </c>
      <c r="H149" s="218">
        <f t="shared" si="8"/>
        <v>0.35983635535085473</v>
      </c>
      <c r="I149" s="124">
        <f t="shared" si="7"/>
        <v>1.1405347553508551</v>
      </c>
      <c r="J149" s="30"/>
      <c r="K149" s="108"/>
      <c r="L149" s="32"/>
      <c r="M149" s="32"/>
      <c r="N149" s="99"/>
    </row>
    <row r="150" spans="1:14" s="3" customFormat="1" x14ac:dyDescent="0.25">
      <c r="A150" s="29">
        <v>125</v>
      </c>
      <c r="B150" s="82">
        <v>34242153</v>
      </c>
      <c r="C150" s="209">
        <v>59.2</v>
      </c>
      <c r="D150" s="36">
        <v>5.6790000000000003</v>
      </c>
      <c r="E150" s="36">
        <v>6.9029999999999996</v>
      </c>
      <c r="F150" s="36">
        <f t="shared" si="4"/>
        <v>1.2239999999999993</v>
      </c>
      <c r="G150" s="124">
        <f t="shared" si="10"/>
        <v>1.0523951999999994</v>
      </c>
      <c r="H150" s="218">
        <f t="shared" si="8"/>
        <v>0.35922954868078588</v>
      </c>
      <c r="I150" s="124">
        <f t="shared" si="7"/>
        <v>1.4116247486807854</v>
      </c>
      <c r="J150" s="30"/>
      <c r="K150" s="108"/>
      <c r="L150" s="32"/>
      <c r="M150" s="32"/>
      <c r="N150" s="99"/>
    </row>
    <row r="151" spans="1:14" s="3" customFormat="1" x14ac:dyDescent="0.25">
      <c r="A151" s="29">
        <v>126</v>
      </c>
      <c r="B151" s="82">
        <v>20140213</v>
      </c>
      <c r="C151" s="209">
        <v>77.599999999999994</v>
      </c>
      <c r="D151" s="36">
        <v>5.59</v>
      </c>
      <c r="E151" s="36">
        <v>6.2859999999999996</v>
      </c>
      <c r="F151" s="36">
        <f t="shared" si="4"/>
        <v>0.69599999999999973</v>
      </c>
      <c r="G151" s="124">
        <f t="shared" si="10"/>
        <v>0.59842079999999975</v>
      </c>
      <c r="H151" s="218">
        <f t="shared" si="8"/>
        <v>0.47088197597346249</v>
      </c>
      <c r="I151" s="124">
        <f t="shared" si="7"/>
        <v>1.0693027759734623</v>
      </c>
      <c r="J151" s="30"/>
      <c r="K151" s="108"/>
      <c r="L151" s="32"/>
      <c r="M151" s="32"/>
      <c r="N151" s="99"/>
    </row>
    <row r="152" spans="1:14" s="30" customFormat="1" x14ac:dyDescent="0.25">
      <c r="A152" s="29">
        <v>127</v>
      </c>
      <c r="B152" s="82">
        <v>34242152</v>
      </c>
      <c r="C152" s="209">
        <v>85.2</v>
      </c>
      <c r="D152" s="36">
        <v>11.433</v>
      </c>
      <c r="E152" s="36">
        <v>13.231999999999999</v>
      </c>
      <c r="F152" s="36">
        <f t="shared" si="4"/>
        <v>1.7989999999999995</v>
      </c>
      <c r="G152" s="124">
        <f t="shared" si="10"/>
        <v>1.5467801999999995</v>
      </c>
      <c r="H152" s="218">
        <f t="shared" si="8"/>
        <v>0.51699928289869856</v>
      </c>
      <c r="I152" s="124">
        <f t="shared" si="7"/>
        <v>2.0637794828986982</v>
      </c>
      <c r="K152" s="108"/>
      <c r="L152" s="32"/>
      <c r="M152" s="32"/>
      <c r="N152" s="99"/>
    </row>
    <row r="153" spans="1:14" s="30" customFormat="1" x14ac:dyDescent="0.25">
      <c r="A153" s="29">
        <v>128</v>
      </c>
      <c r="B153" s="82">
        <v>34242147</v>
      </c>
      <c r="C153" s="209">
        <v>58.9</v>
      </c>
      <c r="D153" s="36">
        <v>4.6900000000000004</v>
      </c>
      <c r="E153" s="36">
        <v>5.6349999999999998</v>
      </c>
      <c r="F153" s="36">
        <f t="shared" si="4"/>
        <v>0.9449999999999994</v>
      </c>
      <c r="G153" s="124">
        <f t="shared" si="10"/>
        <v>0.81251099999999954</v>
      </c>
      <c r="H153" s="218">
        <f t="shared" si="8"/>
        <v>0.35740912867057911</v>
      </c>
      <c r="I153" s="124">
        <f t="shared" si="7"/>
        <v>1.1699201286705787</v>
      </c>
      <c r="K153" s="108"/>
      <c r="L153" s="32"/>
      <c r="M153" s="32"/>
      <c r="N153" s="99"/>
    </row>
    <row r="154" spans="1:14" s="3" customFormat="1" x14ac:dyDescent="0.25">
      <c r="A154" s="29">
        <v>129</v>
      </c>
      <c r="B154" s="82">
        <v>34242155</v>
      </c>
      <c r="C154" s="209">
        <v>58.6</v>
      </c>
      <c r="D154" s="36">
        <v>7.5609999999999999</v>
      </c>
      <c r="E154" s="36">
        <v>7.5609999999999999</v>
      </c>
      <c r="F154" s="36">
        <f t="shared" si="4"/>
        <v>0</v>
      </c>
      <c r="G154" s="124">
        <f t="shared" si="10"/>
        <v>0</v>
      </c>
      <c r="H154" s="218">
        <f t="shared" si="8"/>
        <v>0.35558870866037245</v>
      </c>
      <c r="I154" s="124">
        <f t="shared" si="7"/>
        <v>0.35558870866037245</v>
      </c>
      <c r="J154" s="30"/>
      <c r="K154" s="108"/>
      <c r="L154" s="32"/>
      <c r="M154" s="32"/>
      <c r="N154" s="99"/>
    </row>
    <row r="155" spans="1:14" s="3" customFormat="1" ht="15.75" thickBot="1" x14ac:dyDescent="0.3">
      <c r="A155" s="122">
        <v>130</v>
      </c>
      <c r="B155" s="86">
        <v>34242150</v>
      </c>
      <c r="C155" s="222">
        <v>77.599999999999994</v>
      </c>
      <c r="D155" s="59">
        <v>6.7809999999999997</v>
      </c>
      <c r="E155" s="59">
        <v>6.7809999999999997</v>
      </c>
      <c r="F155" s="59">
        <f t="shared" ref="F155:F218" si="11">E155-D155</f>
        <v>0</v>
      </c>
      <c r="G155" s="223">
        <f t="shared" si="10"/>
        <v>0</v>
      </c>
      <c r="H155" s="223">
        <f t="shared" si="8"/>
        <v>0.47088197597346249</v>
      </c>
      <c r="I155" s="223">
        <f t="shared" ref="I155:I218" si="12">G155+H155</f>
        <v>0.47088197597346249</v>
      </c>
      <c r="J155" s="30"/>
      <c r="K155" s="108"/>
      <c r="L155" s="70"/>
      <c r="M155" s="32"/>
      <c r="N155" s="99"/>
    </row>
    <row r="156" spans="1:14" s="3" customFormat="1" x14ac:dyDescent="0.25">
      <c r="A156" s="63">
        <v>131</v>
      </c>
      <c r="B156" s="85">
        <v>20442446</v>
      </c>
      <c r="C156" s="224">
        <v>84.1</v>
      </c>
      <c r="D156" s="46">
        <v>14.4</v>
      </c>
      <c r="E156" s="46">
        <v>15.563000000000001</v>
      </c>
      <c r="F156" s="46">
        <f t="shared" si="11"/>
        <v>1.1630000000000003</v>
      </c>
      <c r="G156" s="218">
        <f>F156*0.8598</f>
        <v>0.99994740000000026</v>
      </c>
      <c r="H156" s="218">
        <f>C156/3672.6*$H$16</f>
        <v>0.48082826001742623</v>
      </c>
      <c r="I156" s="218">
        <f t="shared" si="12"/>
        <v>1.4807756600174264</v>
      </c>
      <c r="J156" s="30"/>
      <c r="K156" s="108"/>
      <c r="L156" s="32"/>
      <c r="M156" s="32"/>
      <c r="N156" s="99"/>
    </row>
    <row r="157" spans="1:14" s="3" customFormat="1" x14ac:dyDescent="0.25">
      <c r="A157" s="29">
        <v>132</v>
      </c>
      <c r="B157" s="82">
        <v>43242256</v>
      </c>
      <c r="C157" s="209">
        <v>56.3</v>
      </c>
      <c r="D157" s="36">
        <v>4.7969999999999997</v>
      </c>
      <c r="E157" s="36">
        <v>5.7930000000000001</v>
      </c>
      <c r="F157" s="36">
        <f t="shared" si="11"/>
        <v>0.99600000000000044</v>
      </c>
      <c r="G157" s="124">
        <f t="shared" si="10"/>
        <v>0.85636080000000037</v>
      </c>
      <c r="H157" s="218">
        <f t="shared" ref="H157:H207" si="13">C157/3672.6*$H$16</f>
        <v>0.32188621925066702</v>
      </c>
      <c r="I157" s="124">
        <f t="shared" si="12"/>
        <v>1.1782470192506673</v>
      </c>
      <c r="J157" s="30"/>
      <c r="K157" s="108"/>
      <c r="L157" s="32"/>
      <c r="M157" s="32"/>
      <c r="N157" s="99"/>
    </row>
    <row r="158" spans="1:14" s="3" customFormat="1" x14ac:dyDescent="0.25">
      <c r="A158" s="29">
        <v>133</v>
      </c>
      <c r="B158" s="82">
        <v>43242235</v>
      </c>
      <c r="C158" s="209">
        <v>56.1</v>
      </c>
      <c r="D158" s="36">
        <v>3.956</v>
      </c>
      <c r="E158" s="36">
        <v>4.7110000000000003</v>
      </c>
      <c r="F158" s="36">
        <f t="shared" si="11"/>
        <v>0.75500000000000034</v>
      </c>
      <c r="G158" s="124">
        <f t="shared" si="10"/>
        <v>0.64914900000000031</v>
      </c>
      <c r="H158" s="218">
        <f t="shared" si="13"/>
        <v>0.32074275133148167</v>
      </c>
      <c r="I158" s="124">
        <f t="shared" si="12"/>
        <v>0.96989175133148198</v>
      </c>
      <c r="J158" s="30"/>
      <c r="K158" s="108"/>
      <c r="L158" s="32"/>
      <c r="M158" s="32"/>
      <c r="N158" s="99"/>
    </row>
    <row r="159" spans="1:14" s="3" customFormat="1" x14ac:dyDescent="0.25">
      <c r="A159" s="29">
        <v>134</v>
      </c>
      <c r="B159" s="82">
        <v>43242250</v>
      </c>
      <c r="C159" s="209">
        <v>85.2</v>
      </c>
      <c r="D159" s="36">
        <v>7.7779999999999996</v>
      </c>
      <c r="E159" s="36">
        <v>7.7779999999999996</v>
      </c>
      <c r="F159" s="36">
        <f t="shared" si="11"/>
        <v>0</v>
      </c>
      <c r="G159" s="124">
        <f t="shared" si="10"/>
        <v>0</v>
      </c>
      <c r="H159" s="218">
        <f t="shared" si="13"/>
        <v>0.48711733357294545</v>
      </c>
      <c r="I159" s="124">
        <f t="shared" si="12"/>
        <v>0.48711733357294545</v>
      </c>
      <c r="J159" s="30"/>
      <c r="K159" s="108"/>
      <c r="L159" s="32"/>
      <c r="M159" s="32"/>
      <c r="N159" s="99"/>
    </row>
    <row r="160" spans="1:14" s="30" customFormat="1" x14ac:dyDescent="0.25">
      <c r="A160" s="29">
        <v>135</v>
      </c>
      <c r="B160" s="82">
        <v>34242382</v>
      </c>
      <c r="C160" s="209">
        <v>84.4</v>
      </c>
      <c r="D160" s="36">
        <v>9.4580000000000002</v>
      </c>
      <c r="E160" s="36">
        <v>11.162000000000001</v>
      </c>
      <c r="F160" s="36">
        <f t="shared" si="11"/>
        <v>1.7040000000000006</v>
      </c>
      <c r="G160" s="124">
        <f t="shared" si="10"/>
        <v>1.4650992000000005</v>
      </c>
      <c r="H160" s="218">
        <f t="shared" si="13"/>
        <v>0.48254346189620417</v>
      </c>
      <c r="I160" s="124">
        <f t="shared" si="12"/>
        <v>1.9476426618962046</v>
      </c>
      <c r="K160" s="108"/>
      <c r="L160" s="32"/>
      <c r="M160" s="32"/>
      <c r="N160" s="99"/>
    </row>
    <row r="161" spans="1:14" s="3" customFormat="1" x14ac:dyDescent="0.25">
      <c r="A161" s="29">
        <v>136</v>
      </c>
      <c r="B161" s="82">
        <v>43242379</v>
      </c>
      <c r="C161" s="209">
        <v>56.2</v>
      </c>
      <c r="D161" s="36">
        <v>7.9089999999999998</v>
      </c>
      <c r="E161" s="36">
        <v>9.0809999999999995</v>
      </c>
      <c r="F161" s="36">
        <f t="shared" si="11"/>
        <v>1.1719999999999997</v>
      </c>
      <c r="G161" s="124">
        <f t="shared" si="10"/>
        <v>1.0076855999999998</v>
      </c>
      <c r="H161" s="218">
        <f t="shared" si="13"/>
        <v>0.32131448529107437</v>
      </c>
      <c r="I161" s="124">
        <f t="shared" si="12"/>
        <v>1.3290000852910742</v>
      </c>
      <c r="J161" s="30"/>
      <c r="K161" s="108"/>
      <c r="L161" s="32"/>
      <c r="M161" s="32"/>
      <c r="N161" s="99"/>
    </row>
    <row r="162" spans="1:14" s="3" customFormat="1" x14ac:dyDescent="0.25">
      <c r="A162" s="29">
        <v>137</v>
      </c>
      <c r="B162" s="82">
        <v>43242240</v>
      </c>
      <c r="C162" s="209">
        <v>55.7</v>
      </c>
      <c r="D162" s="36">
        <v>6.2309999999999999</v>
      </c>
      <c r="E162" s="36">
        <v>7.1619999999999999</v>
      </c>
      <c r="F162" s="36">
        <f t="shared" si="11"/>
        <v>0.93100000000000005</v>
      </c>
      <c r="G162" s="124">
        <f t="shared" si="10"/>
        <v>0.80047380000000001</v>
      </c>
      <c r="H162" s="218">
        <f t="shared" si="13"/>
        <v>0.31845581549311108</v>
      </c>
      <c r="I162" s="124">
        <f t="shared" si="12"/>
        <v>1.1189296154931112</v>
      </c>
      <c r="J162" s="30"/>
      <c r="K162" s="108"/>
      <c r="L162" s="32"/>
      <c r="M162" s="32"/>
      <c r="N162" s="99"/>
    </row>
    <row r="163" spans="1:14" s="3" customFormat="1" x14ac:dyDescent="0.25">
      <c r="A163" s="29">
        <v>138</v>
      </c>
      <c r="B163" s="82">
        <v>43242241</v>
      </c>
      <c r="C163" s="209">
        <v>84.3</v>
      </c>
      <c r="D163" s="36">
        <v>8.6869999999999994</v>
      </c>
      <c r="E163" s="36">
        <v>10.581</v>
      </c>
      <c r="F163" s="36">
        <f t="shared" si="11"/>
        <v>1.8940000000000001</v>
      </c>
      <c r="G163" s="124">
        <f t="shared" si="10"/>
        <v>1.6284612000000001</v>
      </c>
      <c r="H163" s="218">
        <f t="shared" si="13"/>
        <v>0.48197172793661147</v>
      </c>
      <c r="I163" s="124">
        <f t="shared" si="12"/>
        <v>2.1104329279366114</v>
      </c>
      <c r="J163" s="30"/>
      <c r="K163" s="108"/>
      <c r="L163" s="32"/>
      <c r="M163" s="32"/>
      <c r="N163" s="99"/>
    </row>
    <row r="164" spans="1:14" s="3" customFormat="1" x14ac:dyDescent="0.25">
      <c r="A164" s="29">
        <v>139</v>
      </c>
      <c r="B164" s="82">
        <v>34242385</v>
      </c>
      <c r="C164" s="209">
        <v>84</v>
      </c>
      <c r="D164" s="36">
        <v>8.6189999999999998</v>
      </c>
      <c r="E164" s="36">
        <v>8.6189999999999998</v>
      </c>
      <c r="F164" s="36">
        <f t="shared" si="11"/>
        <v>0</v>
      </c>
      <c r="G164" s="124">
        <f t="shared" si="10"/>
        <v>0</v>
      </c>
      <c r="H164" s="218">
        <f t="shared" si="13"/>
        <v>0.48025652605783359</v>
      </c>
      <c r="I164" s="124">
        <f t="shared" si="12"/>
        <v>0.48025652605783359</v>
      </c>
      <c r="J164" s="30"/>
      <c r="K164" s="108"/>
      <c r="L164" s="32"/>
      <c r="M164" s="32"/>
      <c r="N164" s="99"/>
    </row>
    <row r="165" spans="1:14" s="3" customFormat="1" x14ac:dyDescent="0.25">
      <c r="A165" s="29">
        <v>140</v>
      </c>
      <c r="B165" s="82">
        <v>34242381</v>
      </c>
      <c r="C165" s="209">
        <v>55.6</v>
      </c>
      <c r="D165" s="36">
        <v>4.6829999999999998</v>
      </c>
      <c r="E165" s="36">
        <v>5.5129999999999999</v>
      </c>
      <c r="F165" s="36">
        <f t="shared" si="11"/>
        <v>0.83000000000000007</v>
      </c>
      <c r="G165" s="124">
        <f t="shared" si="10"/>
        <v>0.7136340000000001</v>
      </c>
      <c r="H165" s="218">
        <f t="shared" si="13"/>
        <v>0.31788408153351844</v>
      </c>
      <c r="I165" s="124">
        <f t="shared" si="12"/>
        <v>1.0315180815335185</v>
      </c>
      <c r="J165" s="30"/>
      <c r="K165" s="108"/>
      <c r="L165" s="32"/>
      <c r="M165" s="32"/>
      <c r="N165" s="99"/>
    </row>
    <row r="166" spans="1:14" s="3" customFormat="1" x14ac:dyDescent="0.25">
      <c r="A166" s="29">
        <v>141</v>
      </c>
      <c r="B166" s="82">
        <v>34242390</v>
      </c>
      <c r="C166" s="209">
        <v>56.4</v>
      </c>
      <c r="D166" s="36">
        <v>4.6719999999999997</v>
      </c>
      <c r="E166" s="36">
        <v>5.1260000000000003</v>
      </c>
      <c r="F166" s="36">
        <f t="shared" si="11"/>
        <v>0.45400000000000063</v>
      </c>
      <c r="G166" s="124">
        <f>F166*0.8598</f>
        <v>0.39034920000000056</v>
      </c>
      <c r="H166" s="218">
        <f t="shared" si="13"/>
        <v>0.32245795321025966</v>
      </c>
      <c r="I166" s="124">
        <f t="shared" si="12"/>
        <v>0.71280715321026022</v>
      </c>
      <c r="J166" s="30"/>
      <c r="K166" s="108"/>
      <c r="L166" s="32"/>
      <c r="M166" s="32"/>
      <c r="N166" s="99"/>
    </row>
    <row r="167" spans="1:14" s="3" customFormat="1" x14ac:dyDescent="0.25">
      <c r="A167" s="29">
        <v>142</v>
      </c>
      <c r="B167" s="82">
        <v>34242387</v>
      </c>
      <c r="C167" s="209">
        <v>84.1</v>
      </c>
      <c r="D167" s="36">
        <v>9.69</v>
      </c>
      <c r="E167" s="36">
        <v>9.69</v>
      </c>
      <c r="F167" s="36">
        <f t="shared" si="11"/>
        <v>0</v>
      </c>
      <c r="G167" s="124">
        <f t="shared" ref="G167:G196" si="14">F167*0.8598</f>
        <v>0</v>
      </c>
      <c r="H167" s="218">
        <f t="shared" si="13"/>
        <v>0.48082826001742623</v>
      </c>
      <c r="I167" s="124">
        <f t="shared" si="12"/>
        <v>0.48082826001742623</v>
      </c>
      <c r="J167" s="30"/>
      <c r="K167" s="108"/>
      <c r="L167" s="32"/>
      <c r="M167" s="32"/>
      <c r="N167" s="99"/>
    </row>
    <row r="168" spans="1:14" s="3" customFormat="1" x14ac:dyDescent="0.25">
      <c r="A168" s="29">
        <v>143</v>
      </c>
      <c r="B168" s="82">
        <v>34242383</v>
      </c>
      <c r="C168" s="209">
        <v>83.5</v>
      </c>
      <c r="D168" s="36">
        <v>3.7429999999999999</v>
      </c>
      <c r="E168" s="36">
        <v>4.8520000000000003</v>
      </c>
      <c r="F168" s="36">
        <f t="shared" si="11"/>
        <v>1.1090000000000004</v>
      </c>
      <c r="G168" s="124">
        <f t="shared" si="14"/>
        <v>0.95351820000000043</v>
      </c>
      <c r="H168" s="218">
        <f t="shared" si="13"/>
        <v>0.4773978562598703</v>
      </c>
      <c r="I168" s="124">
        <f t="shared" si="12"/>
        <v>1.4309160562598708</v>
      </c>
      <c r="J168" s="30"/>
      <c r="K168" s="108"/>
      <c r="L168" s="32"/>
      <c r="M168" s="32"/>
      <c r="N168" s="99"/>
    </row>
    <row r="169" spans="1:14" s="3" customFormat="1" x14ac:dyDescent="0.25">
      <c r="A169" s="29">
        <v>144</v>
      </c>
      <c r="B169" s="82">
        <v>34242379</v>
      </c>
      <c r="C169" s="209">
        <v>56.3</v>
      </c>
      <c r="D169" s="36">
        <v>5.3319999999999999</v>
      </c>
      <c r="E169" s="36">
        <v>5.3319999999999999</v>
      </c>
      <c r="F169" s="36">
        <f t="shared" si="11"/>
        <v>0</v>
      </c>
      <c r="G169" s="124">
        <f t="shared" si="14"/>
        <v>0</v>
      </c>
      <c r="H169" s="218">
        <f t="shared" si="13"/>
        <v>0.32188621925066702</v>
      </c>
      <c r="I169" s="124">
        <f t="shared" si="12"/>
        <v>0.32188621925066702</v>
      </c>
      <c r="J169" s="30"/>
      <c r="K169" s="108"/>
      <c r="L169" s="32"/>
      <c r="M169" s="32"/>
      <c r="N169" s="99"/>
    </row>
    <row r="170" spans="1:14" s="3" customFormat="1" x14ac:dyDescent="0.25">
      <c r="A170" s="29">
        <v>145</v>
      </c>
      <c r="B170" s="82">
        <v>34242386</v>
      </c>
      <c r="C170" s="209">
        <v>56.6</v>
      </c>
      <c r="D170" s="36">
        <v>4.9710000000000001</v>
      </c>
      <c r="E170" s="36">
        <v>5.54</v>
      </c>
      <c r="F170" s="36">
        <f t="shared" si="11"/>
        <v>0.56899999999999995</v>
      </c>
      <c r="G170" s="124">
        <f t="shared" si="14"/>
        <v>0.48922619999999994</v>
      </c>
      <c r="H170" s="218">
        <f t="shared" si="13"/>
        <v>0.32360142112944501</v>
      </c>
      <c r="I170" s="124">
        <f t="shared" si="12"/>
        <v>0.81282762112944495</v>
      </c>
      <c r="J170" s="30"/>
      <c r="K170" s="108"/>
      <c r="L170" s="32"/>
      <c r="M170" s="32"/>
      <c r="N170" s="99"/>
    </row>
    <row r="171" spans="1:14" s="3" customFormat="1" x14ac:dyDescent="0.25">
      <c r="A171" s="29">
        <v>146</v>
      </c>
      <c r="B171" s="82">
        <v>34242384</v>
      </c>
      <c r="C171" s="209">
        <v>84.3</v>
      </c>
      <c r="D171" s="36">
        <v>7.6989999999999998</v>
      </c>
      <c r="E171" s="36">
        <v>9.3469999999999995</v>
      </c>
      <c r="F171" s="36">
        <f t="shared" si="11"/>
        <v>1.6479999999999997</v>
      </c>
      <c r="G171" s="124">
        <f t="shared" si="14"/>
        <v>1.4169503999999997</v>
      </c>
      <c r="H171" s="218">
        <f t="shared" si="13"/>
        <v>0.48197172793661147</v>
      </c>
      <c r="I171" s="124">
        <f t="shared" si="12"/>
        <v>1.8989221279366113</v>
      </c>
      <c r="J171" s="30"/>
      <c r="K171" s="108"/>
      <c r="L171" s="32"/>
      <c r="M171" s="32"/>
      <c r="N171" s="99"/>
    </row>
    <row r="172" spans="1:14" s="3" customFormat="1" x14ac:dyDescent="0.25">
      <c r="A172" s="29">
        <v>147</v>
      </c>
      <c r="B172" s="82">
        <v>34242301</v>
      </c>
      <c r="C172" s="209">
        <v>84.7</v>
      </c>
      <c r="D172" s="36">
        <v>5.2839999999999998</v>
      </c>
      <c r="E172" s="36">
        <v>6.4009999999999998</v>
      </c>
      <c r="F172" s="36">
        <f t="shared" si="11"/>
        <v>1.117</v>
      </c>
      <c r="G172" s="124">
        <f t="shared" si="14"/>
        <v>0.96039660000000004</v>
      </c>
      <c r="H172" s="218">
        <f t="shared" si="13"/>
        <v>0.48425866377498217</v>
      </c>
      <c r="I172" s="124">
        <f t="shared" si="12"/>
        <v>1.4446552637749823</v>
      </c>
      <c r="J172" s="30"/>
      <c r="K172" s="108"/>
      <c r="L172" s="32"/>
      <c r="M172" s="32"/>
      <c r="N172" s="99"/>
    </row>
    <row r="173" spans="1:14" s="3" customFormat="1" x14ac:dyDescent="0.25">
      <c r="A173" s="29">
        <v>148</v>
      </c>
      <c r="B173" s="82">
        <v>34242298</v>
      </c>
      <c r="C173" s="209">
        <v>56.4</v>
      </c>
      <c r="D173" s="36">
        <v>4.7919999999999998</v>
      </c>
      <c r="E173" s="36">
        <v>4.7919999999999998</v>
      </c>
      <c r="F173" s="36">
        <f t="shared" si="11"/>
        <v>0</v>
      </c>
      <c r="G173" s="124">
        <f t="shared" si="14"/>
        <v>0</v>
      </c>
      <c r="H173" s="218">
        <f t="shared" si="13"/>
        <v>0.32245795321025966</v>
      </c>
      <c r="I173" s="124">
        <f t="shared" si="12"/>
        <v>0.32245795321025966</v>
      </c>
      <c r="J173" s="30"/>
      <c r="K173" s="108"/>
      <c r="L173" s="32"/>
      <c r="M173" s="32"/>
      <c r="N173" s="99"/>
    </row>
    <row r="174" spans="1:14" s="3" customFormat="1" x14ac:dyDescent="0.25">
      <c r="A174" s="29">
        <v>149</v>
      </c>
      <c r="B174" s="82">
        <v>34242302</v>
      </c>
      <c r="C174" s="209">
        <v>56.7</v>
      </c>
      <c r="D174" s="36">
        <v>6.5030000000000001</v>
      </c>
      <c r="E174" s="36">
        <v>6.5030000000000001</v>
      </c>
      <c r="F174" s="36">
        <f t="shared" si="11"/>
        <v>0</v>
      </c>
      <c r="G174" s="124">
        <f t="shared" si="14"/>
        <v>0</v>
      </c>
      <c r="H174" s="218">
        <f t="shared" si="13"/>
        <v>0.32417315508903766</v>
      </c>
      <c r="I174" s="124">
        <f t="shared" si="12"/>
        <v>0.32417315508903766</v>
      </c>
      <c r="J174" s="30"/>
      <c r="K174" s="108"/>
      <c r="L174" s="32"/>
      <c r="M174" s="32"/>
      <c r="N174" s="99"/>
    </row>
    <row r="175" spans="1:14" s="3" customFormat="1" x14ac:dyDescent="0.25">
      <c r="A175" s="29">
        <v>150</v>
      </c>
      <c r="B175" s="82">
        <v>34242299</v>
      </c>
      <c r="C175" s="209">
        <v>84.6</v>
      </c>
      <c r="D175" s="36">
        <v>5.734</v>
      </c>
      <c r="E175" s="36">
        <v>5.734</v>
      </c>
      <c r="F175" s="36">
        <f t="shared" si="11"/>
        <v>0</v>
      </c>
      <c r="G175" s="124">
        <f t="shared" si="14"/>
        <v>0</v>
      </c>
      <c r="H175" s="218">
        <f t="shared" si="13"/>
        <v>0.48368692981538947</v>
      </c>
      <c r="I175" s="124">
        <f t="shared" si="12"/>
        <v>0.48368692981538947</v>
      </c>
      <c r="J175" s="30"/>
      <c r="K175" s="108"/>
      <c r="L175" s="32"/>
      <c r="M175" s="32"/>
      <c r="N175" s="99"/>
    </row>
    <row r="176" spans="1:14" s="3" customFormat="1" x14ac:dyDescent="0.25">
      <c r="A176" s="29">
        <v>151</v>
      </c>
      <c r="B176" s="82">
        <v>34242300</v>
      </c>
      <c r="C176" s="209">
        <v>84.6</v>
      </c>
      <c r="D176" s="36">
        <v>8.7200000000000006</v>
      </c>
      <c r="E176" s="36">
        <v>10.026</v>
      </c>
      <c r="F176" s="36">
        <f t="shared" si="11"/>
        <v>1.3059999999999992</v>
      </c>
      <c r="G176" s="124">
        <f t="shared" si="14"/>
        <v>1.1228987999999993</v>
      </c>
      <c r="H176" s="218">
        <f t="shared" si="13"/>
        <v>0.48368692981538947</v>
      </c>
      <c r="I176" s="124">
        <f t="shared" si="12"/>
        <v>1.6065857298153887</v>
      </c>
      <c r="J176" s="30"/>
      <c r="K176" s="108"/>
      <c r="L176" s="32"/>
      <c r="M176" s="32"/>
      <c r="N176" s="99"/>
    </row>
    <row r="177" spans="1:14" s="3" customFormat="1" x14ac:dyDescent="0.25">
      <c r="A177" s="29">
        <v>152</v>
      </c>
      <c r="B177" s="82">
        <v>34242303</v>
      </c>
      <c r="C177" s="209">
        <v>56.3</v>
      </c>
      <c r="D177" s="36">
        <v>1.958</v>
      </c>
      <c r="E177" s="36">
        <v>2.0670000000000002</v>
      </c>
      <c r="F177" s="36">
        <f t="shared" si="11"/>
        <v>0.10900000000000021</v>
      </c>
      <c r="G177" s="124">
        <f t="shared" si="14"/>
        <v>9.3718200000000182E-2</v>
      </c>
      <c r="H177" s="218">
        <f t="shared" si="13"/>
        <v>0.32188621925066702</v>
      </c>
      <c r="I177" s="124">
        <f t="shared" si="12"/>
        <v>0.41560441925066721</v>
      </c>
      <c r="J177" s="30"/>
      <c r="K177" s="108"/>
      <c r="L177" s="32"/>
      <c r="M177" s="32"/>
      <c r="N177" s="99"/>
    </row>
    <row r="178" spans="1:14" s="3" customFormat="1" x14ac:dyDescent="0.25">
      <c r="A178" s="29">
        <v>153</v>
      </c>
      <c r="B178" s="82">
        <v>34242306</v>
      </c>
      <c r="C178" s="209">
        <v>56.9</v>
      </c>
      <c r="D178" s="36">
        <v>3.7160000000000002</v>
      </c>
      <c r="E178" s="36">
        <v>4.29</v>
      </c>
      <c r="F178" s="36">
        <f t="shared" si="11"/>
        <v>0.57399999999999984</v>
      </c>
      <c r="G178" s="124">
        <f t="shared" si="14"/>
        <v>0.49352519999999989</v>
      </c>
      <c r="H178" s="218">
        <f t="shared" si="13"/>
        <v>0.32531662300822295</v>
      </c>
      <c r="I178" s="124">
        <f t="shared" si="12"/>
        <v>0.81884182300822284</v>
      </c>
      <c r="J178" s="30"/>
      <c r="K178" s="108"/>
      <c r="L178" s="32"/>
      <c r="M178" s="32"/>
      <c r="N178" s="99"/>
    </row>
    <row r="179" spans="1:14" s="3" customFormat="1" x14ac:dyDescent="0.25">
      <c r="A179" s="29">
        <v>154</v>
      </c>
      <c r="B179" s="82">
        <v>34242305</v>
      </c>
      <c r="C179" s="209">
        <v>85.7</v>
      </c>
      <c r="D179" s="36">
        <v>7.1829999999999998</v>
      </c>
      <c r="E179" s="36">
        <v>8.9920000000000009</v>
      </c>
      <c r="F179" s="36">
        <f t="shared" si="11"/>
        <v>1.8090000000000011</v>
      </c>
      <c r="G179" s="124">
        <f t="shared" si="14"/>
        <v>1.5553782000000009</v>
      </c>
      <c r="H179" s="218">
        <f t="shared" si="13"/>
        <v>0.4899760033709088</v>
      </c>
      <c r="I179" s="124">
        <f t="shared" si="12"/>
        <v>2.0453542033709096</v>
      </c>
      <c r="J179" s="30"/>
      <c r="K179" s="108"/>
      <c r="L179" s="32"/>
      <c r="M179" s="32"/>
      <c r="N179" s="99"/>
    </row>
    <row r="180" spans="1:14" s="3" customFormat="1" x14ac:dyDescent="0.25">
      <c r="A180" s="29">
        <v>155</v>
      </c>
      <c r="B180" s="82">
        <v>34242323</v>
      </c>
      <c r="C180" s="209">
        <v>84.9</v>
      </c>
      <c r="D180" s="36">
        <v>4.4240000000000004</v>
      </c>
      <c r="E180" s="36">
        <v>5.17</v>
      </c>
      <c r="F180" s="36">
        <f t="shared" si="11"/>
        <v>0.74599999999999955</v>
      </c>
      <c r="G180" s="124">
        <f t="shared" si="14"/>
        <v>0.64141079999999961</v>
      </c>
      <c r="H180" s="218">
        <f t="shared" si="13"/>
        <v>0.48540213169416752</v>
      </c>
      <c r="I180" s="124">
        <f t="shared" si="12"/>
        <v>1.1268129316941671</v>
      </c>
      <c r="J180" s="30"/>
      <c r="K180" s="108"/>
      <c r="L180" s="32"/>
      <c r="M180" s="32"/>
      <c r="N180" s="99"/>
    </row>
    <row r="181" spans="1:14" s="3" customFormat="1" x14ac:dyDescent="0.25">
      <c r="A181" s="29">
        <v>156</v>
      </c>
      <c r="B181" s="82">
        <v>34242320</v>
      </c>
      <c r="C181" s="209">
        <v>56.8</v>
      </c>
      <c r="D181" s="36">
        <v>5.875</v>
      </c>
      <c r="E181" s="36">
        <v>7.0510000000000002</v>
      </c>
      <c r="F181" s="36">
        <f t="shared" si="11"/>
        <v>1.1760000000000002</v>
      </c>
      <c r="G181" s="124">
        <f t="shared" si="14"/>
        <v>1.0111248000000002</v>
      </c>
      <c r="H181" s="218">
        <f t="shared" si="13"/>
        <v>0.3247448890486303</v>
      </c>
      <c r="I181" s="124">
        <f t="shared" si="12"/>
        <v>1.3358696890486303</v>
      </c>
      <c r="J181" s="30"/>
      <c r="K181" s="108"/>
      <c r="L181" s="32"/>
      <c r="M181" s="32"/>
      <c r="N181" s="99"/>
    </row>
    <row r="182" spans="1:14" s="3" customFormat="1" x14ac:dyDescent="0.25">
      <c r="A182" s="29">
        <v>157</v>
      </c>
      <c r="B182" s="82">
        <v>34242321</v>
      </c>
      <c r="C182" s="209">
        <v>57.1</v>
      </c>
      <c r="D182" s="36">
        <v>5.3419999999999996</v>
      </c>
      <c r="E182" s="36">
        <v>5.4210000000000003</v>
      </c>
      <c r="F182" s="36">
        <f t="shared" si="11"/>
        <v>7.9000000000000625E-2</v>
      </c>
      <c r="G182" s="124">
        <f t="shared" si="14"/>
        <v>6.7924200000000531E-2</v>
      </c>
      <c r="H182" s="218">
        <f t="shared" si="13"/>
        <v>0.3264600909274083</v>
      </c>
      <c r="I182" s="124">
        <f t="shared" si="12"/>
        <v>0.39438429092740884</v>
      </c>
      <c r="J182" s="30"/>
      <c r="K182" s="108"/>
      <c r="L182" s="32"/>
      <c r="M182" s="32"/>
      <c r="N182" s="99"/>
    </row>
    <row r="183" spans="1:14" s="3" customFormat="1" x14ac:dyDescent="0.25">
      <c r="A183" s="29">
        <v>158</v>
      </c>
      <c r="B183" s="82">
        <v>34242304</v>
      </c>
      <c r="C183" s="209">
        <v>85.5</v>
      </c>
      <c r="D183" s="36">
        <v>7.5220000000000002</v>
      </c>
      <c r="E183" s="36">
        <v>8.6579999999999995</v>
      </c>
      <c r="F183" s="36">
        <f t="shared" si="11"/>
        <v>1.1359999999999992</v>
      </c>
      <c r="G183" s="124">
        <f t="shared" si="14"/>
        <v>0.9767327999999994</v>
      </c>
      <c r="H183" s="218">
        <f t="shared" si="13"/>
        <v>0.48883253545172345</v>
      </c>
      <c r="I183" s="124">
        <f t="shared" si="12"/>
        <v>1.4655653354517229</v>
      </c>
      <c r="J183" s="30"/>
      <c r="K183" s="108"/>
      <c r="L183" s="32"/>
      <c r="M183" s="32"/>
      <c r="N183" s="99"/>
    </row>
    <row r="184" spans="1:14" s="3" customFormat="1" x14ac:dyDescent="0.25">
      <c r="A184" s="29">
        <v>159</v>
      </c>
      <c r="B184" s="82">
        <v>34242308</v>
      </c>
      <c r="C184" s="209">
        <v>84.6</v>
      </c>
      <c r="D184" s="36">
        <v>7.7160000000000002</v>
      </c>
      <c r="E184" s="36">
        <v>8.9610000000000003</v>
      </c>
      <c r="F184" s="36">
        <f t="shared" si="11"/>
        <v>1.2450000000000001</v>
      </c>
      <c r="G184" s="124">
        <f t="shared" si="14"/>
        <v>1.070451</v>
      </c>
      <c r="H184" s="218">
        <f t="shared" si="13"/>
        <v>0.48368692981538947</v>
      </c>
      <c r="I184" s="124">
        <f t="shared" si="12"/>
        <v>1.5541379298153895</v>
      </c>
      <c r="J184" s="30"/>
      <c r="K184" s="108"/>
      <c r="L184" s="32"/>
      <c r="M184" s="32"/>
      <c r="N184" s="99"/>
    </row>
    <row r="185" spans="1:14" s="3" customFormat="1" x14ac:dyDescent="0.25">
      <c r="A185" s="29">
        <v>160</v>
      </c>
      <c r="B185" s="82">
        <v>34242307</v>
      </c>
      <c r="C185" s="209">
        <v>56.3</v>
      </c>
      <c r="D185" s="36">
        <v>0.26800000000000002</v>
      </c>
      <c r="E185" s="36">
        <v>0.26800000000000002</v>
      </c>
      <c r="F185" s="36">
        <f t="shared" si="11"/>
        <v>0</v>
      </c>
      <c r="G185" s="124">
        <f t="shared" si="14"/>
        <v>0</v>
      </c>
      <c r="H185" s="218">
        <f t="shared" si="13"/>
        <v>0.32188621925066702</v>
      </c>
      <c r="I185" s="124">
        <f t="shared" si="12"/>
        <v>0.32188621925066702</v>
      </c>
      <c r="J185" s="30"/>
      <c r="K185" s="108"/>
      <c r="L185" s="32"/>
      <c r="M185" s="32"/>
      <c r="N185" s="99"/>
    </row>
    <row r="186" spans="1:14" s="3" customFormat="1" x14ac:dyDescent="0.25">
      <c r="A186" s="29">
        <v>161</v>
      </c>
      <c r="B186" s="82">
        <v>34242312</v>
      </c>
      <c r="C186" s="209">
        <v>56.8</v>
      </c>
      <c r="D186" s="36">
        <v>6.7619999999999996</v>
      </c>
      <c r="E186" s="36">
        <v>6.7619999999999996</v>
      </c>
      <c r="F186" s="36">
        <f t="shared" si="11"/>
        <v>0</v>
      </c>
      <c r="G186" s="124">
        <f t="shared" si="14"/>
        <v>0</v>
      </c>
      <c r="H186" s="218">
        <f t="shared" si="13"/>
        <v>0.3247448890486303</v>
      </c>
      <c r="I186" s="124">
        <f t="shared" si="12"/>
        <v>0.3247448890486303</v>
      </c>
      <c r="J186" s="30"/>
      <c r="K186" s="108"/>
      <c r="L186" s="32"/>
      <c r="M186" s="32"/>
      <c r="N186" s="99"/>
    </row>
    <row r="187" spans="1:14" s="3" customFormat="1" x14ac:dyDescent="0.25">
      <c r="A187" s="29">
        <v>162</v>
      </c>
      <c r="B187" s="82">
        <v>34242309</v>
      </c>
      <c r="C187" s="209">
        <v>85.2</v>
      </c>
      <c r="D187" s="36">
        <v>6.9909999999999997</v>
      </c>
      <c r="E187" s="36">
        <v>7.8259999999999996</v>
      </c>
      <c r="F187" s="36">
        <f t="shared" si="11"/>
        <v>0.83499999999999996</v>
      </c>
      <c r="G187" s="124">
        <f t="shared" si="14"/>
        <v>0.71793299999999993</v>
      </c>
      <c r="H187" s="218">
        <f t="shared" si="13"/>
        <v>0.48711733357294545</v>
      </c>
      <c r="I187" s="124">
        <f t="shared" si="12"/>
        <v>1.2050503335729454</v>
      </c>
      <c r="J187" s="30"/>
      <c r="K187" s="108"/>
      <c r="L187" s="32"/>
      <c r="M187" s="32"/>
      <c r="N187" s="99"/>
    </row>
    <row r="188" spans="1:14" s="3" customFormat="1" x14ac:dyDescent="0.25">
      <c r="A188" s="29">
        <v>163</v>
      </c>
      <c r="B188" s="82">
        <v>34242188</v>
      </c>
      <c r="C188" s="209">
        <v>84.4</v>
      </c>
      <c r="D188" s="36">
        <v>5.8150000000000004</v>
      </c>
      <c r="E188" s="36">
        <v>5.8150000000000004</v>
      </c>
      <c r="F188" s="36">
        <f>E188-D188</f>
        <v>0</v>
      </c>
      <c r="G188" s="124">
        <f>F188*0.8598</f>
        <v>0</v>
      </c>
      <c r="H188" s="218">
        <f>C188/3672.6*$H$16</f>
        <v>0.48254346189620417</v>
      </c>
      <c r="I188" s="124">
        <f>G188+H188</f>
        <v>0.48254346189620417</v>
      </c>
      <c r="J188" s="30"/>
      <c r="K188" s="108"/>
      <c r="L188" s="32"/>
      <c r="M188" s="32"/>
      <c r="N188" s="99"/>
    </row>
    <row r="189" spans="1:14" s="3" customFormat="1" x14ac:dyDescent="0.25">
      <c r="A189" s="29">
        <v>164</v>
      </c>
      <c r="B189" s="82">
        <v>34242185</v>
      </c>
      <c r="C189" s="209">
        <v>55.9</v>
      </c>
      <c r="D189" s="36">
        <v>5.4390000000000001</v>
      </c>
      <c r="E189" s="36">
        <v>6.0030000000000001</v>
      </c>
      <c r="F189" s="36">
        <f t="shared" si="11"/>
        <v>0.56400000000000006</v>
      </c>
      <c r="G189" s="124">
        <f t="shared" si="14"/>
        <v>0.48492720000000006</v>
      </c>
      <c r="H189" s="218">
        <f t="shared" si="13"/>
        <v>0.31959928341229638</v>
      </c>
      <c r="I189" s="124">
        <f t="shared" si="12"/>
        <v>0.80452648341229649</v>
      </c>
      <c r="J189" s="30"/>
      <c r="K189" s="108"/>
      <c r="L189" s="32"/>
      <c r="M189" s="32"/>
      <c r="N189" s="99"/>
    </row>
    <row r="190" spans="1:14" s="3" customFormat="1" x14ac:dyDescent="0.25">
      <c r="A190" s="29">
        <v>165</v>
      </c>
      <c r="B190" s="82">
        <v>43441088</v>
      </c>
      <c r="C190" s="209">
        <v>56.7</v>
      </c>
      <c r="D190" s="36">
        <v>4</v>
      </c>
      <c r="E190" s="36">
        <v>4.7240000000000002</v>
      </c>
      <c r="F190" s="36">
        <f t="shared" si="11"/>
        <v>0.7240000000000002</v>
      </c>
      <c r="G190" s="124">
        <f t="shared" si="14"/>
        <v>0.62249520000000014</v>
      </c>
      <c r="H190" s="218">
        <f t="shared" si="13"/>
        <v>0.32417315508903766</v>
      </c>
      <c r="I190" s="124">
        <f t="shared" si="12"/>
        <v>0.94666835508903779</v>
      </c>
      <c r="J190" s="30"/>
      <c r="K190" s="108"/>
      <c r="L190" s="32"/>
      <c r="M190" s="32"/>
      <c r="N190" s="99"/>
    </row>
    <row r="191" spans="1:14" s="3" customFormat="1" x14ac:dyDescent="0.25">
      <c r="A191" s="29">
        <v>166</v>
      </c>
      <c r="B191" s="82">
        <v>34242310</v>
      </c>
      <c r="C191" s="209">
        <v>85.2</v>
      </c>
      <c r="D191" s="36">
        <v>7.1020000000000003</v>
      </c>
      <c r="E191" s="36">
        <v>8.31</v>
      </c>
      <c r="F191" s="36">
        <f t="shared" si="11"/>
        <v>1.2080000000000002</v>
      </c>
      <c r="G191" s="124">
        <f t="shared" si="14"/>
        <v>1.0386384000000002</v>
      </c>
      <c r="H191" s="218">
        <f t="shared" si="13"/>
        <v>0.48711733357294545</v>
      </c>
      <c r="I191" s="124">
        <f t="shared" si="12"/>
        <v>1.5257557335729457</v>
      </c>
      <c r="J191" s="30"/>
      <c r="K191" s="108"/>
      <c r="L191" s="32"/>
      <c r="M191" s="32"/>
      <c r="N191" s="99"/>
    </row>
    <row r="192" spans="1:14" s="3" customFormat="1" x14ac:dyDescent="0.25">
      <c r="A192" s="29">
        <v>167</v>
      </c>
      <c r="B192" s="82">
        <v>34242187</v>
      </c>
      <c r="C192" s="209">
        <v>84.9</v>
      </c>
      <c r="D192" s="36">
        <v>7.8019999999999996</v>
      </c>
      <c r="E192" s="36">
        <v>7.8019999999999996</v>
      </c>
      <c r="F192" s="36">
        <f t="shared" si="11"/>
        <v>0</v>
      </c>
      <c r="G192" s="124">
        <f t="shared" si="14"/>
        <v>0</v>
      </c>
      <c r="H192" s="218">
        <f t="shared" si="13"/>
        <v>0.48540213169416752</v>
      </c>
      <c r="I192" s="124">
        <f t="shared" si="12"/>
        <v>0.48540213169416752</v>
      </c>
      <c r="J192" s="30"/>
      <c r="K192" s="108"/>
      <c r="L192" s="32"/>
      <c r="M192" s="32"/>
      <c r="N192" s="99"/>
    </row>
    <row r="193" spans="1:14" s="3" customFormat="1" x14ac:dyDescent="0.25">
      <c r="A193" s="29">
        <v>168</v>
      </c>
      <c r="B193" s="82">
        <v>34242189</v>
      </c>
      <c r="C193" s="209">
        <v>56.4</v>
      </c>
      <c r="D193" s="36">
        <v>5.01</v>
      </c>
      <c r="E193" s="36">
        <v>5.01</v>
      </c>
      <c r="F193" s="36">
        <f t="shared" si="11"/>
        <v>0</v>
      </c>
      <c r="G193" s="124">
        <f t="shared" si="14"/>
        <v>0</v>
      </c>
      <c r="H193" s="218">
        <f t="shared" si="13"/>
        <v>0.32245795321025966</v>
      </c>
      <c r="I193" s="124">
        <f t="shared" si="12"/>
        <v>0.32245795321025966</v>
      </c>
      <c r="J193" s="30"/>
      <c r="K193" s="108"/>
      <c r="L193" s="32"/>
      <c r="M193" s="32"/>
      <c r="N193" s="99"/>
    </row>
    <row r="194" spans="1:14" s="3" customFormat="1" x14ac:dyDescent="0.25">
      <c r="A194" s="29">
        <v>169</v>
      </c>
      <c r="B194" s="82">
        <v>34242191</v>
      </c>
      <c r="C194" s="209">
        <v>57</v>
      </c>
      <c r="D194" s="36">
        <v>5.7990000000000004</v>
      </c>
      <c r="E194" s="36">
        <v>6.9130000000000003</v>
      </c>
      <c r="F194" s="36">
        <f t="shared" si="11"/>
        <v>1.1139999999999999</v>
      </c>
      <c r="G194" s="124">
        <f t="shared" si="14"/>
        <v>0.95781719999999992</v>
      </c>
      <c r="H194" s="218">
        <f t="shared" si="13"/>
        <v>0.32588835696781565</v>
      </c>
      <c r="I194" s="124">
        <f t="shared" si="12"/>
        <v>1.2837055569678155</v>
      </c>
      <c r="J194" s="30"/>
      <c r="K194" s="108"/>
      <c r="L194" s="32"/>
      <c r="M194" s="32"/>
      <c r="N194" s="99"/>
    </row>
    <row r="195" spans="1:14" s="3" customFormat="1" x14ac:dyDescent="0.25">
      <c r="A195" s="29">
        <v>170</v>
      </c>
      <c r="B195" s="82">
        <v>34242190</v>
      </c>
      <c r="C195" s="209">
        <v>85.3</v>
      </c>
      <c r="D195" s="36">
        <v>8.6959999999999997</v>
      </c>
      <c r="E195" s="36">
        <v>9.9789999999999992</v>
      </c>
      <c r="F195" s="36">
        <f t="shared" si="11"/>
        <v>1.2829999999999995</v>
      </c>
      <c r="G195" s="124">
        <f t="shared" si="14"/>
        <v>1.1031233999999996</v>
      </c>
      <c r="H195" s="218">
        <f t="shared" si="13"/>
        <v>0.4876890675325381</v>
      </c>
      <c r="I195" s="124">
        <f t="shared" si="12"/>
        <v>1.5908124675325377</v>
      </c>
      <c r="J195" s="30"/>
      <c r="K195" s="108"/>
      <c r="L195" s="32"/>
      <c r="M195" s="32"/>
      <c r="N195" s="99"/>
    </row>
    <row r="196" spans="1:14" s="3" customFormat="1" x14ac:dyDescent="0.25">
      <c r="A196" s="29">
        <v>171</v>
      </c>
      <c r="B196" s="82">
        <v>34242184</v>
      </c>
      <c r="C196" s="209">
        <v>84.3</v>
      </c>
      <c r="D196" s="36">
        <v>7.93</v>
      </c>
      <c r="E196" s="36">
        <v>7.93</v>
      </c>
      <c r="F196" s="36">
        <f t="shared" si="11"/>
        <v>0</v>
      </c>
      <c r="G196" s="124">
        <f t="shared" si="14"/>
        <v>0</v>
      </c>
      <c r="H196" s="218">
        <f t="shared" si="13"/>
        <v>0.48197172793661147</v>
      </c>
      <c r="I196" s="124">
        <f t="shared" si="12"/>
        <v>0.48197172793661147</v>
      </c>
      <c r="J196" s="30"/>
      <c r="K196" s="108"/>
      <c r="L196" s="32"/>
      <c r="M196" s="32"/>
      <c r="N196" s="99"/>
    </row>
    <row r="197" spans="1:14" s="3" customFormat="1" x14ac:dyDescent="0.25">
      <c r="A197" s="29">
        <v>172</v>
      </c>
      <c r="B197" s="82">
        <v>34242195</v>
      </c>
      <c r="C197" s="209">
        <v>56.4</v>
      </c>
      <c r="D197" s="36">
        <v>5.4960000000000004</v>
      </c>
      <c r="E197" s="36">
        <v>6.17</v>
      </c>
      <c r="F197" s="36">
        <f t="shared" si="11"/>
        <v>0.67399999999999949</v>
      </c>
      <c r="G197" s="124">
        <f>F197*0.8598</f>
        <v>0.57950519999999961</v>
      </c>
      <c r="H197" s="218">
        <f t="shared" si="13"/>
        <v>0.32245795321025966</v>
      </c>
      <c r="I197" s="124">
        <f t="shared" si="12"/>
        <v>0.90196315321025922</v>
      </c>
      <c r="J197" s="30"/>
      <c r="K197" s="108"/>
      <c r="L197" s="32"/>
      <c r="M197" s="32"/>
      <c r="N197" s="99"/>
    </row>
    <row r="198" spans="1:14" s="3" customFormat="1" x14ac:dyDescent="0.25">
      <c r="A198" s="29">
        <v>173</v>
      </c>
      <c r="B198" s="82">
        <v>34242186</v>
      </c>
      <c r="C198" s="209">
        <v>56.9</v>
      </c>
      <c r="D198" s="36">
        <v>5.25</v>
      </c>
      <c r="E198" s="36">
        <v>5.25</v>
      </c>
      <c r="F198" s="36">
        <f t="shared" si="11"/>
        <v>0</v>
      </c>
      <c r="G198" s="124">
        <f t="shared" ref="G198:G219" si="15">F198*0.8598</f>
        <v>0</v>
      </c>
      <c r="H198" s="218">
        <f t="shared" si="13"/>
        <v>0.32531662300822295</v>
      </c>
      <c r="I198" s="124">
        <f t="shared" si="12"/>
        <v>0.32531662300822295</v>
      </c>
      <c r="J198" s="30"/>
      <c r="K198" s="108"/>
      <c r="L198" s="32"/>
      <c r="M198" s="32"/>
      <c r="N198" s="99"/>
    </row>
    <row r="199" spans="1:14" s="3" customFormat="1" x14ac:dyDescent="0.25">
      <c r="A199" s="29">
        <v>174</v>
      </c>
      <c r="B199" s="82">
        <v>34242183</v>
      </c>
      <c r="C199" s="209">
        <v>85.9</v>
      </c>
      <c r="D199" s="36">
        <v>5.7469999999999999</v>
      </c>
      <c r="E199" s="36">
        <v>7.0750000000000002</v>
      </c>
      <c r="F199" s="36">
        <f t="shared" si="11"/>
        <v>1.3280000000000003</v>
      </c>
      <c r="G199" s="124">
        <f t="shared" si="15"/>
        <v>1.1418144000000003</v>
      </c>
      <c r="H199" s="218">
        <f t="shared" si="13"/>
        <v>0.49111947129009409</v>
      </c>
      <c r="I199" s="124">
        <f t="shared" si="12"/>
        <v>1.6329338712900945</v>
      </c>
      <c r="J199" s="30"/>
      <c r="K199" s="108"/>
      <c r="L199" s="32"/>
      <c r="M199" s="32"/>
      <c r="N199" s="99"/>
    </row>
    <row r="200" spans="1:14" s="3" customFormat="1" x14ac:dyDescent="0.25">
      <c r="A200" s="29">
        <v>175</v>
      </c>
      <c r="B200" s="82">
        <v>34242196</v>
      </c>
      <c r="C200" s="209">
        <v>84.5</v>
      </c>
      <c r="D200" s="36">
        <v>6.38</v>
      </c>
      <c r="E200" s="36">
        <v>6.38</v>
      </c>
      <c r="F200" s="36">
        <f t="shared" si="11"/>
        <v>0</v>
      </c>
      <c r="G200" s="124">
        <f t="shared" si="15"/>
        <v>0</v>
      </c>
      <c r="H200" s="218">
        <f t="shared" si="13"/>
        <v>0.48311519585579682</v>
      </c>
      <c r="I200" s="124">
        <f t="shared" si="12"/>
        <v>0.48311519585579682</v>
      </c>
      <c r="J200" s="30"/>
      <c r="K200" s="108"/>
      <c r="L200" s="32"/>
      <c r="M200" s="32"/>
      <c r="N200" s="99"/>
    </row>
    <row r="201" spans="1:14" s="3" customFormat="1" x14ac:dyDescent="0.25">
      <c r="A201" s="29">
        <v>176</v>
      </c>
      <c r="B201" s="82">
        <v>34242199</v>
      </c>
      <c r="C201" s="209">
        <v>56.5</v>
      </c>
      <c r="D201" s="36">
        <v>5.9950000000000001</v>
      </c>
      <c r="E201" s="36">
        <v>5.9950000000000001</v>
      </c>
      <c r="F201" s="36">
        <f t="shared" si="11"/>
        <v>0</v>
      </c>
      <c r="G201" s="124">
        <f t="shared" si="15"/>
        <v>0</v>
      </c>
      <c r="H201" s="218">
        <f t="shared" si="13"/>
        <v>0.32302968716985231</v>
      </c>
      <c r="I201" s="124">
        <f t="shared" si="12"/>
        <v>0.32302968716985231</v>
      </c>
      <c r="J201" s="30"/>
      <c r="K201" s="108"/>
      <c r="L201" s="32"/>
      <c r="M201" s="32"/>
      <c r="N201" s="99"/>
    </row>
    <row r="202" spans="1:14" s="3" customFormat="1" x14ac:dyDescent="0.25">
      <c r="A202" s="29">
        <v>177</v>
      </c>
      <c r="B202" s="82">
        <v>34242192</v>
      </c>
      <c r="C202" s="209">
        <v>57</v>
      </c>
      <c r="D202" s="36">
        <v>8.1940000000000008</v>
      </c>
      <c r="E202" s="36">
        <v>8.1940000000000008</v>
      </c>
      <c r="F202" s="36">
        <f t="shared" si="11"/>
        <v>0</v>
      </c>
      <c r="G202" s="124">
        <f t="shared" si="15"/>
        <v>0</v>
      </c>
      <c r="H202" s="218">
        <f t="shared" si="13"/>
        <v>0.32588835696781565</v>
      </c>
      <c r="I202" s="124">
        <f t="shared" si="12"/>
        <v>0.32588835696781565</v>
      </c>
      <c r="J202" s="30"/>
      <c r="K202" s="108"/>
      <c r="L202" s="32"/>
      <c r="M202" s="32"/>
      <c r="N202" s="99"/>
    </row>
    <row r="203" spans="1:14" s="3" customFormat="1" x14ac:dyDescent="0.25">
      <c r="A203" s="29">
        <v>178</v>
      </c>
      <c r="B203" s="82">
        <v>34242198</v>
      </c>
      <c r="C203" s="209">
        <v>85.8</v>
      </c>
      <c r="D203" s="36">
        <v>6.9930000000000003</v>
      </c>
      <c r="E203" s="36">
        <v>6.9930000000000003</v>
      </c>
      <c r="F203" s="36">
        <f t="shared" si="11"/>
        <v>0</v>
      </c>
      <c r="G203" s="124">
        <f t="shared" si="15"/>
        <v>0</v>
      </c>
      <c r="H203" s="218">
        <f t="shared" si="13"/>
        <v>0.49054773733050139</v>
      </c>
      <c r="I203" s="124">
        <f t="shared" si="12"/>
        <v>0.49054773733050139</v>
      </c>
      <c r="J203" s="30"/>
      <c r="K203" s="108"/>
      <c r="L203" s="32"/>
      <c r="M203" s="32"/>
      <c r="N203" s="99"/>
    </row>
    <row r="204" spans="1:14" s="3" customFormat="1" x14ac:dyDescent="0.25">
      <c r="A204" s="29">
        <v>179</v>
      </c>
      <c r="B204" s="82">
        <v>34242200</v>
      </c>
      <c r="C204" s="209">
        <v>84.7</v>
      </c>
      <c r="D204" s="36">
        <v>10.548999999999999</v>
      </c>
      <c r="E204" s="36">
        <v>12.018000000000001</v>
      </c>
      <c r="F204" s="36">
        <f t="shared" si="11"/>
        <v>1.4690000000000012</v>
      </c>
      <c r="G204" s="124">
        <f t="shared" si="15"/>
        <v>1.2630462000000011</v>
      </c>
      <c r="H204" s="218">
        <f t="shared" si="13"/>
        <v>0.48425866377498217</v>
      </c>
      <c r="I204" s="124">
        <f t="shared" si="12"/>
        <v>1.7473048637749833</v>
      </c>
      <c r="J204" s="30"/>
      <c r="K204" s="108"/>
      <c r="L204" s="32"/>
      <c r="M204" s="32"/>
      <c r="N204" s="99"/>
    </row>
    <row r="205" spans="1:14" s="3" customFormat="1" x14ac:dyDescent="0.25">
      <c r="A205" s="29">
        <v>180</v>
      </c>
      <c r="B205" s="82">
        <v>34242197</v>
      </c>
      <c r="C205" s="209">
        <v>55.8</v>
      </c>
      <c r="D205" s="36">
        <v>4.7679999999999998</v>
      </c>
      <c r="E205" s="36">
        <v>5.6539999999999999</v>
      </c>
      <c r="F205" s="36">
        <f t="shared" si="11"/>
        <v>0.88600000000000012</v>
      </c>
      <c r="G205" s="124">
        <f t="shared" si="15"/>
        <v>0.76178280000000009</v>
      </c>
      <c r="H205" s="218">
        <f t="shared" si="13"/>
        <v>0.31902754945270373</v>
      </c>
      <c r="I205" s="124">
        <f t="shared" si="12"/>
        <v>1.0808103494527037</v>
      </c>
      <c r="J205" s="30"/>
      <c r="K205" s="32"/>
      <c r="L205" s="32"/>
      <c r="M205" s="32"/>
      <c r="N205" s="99"/>
    </row>
    <row r="206" spans="1:14" s="3" customFormat="1" x14ac:dyDescent="0.25">
      <c r="A206" s="29">
        <v>181</v>
      </c>
      <c r="B206" s="82">
        <v>34242193</v>
      </c>
      <c r="C206" s="209">
        <v>57</v>
      </c>
      <c r="D206" s="36">
        <v>0</v>
      </c>
      <c r="E206" s="36">
        <v>0</v>
      </c>
      <c r="F206" s="36">
        <f t="shared" si="11"/>
        <v>0</v>
      </c>
      <c r="G206" s="124">
        <f t="shared" si="15"/>
        <v>0</v>
      </c>
      <c r="H206" s="218">
        <f t="shared" si="13"/>
        <v>0.32588835696781565</v>
      </c>
      <c r="I206" s="124">
        <f t="shared" si="12"/>
        <v>0.32588835696781565</v>
      </c>
      <c r="J206" s="30"/>
      <c r="K206" s="108"/>
      <c r="L206" s="32"/>
      <c r="M206" s="32"/>
      <c r="N206" s="99"/>
    </row>
    <row r="207" spans="1:14" s="3" customFormat="1" ht="15.75" thickBot="1" x14ac:dyDescent="0.3">
      <c r="A207" s="122">
        <v>182</v>
      </c>
      <c r="B207" s="86">
        <v>34242194</v>
      </c>
      <c r="C207" s="222">
        <v>85.8</v>
      </c>
      <c r="D207" s="59">
        <v>6.5839999999999996</v>
      </c>
      <c r="E207" s="59">
        <v>6.5839999999999996</v>
      </c>
      <c r="F207" s="59">
        <f t="shared" si="11"/>
        <v>0</v>
      </c>
      <c r="G207" s="223">
        <f t="shared" si="15"/>
        <v>0</v>
      </c>
      <c r="H207" s="223">
        <f t="shared" si="13"/>
        <v>0.49054773733050139</v>
      </c>
      <c r="I207" s="223">
        <f t="shared" si="12"/>
        <v>0.49054773733050139</v>
      </c>
      <c r="J207" s="30"/>
      <c r="K207" s="108"/>
      <c r="L207" s="70"/>
      <c r="M207" s="32"/>
      <c r="N207" s="99"/>
    </row>
    <row r="208" spans="1:14" s="3" customFormat="1" x14ac:dyDescent="0.25">
      <c r="A208" s="63">
        <v>183</v>
      </c>
      <c r="B208" s="85">
        <v>34242339</v>
      </c>
      <c r="C208" s="224">
        <v>117.2</v>
      </c>
      <c r="D208" s="46">
        <v>10.057</v>
      </c>
      <c r="E208" s="46">
        <v>13.282</v>
      </c>
      <c r="F208" s="46">
        <f t="shared" si="11"/>
        <v>3.2249999999999996</v>
      </c>
      <c r="G208" s="218">
        <f t="shared" si="15"/>
        <v>2.7728549999999998</v>
      </c>
      <c r="H208" s="218">
        <f>C208/4660.2*$H$19</f>
        <v>0.32410769972104186</v>
      </c>
      <c r="I208" s="218">
        <f t="shared" si="12"/>
        <v>3.0969626997210415</v>
      </c>
      <c r="J208" s="30"/>
      <c r="K208" s="108"/>
      <c r="L208" s="108"/>
      <c r="M208" s="108"/>
      <c r="N208" s="99"/>
    </row>
    <row r="209" spans="1:14" s="3" customFormat="1" x14ac:dyDescent="0.25">
      <c r="A209" s="29">
        <v>184</v>
      </c>
      <c r="B209" s="82">
        <v>34242341</v>
      </c>
      <c r="C209" s="209">
        <v>58.1</v>
      </c>
      <c r="D209" s="36">
        <v>3.6680000000000001</v>
      </c>
      <c r="E209" s="36">
        <v>4.2309999999999999</v>
      </c>
      <c r="F209" s="36">
        <f t="shared" si="11"/>
        <v>0.56299999999999972</v>
      </c>
      <c r="G209" s="124">
        <f t="shared" si="15"/>
        <v>0.48406739999999976</v>
      </c>
      <c r="H209" s="218">
        <f t="shared" ref="H209:H272" si="16">C209/4660.2*$H$19</f>
        <v>0.16067113783099429</v>
      </c>
      <c r="I209" s="124">
        <f t="shared" si="12"/>
        <v>0.644738537830994</v>
      </c>
      <c r="J209" s="30"/>
      <c r="K209" s="108"/>
      <c r="L209" s="32"/>
      <c r="M209" s="32"/>
      <c r="N209" s="99"/>
    </row>
    <row r="210" spans="1:14" s="3" customFormat="1" x14ac:dyDescent="0.25">
      <c r="A210" s="29">
        <v>185</v>
      </c>
      <c r="B210" s="82">
        <v>34242160</v>
      </c>
      <c r="C210" s="209">
        <v>58.4</v>
      </c>
      <c r="D210" s="36">
        <v>5.62</v>
      </c>
      <c r="E210" s="36">
        <v>5.633</v>
      </c>
      <c r="F210" s="36">
        <f t="shared" si="11"/>
        <v>1.2999999999999901E-2</v>
      </c>
      <c r="G210" s="124">
        <f t="shared" si="15"/>
        <v>1.1177399999999914E-2</v>
      </c>
      <c r="H210" s="218">
        <f t="shared" si="16"/>
        <v>0.16150076504871028</v>
      </c>
      <c r="I210" s="124">
        <f t="shared" si="12"/>
        <v>0.1726781650487102</v>
      </c>
      <c r="J210" s="30"/>
      <c r="K210" s="108"/>
      <c r="L210" s="32"/>
      <c r="M210" s="32"/>
      <c r="N210" s="99"/>
    </row>
    <row r="211" spans="1:14" s="3" customFormat="1" x14ac:dyDescent="0.25">
      <c r="A211" s="29">
        <v>186</v>
      </c>
      <c r="B211" s="82">
        <v>43441091</v>
      </c>
      <c r="C211" s="209">
        <v>46.7</v>
      </c>
      <c r="D211" s="36">
        <v>5.2389999999999999</v>
      </c>
      <c r="E211" s="36">
        <v>5.47</v>
      </c>
      <c r="F211" s="36">
        <f t="shared" si="11"/>
        <v>0.23099999999999987</v>
      </c>
      <c r="G211" s="124">
        <f t="shared" si="15"/>
        <v>0.1986137999999999</v>
      </c>
      <c r="H211" s="218">
        <f t="shared" si="16"/>
        <v>0.12914530355778717</v>
      </c>
      <c r="I211" s="124">
        <f t="shared" si="12"/>
        <v>0.32775910355778703</v>
      </c>
      <c r="J211" s="30"/>
      <c r="K211" s="108"/>
      <c r="L211" s="32"/>
      <c r="M211" s="32"/>
      <c r="N211" s="99"/>
    </row>
    <row r="212" spans="1:14" s="3" customFormat="1" x14ac:dyDescent="0.25">
      <c r="A212" s="29">
        <v>187</v>
      </c>
      <c r="B212" s="82">
        <v>34242342</v>
      </c>
      <c r="C212" s="209">
        <v>77.400000000000006</v>
      </c>
      <c r="D212" s="36">
        <v>8.5830000000000002</v>
      </c>
      <c r="E212" s="36">
        <v>9.9570000000000007</v>
      </c>
      <c r="F212" s="36">
        <f t="shared" si="11"/>
        <v>1.3740000000000006</v>
      </c>
      <c r="G212" s="124">
        <f t="shared" si="15"/>
        <v>1.1813652000000006</v>
      </c>
      <c r="H212" s="218">
        <f t="shared" si="16"/>
        <v>0.21404382217072218</v>
      </c>
      <c r="I212" s="124">
        <f t="shared" si="12"/>
        <v>1.3954090221707227</v>
      </c>
      <c r="J212" s="30"/>
      <c r="K212" s="108"/>
      <c r="L212" s="32"/>
      <c r="M212" s="32"/>
      <c r="N212" s="99"/>
    </row>
    <row r="213" spans="1:14" s="3" customFormat="1" x14ac:dyDescent="0.25">
      <c r="A213" s="29">
        <v>188</v>
      </c>
      <c r="B213" s="82">
        <v>34242334</v>
      </c>
      <c r="C213" s="209">
        <v>117.2</v>
      </c>
      <c r="D213" s="36">
        <v>8.2680000000000007</v>
      </c>
      <c r="E213" s="36">
        <v>8.2680000000000007</v>
      </c>
      <c r="F213" s="36">
        <f t="shared" si="11"/>
        <v>0</v>
      </c>
      <c r="G213" s="124">
        <f t="shared" si="15"/>
        <v>0</v>
      </c>
      <c r="H213" s="218">
        <f t="shared" si="16"/>
        <v>0.32410769972104186</v>
      </c>
      <c r="I213" s="124">
        <f t="shared" si="12"/>
        <v>0.32410769972104186</v>
      </c>
      <c r="J213" s="30"/>
      <c r="K213" s="108"/>
      <c r="L213" s="32"/>
      <c r="M213" s="32"/>
      <c r="N213" s="99"/>
    </row>
    <row r="214" spans="1:14" s="3" customFormat="1" x14ac:dyDescent="0.25">
      <c r="A214" s="29">
        <v>189</v>
      </c>
      <c r="B214" s="82">
        <v>34242338</v>
      </c>
      <c r="C214" s="209">
        <v>58.7</v>
      </c>
      <c r="D214" s="36">
        <v>4.4169999999999998</v>
      </c>
      <c r="E214" s="36">
        <v>5.5590000000000002</v>
      </c>
      <c r="F214" s="36">
        <f t="shared" si="11"/>
        <v>1.1420000000000003</v>
      </c>
      <c r="G214" s="124">
        <f t="shared" si="15"/>
        <v>0.98189160000000031</v>
      </c>
      <c r="H214" s="218">
        <f t="shared" si="16"/>
        <v>0.16233039226642626</v>
      </c>
      <c r="I214" s="124">
        <f t="shared" si="12"/>
        <v>1.1442219922664265</v>
      </c>
      <c r="J214" s="30"/>
      <c r="K214" s="108"/>
      <c r="L214" s="32"/>
      <c r="M214" s="32"/>
      <c r="N214" s="99"/>
    </row>
    <row r="215" spans="1:14" s="3" customFormat="1" x14ac:dyDescent="0.25">
      <c r="A215" s="29">
        <v>190</v>
      </c>
      <c r="B215" s="82">
        <v>34242340</v>
      </c>
      <c r="C215" s="209">
        <v>58.2</v>
      </c>
      <c r="D215" s="36">
        <v>3.09</v>
      </c>
      <c r="E215" s="36">
        <v>3.895</v>
      </c>
      <c r="F215" s="36">
        <f t="shared" si="11"/>
        <v>0.80500000000000016</v>
      </c>
      <c r="G215" s="124">
        <f t="shared" si="15"/>
        <v>0.69213900000000017</v>
      </c>
      <c r="H215" s="218">
        <f t="shared" si="16"/>
        <v>0.16094768023689962</v>
      </c>
      <c r="I215" s="124">
        <f t="shared" si="12"/>
        <v>0.85308668023689982</v>
      </c>
      <c r="J215" s="30"/>
      <c r="K215" s="108"/>
      <c r="L215" s="32"/>
      <c r="M215" s="32"/>
      <c r="N215" s="99"/>
    </row>
    <row r="216" spans="1:14" s="3" customFormat="1" x14ac:dyDescent="0.25">
      <c r="A216" s="29">
        <v>191</v>
      </c>
      <c r="B216" s="82">
        <v>34242335</v>
      </c>
      <c r="C216" s="209">
        <v>46.6</v>
      </c>
      <c r="D216" s="36">
        <v>3.786</v>
      </c>
      <c r="E216" s="36">
        <v>3.786</v>
      </c>
      <c r="F216" s="36">
        <f t="shared" si="11"/>
        <v>0</v>
      </c>
      <c r="G216" s="124">
        <f t="shared" si="15"/>
        <v>0</v>
      </c>
      <c r="H216" s="218">
        <f t="shared" si="16"/>
        <v>0.12886876115188184</v>
      </c>
      <c r="I216" s="124">
        <f t="shared" si="12"/>
        <v>0.12886876115188184</v>
      </c>
      <c r="J216" s="30"/>
      <c r="K216" s="108"/>
      <c r="L216" s="32"/>
      <c r="M216" s="32"/>
      <c r="N216" s="99"/>
    </row>
    <row r="217" spans="1:14" s="3" customFormat="1" x14ac:dyDescent="0.25">
      <c r="A217" s="29">
        <v>192</v>
      </c>
      <c r="B217" s="82">
        <v>34242337</v>
      </c>
      <c r="C217" s="209">
        <v>77.3</v>
      </c>
      <c r="D217" s="36">
        <v>7.72</v>
      </c>
      <c r="E217" s="36">
        <v>8.3659999999999997</v>
      </c>
      <c r="F217" s="36">
        <f t="shared" si="11"/>
        <v>0.64599999999999991</v>
      </c>
      <c r="G217" s="124">
        <f t="shared" si="15"/>
        <v>0.55543079999999989</v>
      </c>
      <c r="H217" s="218">
        <f t="shared" si="16"/>
        <v>0.21376727976481685</v>
      </c>
      <c r="I217" s="124">
        <f t="shared" si="12"/>
        <v>0.7691980797648168</v>
      </c>
      <c r="J217" s="30"/>
      <c r="K217" s="108"/>
      <c r="L217" s="32"/>
      <c r="M217" s="32"/>
      <c r="N217" s="99"/>
    </row>
    <row r="218" spans="1:14" s="3" customFormat="1" x14ac:dyDescent="0.25">
      <c r="A218" s="29">
        <v>193</v>
      </c>
      <c r="B218" s="82">
        <v>34242324</v>
      </c>
      <c r="C218" s="209">
        <v>116.7</v>
      </c>
      <c r="D218" s="36">
        <v>4.734</v>
      </c>
      <c r="E218" s="36">
        <v>4.734</v>
      </c>
      <c r="F218" s="36">
        <f t="shared" si="11"/>
        <v>0</v>
      </c>
      <c r="G218" s="124">
        <f t="shared" si="15"/>
        <v>0</v>
      </c>
      <c r="H218" s="218">
        <f t="shared" si="16"/>
        <v>0.3227249876915152</v>
      </c>
      <c r="I218" s="124">
        <f t="shared" si="12"/>
        <v>0.3227249876915152</v>
      </c>
      <c r="J218" s="30"/>
      <c r="K218" s="108"/>
      <c r="L218" s="32"/>
      <c r="M218" s="32"/>
      <c r="N218" s="99"/>
    </row>
    <row r="219" spans="1:14" s="3" customFormat="1" x14ac:dyDescent="0.25">
      <c r="A219" s="226">
        <v>194</v>
      </c>
      <c r="B219" s="84">
        <v>34242331</v>
      </c>
      <c r="C219" s="225">
        <v>58</v>
      </c>
      <c r="D219" s="36">
        <v>1.9470000000000001</v>
      </c>
      <c r="E219" s="36">
        <v>2.0339999999999998</v>
      </c>
      <c r="F219" s="36">
        <f t="shared" ref="F219:F273" si="17">E219-D219</f>
        <v>8.6999999999999744E-2</v>
      </c>
      <c r="G219" s="124">
        <f t="shared" si="15"/>
        <v>7.4802599999999775E-2</v>
      </c>
      <c r="H219" s="218">
        <f t="shared" si="16"/>
        <v>0.16039459542508896</v>
      </c>
      <c r="I219" s="124">
        <f t="shared" ref="I219:I272" si="18">G219+H219</f>
        <v>0.23519719542508874</v>
      </c>
      <c r="J219" s="30"/>
      <c r="K219" s="108"/>
      <c r="L219" s="32"/>
      <c r="M219" s="32"/>
      <c r="N219" s="99"/>
    </row>
    <row r="220" spans="1:14" s="3" customFormat="1" x14ac:dyDescent="0.25">
      <c r="A220" s="29">
        <v>195</v>
      </c>
      <c r="B220" s="82">
        <v>34242336</v>
      </c>
      <c r="C220" s="209">
        <v>58.1</v>
      </c>
      <c r="D220" s="36">
        <v>5.5270000000000001</v>
      </c>
      <c r="E220" s="36">
        <v>5.5270000000000001</v>
      </c>
      <c r="F220" s="36">
        <f t="shared" si="17"/>
        <v>0</v>
      </c>
      <c r="G220" s="124">
        <f>F220*0.8598</f>
        <v>0</v>
      </c>
      <c r="H220" s="218">
        <f t="shared" si="16"/>
        <v>0.16067113783099429</v>
      </c>
      <c r="I220" s="124">
        <f t="shared" si="18"/>
        <v>0.16067113783099429</v>
      </c>
      <c r="J220" s="30"/>
      <c r="K220" s="108"/>
      <c r="L220" s="32"/>
      <c r="M220" s="32"/>
      <c r="N220" s="99"/>
    </row>
    <row r="221" spans="1:14" s="3" customFormat="1" x14ac:dyDescent="0.25">
      <c r="A221" s="29">
        <v>196</v>
      </c>
      <c r="B221" s="82">
        <v>34242332</v>
      </c>
      <c r="C221" s="209">
        <v>46.7</v>
      </c>
      <c r="D221" s="36">
        <v>2.8140000000000001</v>
      </c>
      <c r="E221" s="36">
        <v>2.8140000000000001</v>
      </c>
      <c r="F221" s="36">
        <f t="shared" si="17"/>
        <v>0</v>
      </c>
      <c r="G221" s="124">
        <f t="shared" ref="G221:G244" si="19">F221*0.8598</f>
        <v>0</v>
      </c>
      <c r="H221" s="218">
        <f t="shared" si="16"/>
        <v>0.12914530355778717</v>
      </c>
      <c r="I221" s="124">
        <f t="shared" si="18"/>
        <v>0.12914530355778717</v>
      </c>
      <c r="J221" s="107"/>
      <c r="K221" s="108"/>
      <c r="L221" s="32"/>
      <c r="M221" s="32"/>
      <c r="N221" s="99"/>
    </row>
    <row r="222" spans="1:14" s="3" customFormat="1" x14ac:dyDescent="0.25">
      <c r="A222" s="63">
        <v>197</v>
      </c>
      <c r="B222" s="85">
        <v>34242328</v>
      </c>
      <c r="C222" s="224">
        <v>77.5</v>
      </c>
      <c r="D222" s="36">
        <v>4.7690000000000001</v>
      </c>
      <c r="E222" s="36">
        <v>5.88</v>
      </c>
      <c r="F222" s="36">
        <f t="shared" si="17"/>
        <v>1.1109999999999998</v>
      </c>
      <c r="G222" s="124">
        <f t="shared" si="19"/>
        <v>0.9552377999999998</v>
      </c>
      <c r="H222" s="218">
        <f t="shared" si="16"/>
        <v>0.21432036457662748</v>
      </c>
      <c r="I222" s="124">
        <f t="shared" si="18"/>
        <v>1.1695581645766273</v>
      </c>
      <c r="J222" s="107"/>
      <c r="K222" s="108"/>
      <c r="L222" s="32"/>
      <c r="M222" s="32"/>
      <c r="N222" s="99"/>
    </row>
    <row r="223" spans="1:14" s="3" customFormat="1" x14ac:dyDescent="0.25">
      <c r="A223" s="29">
        <v>198</v>
      </c>
      <c r="B223" s="82">
        <v>34242333</v>
      </c>
      <c r="C223" s="209">
        <v>116.5</v>
      </c>
      <c r="D223" s="36">
        <v>8.2750000000000004</v>
      </c>
      <c r="E223" s="36">
        <v>9.1059999999999999</v>
      </c>
      <c r="F223" s="36">
        <f t="shared" si="17"/>
        <v>0.83099999999999952</v>
      </c>
      <c r="G223" s="124">
        <f t="shared" si="19"/>
        <v>0.71449379999999962</v>
      </c>
      <c r="H223" s="218">
        <f t="shared" si="16"/>
        <v>0.3221719028797046</v>
      </c>
      <c r="I223" s="124">
        <f t="shared" si="18"/>
        <v>1.0366657028797042</v>
      </c>
      <c r="J223" s="107"/>
      <c r="K223" s="108"/>
      <c r="L223" s="32"/>
      <c r="M223" s="32"/>
      <c r="N223" s="99"/>
    </row>
    <row r="224" spans="1:14" s="3" customFormat="1" x14ac:dyDescent="0.25">
      <c r="A224" s="29">
        <v>199</v>
      </c>
      <c r="B224" s="82">
        <v>34242330</v>
      </c>
      <c r="C224" s="209">
        <v>58.8</v>
      </c>
      <c r="D224" s="36">
        <v>5.0289999999999999</v>
      </c>
      <c r="E224" s="36">
        <v>5.8780000000000001</v>
      </c>
      <c r="F224" s="36">
        <f t="shared" si="17"/>
        <v>0.8490000000000002</v>
      </c>
      <c r="G224" s="124">
        <f t="shared" si="19"/>
        <v>0.72997020000000012</v>
      </c>
      <c r="H224" s="218">
        <f t="shared" si="16"/>
        <v>0.16260693467233156</v>
      </c>
      <c r="I224" s="124">
        <f t="shared" si="18"/>
        <v>0.89257713467233168</v>
      </c>
      <c r="J224" s="30"/>
      <c r="K224" s="108"/>
      <c r="L224" s="32"/>
      <c r="M224" s="32"/>
      <c r="N224" s="99"/>
    </row>
    <row r="225" spans="1:14" s="3" customFormat="1" x14ac:dyDescent="0.25">
      <c r="A225" s="29">
        <v>200</v>
      </c>
      <c r="B225" s="82">
        <v>34242329</v>
      </c>
      <c r="C225" s="209">
        <v>58.6</v>
      </c>
      <c r="D225" s="36">
        <v>3.226</v>
      </c>
      <c r="E225" s="36">
        <v>3.226</v>
      </c>
      <c r="F225" s="36">
        <f t="shared" si="17"/>
        <v>0</v>
      </c>
      <c r="G225" s="124">
        <f t="shared" si="19"/>
        <v>0</v>
      </c>
      <c r="H225" s="218">
        <f t="shared" si="16"/>
        <v>0.16205384986052093</v>
      </c>
      <c r="I225" s="124">
        <f t="shared" si="18"/>
        <v>0.16205384986052093</v>
      </c>
      <c r="J225" s="30"/>
      <c r="K225" s="108"/>
      <c r="L225" s="32"/>
      <c r="M225" s="32"/>
      <c r="N225" s="99"/>
    </row>
    <row r="226" spans="1:14" s="3" customFormat="1" x14ac:dyDescent="0.25">
      <c r="A226" s="29">
        <v>201</v>
      </c>
      <c r="B226" s="82">
        <v>34242326</v>
      </c>
      <c r="C226" s="209">
        <v>46.4</v>
      </c>
      <c r="D226" s="36">
        <v>4.1909999999999998</v>
      </c>
      <c r="E226" s="36">
        <v>5.1609999999999996</v>
      </c>
      <c r="F226" s="36">
        <f t="shared" si="17"/>
        <v>0.96999999999999975</v>
      </c>
      <c r="G226" s="124">
        <f t="shared" si="19"/>
        <v>0.8340059999999998</v>
      </c>
      <c r="H226" s="218">
        <f t="shared" si="16"/>
        <v>0.12831567634007116</v>
      </c>
      <c r="I226" s="124">
        <f t="shared" si="18"/>
        <v>0.96232167634007093</v>
      </c>
      <c r="J226" s="30"/>
      <c r="K226" s="108"/>
      <c r="L226" s="32"/>
      <c r="M226" s="32"/>
      <c r="N226" s="99"/>
    </row>
    <row r="227" spans="1:14" s="3" customFormat="1" x14ac:dyDescent="0.25">
      <c r="A227" s="29">
        <v>202</v>
      </c>
      <c r="B227" s="82">
        <v>34242327</v>
      </c>
      <c r="C227" s="209">
        <v>77.5</v>
      </c>
      <c r="D227" s="36">
        <v>6.508</v>
      </c>
      <c r="E227" s="36">
        <v>7.5819999999999999</v>
      </c>
      <c r="F227" s="36">
        <f t="shared" si="17"/>
        <v>1.0739999999999998</v>
      </c>
      <c r="G227" s="124">
        <f t="shared" si="19"/>
        <v>0.92342519999999984</v>
      </c>
      <c r="H227" s="218">
        <f t="shared" si="16"/>
        <v>0.21432036457662748</v>
      </c>
      <c r="I227" s="124">
        <f t="shared" si="18"/>
        <v>1.1377455645766272</v>
      </c>
      <c r="J227" s="30"/>
      <c r="K227" s="108"/>
      <c r="L227" s="32"/>
      <c r="M227" s="32"/>
      <c r="N227" s="99"/>
    </row>
    <row r="228" spans="1:14" s="3" customFormat="1" x14ac:dyDescent="0.25">
      <c r="A228" s="29">
        <v>203</v>
      </c>
      <c r="B228" s="82">
        <v>43441405</v>
      </c>
      <c r="C228" s="209">
        <v>117.4</v>
      </c>
      <c r="D228" s="36">
        <v>12.159000000000001</v>
      </c>
      <c r="E228" s="36">
        <v>13.394</v>
      </c>
      <c r="F228" s="36">
        <f t="shared" si="17"/>
        <v>1.2349999999999994</v>
      </c>
      <c r="G228" s="124">
        <f t="shared" si="19"/>
        <v>1.0618529999999995</v>
      </c>
      <c r="H228" s="218">
        <f t="shared" si="16"/>
        <v>0.32466078453285252</v>
      </c>
      <c r="I228" s="124">
        <f t="shared" si="18"/>
        <v>1.3865137845328519</v>
      </c>
      <c r="J228" s="30"/>
      <c r="K228" s="108"/>
      <c r="L228" s="32"/>
      <c r="M228" s="32"/>
      <c r="N228" s="99"/>
    </row>
    <row r="229" spans="1:14" s="3" customFormat="1" x14ac:dyDescent="0.25">
      <c r="A229" s="29">
        <v>204</v>
      </c>
      <c r="B229" s="82">
        <v>43441406</v>
      </c>
      <c r="C229" s="209">
        <v>57.9</v>
      </c>
      <c r="D229" s="36">
        <v>1.4790000000000001</v>
      </c>
      <c r="E229" s="36">
        <v>1.577</v>
      </c>
      <c r="F229" s="36">
        <f t="shared" si="17"/>
        <v>9.7999999999999865E-2</v>
      </c>
      <c r="G229" s="124">
        <f t="shared" si="19"/>
        <v>8.4260399999999888E-2</v>
      </c>
      <c r="H229" s="218">
        <f t="shared" si="16"/>
        <v>0.16011805301918364</v>
      </c>
      <c r="I229" s="124">
        <f t="shared" si="18"/>
        <v>0.24437845301918354</v>
      </c>
      <c r="J229" s="30"/>
      <c r="K229" s="108"/>
      <c r="L229" s="32"/>
      <c r="M229" s="32"/>
      <c r="N229" s="99"/>
    </row>
    <row r="230" spans="1:14" s="3" customFormat="1" x14ac:dyDescent="0.25">
      <c r="A230" s="29">
        <v>205</v>
      </c>
      <c r="B230" s="82">
        <v>43441089</v>
      </c>
      <c r="C230" s="209">
        <v>58.3</v>
      </c>
      <c r="D230" s="36">
        <v>3.0830000000000002</v>
      </c>
      <c r="E230" s="36">
        <v>4.1120000000000001</v>
      </c>
      <c r="F230" s="36">
        <f t="shared" si="17"/>
        <v>1.0289999999999999</v>
      </c>
      <c r="G230" s="124">
        <f t="shared" si="19"/>
        <v>0.88473419999999992</v>
      </c>
      <c r="H230" s="218">
        <f t="shared" si="16"/>
        <v>0.16122422264280495</v>
      </c>
      <c r="I230" s="124">
        <f t="shared" si="18"/>
        <v>1.0459584226428049</v>
      </c>
      <c r="J230" s="30"/>
      <c r="K230" s="108"/>
      <c r="L230" s="32"/>
      <c r="M230" s="32"/>
      <c r="N230" s="99"/>
    </row>
    <row r="231" spans="1:14" s="3" customFormat="1" x14ac:dyDescent="0.25">
      <c r="A231" s="29">
        <v>206</v>
      </c>
      <c r="B231" s="82">
        <v>20242434</v>
      </c>
      <c r="C231" s="209">
        <v>46.3</v>
      </c>
      <c r="D231" s="36">
        <v>3</v>
      </c>
      <c r="E231" s="36">
        <v>3</v>
      </c>
      <c r="F231" s="36">
        <f t="shared" si="17"/>
        <v>0</v>
      </c>
      <c r="G231" s="124">
        <f t="shared" si="19"/>
        <v>0</v>
      </c>
      <c r="H231" s="218">
        <f t="shared" si="16"/>
        <v>0.12803913393416586</v>
      </c>
      <c r="I231" s="124">
        <f t="shared" si="18"/>
        <v>0.12803913393416586</v>
      </c>
      <c r="J231" s="30"/>
      <c r="K231" s="108"/>
      <c r="L231" s="32"/>
      <c r="M231" s="109"/>
      <c r="N231" s="99"/>
    </row>
    <row r="232" spans="1:14" s="3" customFormat="1" x14ac:dyDescent="0.25">
      <c r="A232" s="29">
        <v>207</v>
      </c>
      <c r="B232" s="82">
        <v>43441407</v>
      </c>
      <c r="C232" s="209">
        <v>77.900000000000006</v>
      </c>
      <c r="D232" s="36">
        <v>4.6550000000000002</v>
      </c>
      <c r="E232" s="36">
        <v>4.6550000000000002</v>
      </c>
      <c r="F232" s="36">
        <f t="shared" si="17"/>
        <v>0</v>
      </c>
      <c r="G232" s="124">
        <f t="shared" si="19"/>
        <v>0</v>
      </c>
      <c r="H232" s="218">
        <f t="shared" si="16"/>
        <v>0.21542653420024882</v>
      </c>
      <c r="I232" s="124">
        <f t="shared" si="18"/>
        <v>0.21542653420024882</v>
      </c>
      <c r="J232" s="30"/>
      <c r="K232" s="108"/>
      <c r="L232" s="32"/>
      <c r="M232" s="32"/>
      <c r="N232" s="99"/>
    </row>
    <row r="233" spans="1:14" s="3" customFormat="1" x14ac:dyDescent="0.25">
      <c r="A233" s="29">
        <v>208</v>
      </c>
      <c r="B233" s="82">
        <v>43441412</v>
      </c>
      <c r="C233" s="209">
        <v>117.9</v>
      </c>
      <c r="D233" s="36">
        <v>7</v>
      </c>
      <c r="E233" s="36">
        <v>8.2460000000000004</v>
      </c>
      <c r="F233" s="36">
        <f t="shared" si="17"/>
        <v>1.2460000000000004</v>
      </c>
      <c r="G233" s="124">
        <f t="shared" si="19"/>
        <v>1.0713108000000005</v>
      </c>
      <c r="H233" s="218">
        <f t="shared" si="16"/>
        <v>0.32604349656237913</v>
      </c>
      <c r="I233" s="124">
        <f t="shared" si="18"/>
        <v>1.3973542965623795</v>
      </c>
      <c r="J233" s="30"/>
      <c r="K233" s="108"/>
      <c r="L233" s="32"/>
      <c r="M233" s="32"/>
      <c r="N233" s="99"/>
    </row>
    <row r="234" spans="1:14" s="3" customFormat="1" x14ac:dyDescent="0.25">
      <c r="A234" s="29">
        <v>209</v>
      </c>
      <c r="B234" s="82">
        <v>43441411</v>
      </c>
      <c r="C234" s="209">
        <v>58.2</v>
      </c>
      <c r="D234" s="36">
        <v>3.6539999999999999</v>
      </c>
      <c r="E234" s="36">
        <v>3.806</v>
      </c>
      <c r="F234" s="36">
        <f t="shared" si="17"/>
        <v>0.15200000000000014</v>
      </c>
      <c r="G234" s="124">
        <f t="shared" si="19"/>
        <v>0.13068960000000013</v>
      </c>
      <c r="H234" s="218">
        <f t="shared" si="16"/>
        <v>0.16094768023689962</v>
      </c>
      <c r="I234" s="124">
        <f t="shared" si="18"/>
        <v>0.29163728023689972</v>
      </c>
      <c r="J234" s="30"/>
      <c r="K234" s="108"/>
      <c r="L234" s="32"/>
      <c r="M234" s="32"/>
      <c r="N234" s="99"/>
    </row>
    <row r="235" spans="1:14" s="3" customFormat="1" x14ac:dyDescent="0.25">
      <c r="A235" s="29">
        <v>210</v>
      </c>
      <c r="B235" s="82">
        <v>43441408</v>
      </c>
      <c r="C235" s="209">
        <v>58.6</v>
      </c>
      <c r="D235" s="36">
        <v>3.669</v>
      </c>
      <c r="E235" s="36">
        <v>3.669</v>
      </c>
      <c r="F235" s="36">
        <f t="shared" si="17"/>
        <v>0</v>
      </c>
      <c r="G235" s="124">
        <f t="shared" si="19"/>
        <v>0</v>
      </c>
      <c r="H235" s="218">
        <f t="shared" si="16"/>
        <v>0.16205384986052093</v>
      </c>
      <c r="I235" s="124">
        <f t="shared" si="18"/>
        <v>0.16205384986052093</v>
      </c>
      <c r="J235" s="30"/>
      <c r="K235" s="108"/>
      <c r="L235" s="32"/>
      <c r="M235" s="32"/>
      <c r="N235" s="99"/>
    </row>
    <row r="236" spans="1:14" s="3" customFormat="1" x14ac:dyDescent="0.25">
      <c r="A236" s="29">
        <v>211</v>
      </c>
      <c r="B236" s="82">
        <v>43441409</v>
      </c>
      <c r="C236" s="209">
        <v>46.7</v>
      </c>
      <c r="D236" s="36">
        <v>6.3120000000000003</v>
      </c>
      <c r="E236" s="36">
        <v>7.2590000000000003</v>
      </c>
      <c r="F236" s="36">
        <f t="shared" si="17"/>
        <v>0.94700000000000006</v>
      </c>
      <c r="G236" s="124">
        <f t="shared" si="19"/>
        <v>0.81423060000000003</v>
      </c>
      <c r="H236" s="218">
        <f t="shared" si="16"/>
        <v>0.12914530355778717</v>
      </c>
      <c r="I236" s="124">
        <f t="shared" si="18"/>
        <v>0.94337590355778722</v>
      </c>
      <c r="J236" s="30"/>
      <c r="K236" s="108"/>
      <c r="L236" s="32"/>
      <c r="M236" s="32"/>
      <c r="N236" s="99"/>
    </row>
    <row r="237" spans="1:14" s="3" customFormat="1" x14ac:dyDescent="0.25">
      <c r="A237" s="29">
        <v>212</v>
      </c>
      <c r="B237" s="82">
        <v>43441410</v>
      </c>
      <c r="C237" s="209">
        <v>78.599999999999994</v>
      </c>
      <c r="D237" s="36">
        <v>3.0289999999999999</v>
      </c>
      <c r="E237" s="36">
        <v>4.6829999999999998</v>
      </c>
      <c r="F237" s="36">
        <f t="shared" si="17"/>
        <v>1.6539999999999999</v>
      </c>
      <c r="G237" s="124">
        <f t="shared" si="19"/>
        <v>1.4221092</v>
      </c>
      <c r="H237" s="218">
        <f t="shared" si="16"/>
        <v>0.21736233104158609</v>
      </c>
      <c r="I237" s="124">
        <f t="shared" si="18"/>
        <v>1.6394715310415862</v>
      </c>
      <c r="J237" s="30"/>
      <c r="K237" s="108"/>
      <c r="L237" s="32"/>
      <c r="M237" s="32"/>
      <c r="N237" s="99"/>
    </row>
    <row r="238" spans="1:14" s="3" customFormat="1" x14ac:dyDescent="0.25">
      <c r="A238" s="29">
        <v>213</v>
      </c>
      <c r="B238" s="82">
        <v>43441403</v>
      </c>
      <c r="C238" s="209">
        <v>117.8</v>
      </c>
      <c r="D238" s="36">
        <v>10.238</v>
      </c>
      <c r="E238" s="36">
        <v>12.038</v>
      </c>
      <c r="F238" s="36">
        <f t="shared" si="17"/>
        <v>1.8000000000000007</v>
      </c>
      <c r="G238" s="124">
        <f t="shared" si="19"/>
        <v>1.5476400000000006</v>
      </c>
      <c r="H238" s="218">
        <f t="shared" si="16"/>
        <v>0.32576695415647383</v>
      </c>
      <c r="I238" s="124">
        <f t="shared" si="18"/>
        <v>1.8734069541564744</v>
      </c>
      <c r="J238" s="30"/>
      <c r="K238" s="108"/>
      <c r="L238" s="32"/>
      <c r="M238" s="32"/>
      <c r="N238" s="99"/>
    </row>
    <row r="239" spans="1:14" s="3" customFormat="1" x14ac:dyDescent="0.25">
      <c r="A239" s="29">
        <v>214</v>
      </c>
      <c r="B239" s="82">
        <v>43441398</v>
      </c>
      <c r="C239" s="209">
        <v>57.8</v>
      </c>
      <c r="D239" s="36">
        <v>2.23</v>
      </c>
      <c r="E239" s="36">
        <v>2.3959999999999999</v>
      </c>
      <c r="F239" s="36">
        <f t="shared" si="17"/>
        <v>0.16599999999999993</v>
      </c>
      <c r="G239" s="124">
        <f t="shared" si="19"/>
        <v>0.14272679999999993</v>
      </c>
      <c r="H239" s="218">
        <f t="shared" si="16"/>
        <v>0.15984151061327831</v>
      </c>
      <c r="I239" s="124">
        <f t="shared" si="18"/>
        <v>0.30256831061327827</v>
      </c>
      <c r="J239" s="30"/>
      <c r="K239" s="108"/>
      <c r="L239" s="32"/>
      <c r="M239" s="32"/>
      <c r="N239" s="99"/>
    </row>
    <row r="240" spans="1:14" s="3" customFormat="1" x14ac:dyDescent="0.25">
      <c r="A240" s="29">
        <v>215</v>
      </c>
      <c r="B240" s="82">
        <v>43441413</v>
      </c>
      <c r="C240" s="209">
        <v>58.8</v>
      </c>
      <c r="D240" s="36">
        <v>3.0750000000000002</v>
      </c>
      <c r="E240" s="36">
        <v>3.863</v>
      </c>
      <c r="F240" s="36">
        <f t="shared" si="17"/>
        <v>0.78799999999999981</v>
      </c>
      <c r="G240" s="124">
        <f t="shared" si="19"/>
        <v>0.67752239999999986</v>
      </c>
      <c r="H240" s="218">
        <f t="shared" si="16"/>
        <v>0.16260693467233156</v>
      </c>
      <c r="I240" s="124">
        <f t="shared" si="18"/>
        <v>0.84012933467233142</v>
      </c>
      <c r="J240" s="30"/>
      <c r="K240" s="108"/>
      <c r="L240" s="32"/>
      <c r="M240" s="32"/>
      <c r="N240" s="99"/>
    </row>
    <row r="241" spans="1:14" s="3" customFormat="1" x14ac:dyDescent="0.25">
      <c r="A241" s="29">
        <v>216</v>
      </c>
      <c r="B241" s="82">
        <v>43441401</v>
      </c>
      <c r="C241" s="209">
        <v>46.6</v>
      </c>
      <c r="D241" s="36">
        <v>5.649</v>
      </c>
      <c r="E241" s="36">
        <v>6.5010000000000003</v>
      </c>
      <c r="F241" s="36">
        <f t="shared" si="17"/>
        <v>0.85200000000000031</v>
      </c>
      <c r="G241" s="124">
        <f t="shared" si="19"/>
        <v>0.73254960000000025</v>
      </c>
      <c r="H241" s="218">
        <f t="shared" si="16"/>
        <v>0.12886876115188184</v>
      </c>
      <c r="I241" s="124">
        <f t="shared" si="18"/>
        <v>0.86141836115188208</v>
      </c>
      <c r="J241" s="30"/>
      <c r="K241" s="108"/>
      <c r="L241" s="32"/>
      <c r="M241" s="32"/>
      <c r="N241" s="99"/>
    </row>
    <row r="242" spans="1:14" s="3" customFormat="1" x14ac:dyDescent="0.25">
      <c r="A242" s="29">
        <v>217</v>
      </c>
      <c r="B242" s="82">
        <v>43441404</v>
      </c>
      <c r="C242" s="209">
        <v>78.400000000000006</v>
      </c>
      <c r="D242" s="36">
        <v>5.125</v>
      </c>
      <c r="E242" s="36">
        <v>5.125</v>
      </c>
      <c r="F242" s="36">
        <f t="shared" si="17"/>
        <v>0</v>
      </c>
      <c r="G242" s="124">
        <f t="shared" si="19"/>
        <v>0</v>
      </c>
      <c r="H242" s="218">
        <f t="shared" si="16"/>
        <v>0.21680924622977546</v>
      </c>
      <c r="I242" s="124">
        <f t="shared" si="18"/>
        <v>0.21680924622977546</v>
      </c>
      <c r="J242" s="30"/>
      <c r="K242" s="108"/>
      <c r="L242" s="32"/>
      <c r="M242" s="32"/>
      <c r="N242" s="99"/>
    </row>
    <row r="243" spans="1:14" s="3" customFormat="1" x14ac:dyDescent="0.25">
      <c r="A243" s="29">
        <v>218</v>
      </c>
      <c r="B243" s="82">
        <v>43441396</v>
      </c>
      <c r="C243" s="209">
        <v>118.2</v>
      </c>
      <c r="D243" s="36">
        <v>10.237</v>
      </c>
      <c r="E243" s="36">
        <v>10.237</v>
      </c>
      <c r="F243" s="36">
        <f t="shared" si="17"/>
        <v>0</v>
      </c>
      <c r="G243" s="124">
        <f t="shared" si="19"/>
        <v>0</v>
      </c>
      <c r="H243" s="218">
        <f t="shared" si="16"/>
        <v>0.32687312378009509</v>
      </c>
      <c r="I243" s="124">
        <f t="shared" si="18"/>
        <v>0.32687312378009509</v>
      </c>
      <c r="J243" s="30"/>
      <c r="K243" s="108"/>
      <c r="L243" s="32"/>
      <c r="M243" s="32"/>
    </row>
    <row r="244" spans="1:14" s="3" customFormat="1" x14ac:dyDescent="0.25">
      <c r="A244" s="29">
        <v>219</v>
      </c>
      <c r="B244" s="82">
        <v>43441399</v>
      </c>
      <c r="C244" s="209">
        <v>58.3</v>
      </c>
      <c r="D244" s="36">
        <v>4.5810000000000004</v>
      </c>
      <c r="E244" s="36">
        <v>5.1580000000000004</v>
      </c>
      <c r="F244" s="36">
        <f t="shared" si="17"/>
        <v>0.57699999999999996</v>
      </c>
      <c r="G244" s="124">
        <f t="shared" si="19"/>
        <v>0.49610459999999995</v>
      </c>
      <c r="H244" s="218">
        <f t="shared" si="16"/>
        <v>0.16122422264280495</v>
      </c>
      <c r="I244" s="124">
        <f t="shared" si="18"/>
        <v>0.6573288226428049</v>
      </c>
      <c r="J244" s="30"/>
      <c r="K244" s="108"/>
      <c r="L244" s="32"/>
      <c r="M244" s="32"/>
    </row>
    <row r="245" spans="1:14" s="3" customFormat="1" x14ac:dyDescent="0.25">
      <c r="A245" s="29">
        <v>220</v>
      </c>
      <c r="B245" s="82">
        <v>43441400</v>
      </c>
      <c r="C245" s="209">
        <v>59.4</v>
      </c>
      <c r="D245" s="36">
        <v>4.8070000000000004</v>
      </c>
      <c r="E245" s="36">
        <v>5.42</v>
      </c>
      <c r="F245" s="36">
        <f t="shared" si="17"/>
        <v>0.61299999999999955</v>
      </c>
      <c r="G245" s="124">
        <f>F245*0.8598</f>
        <v>0.52705739999999957</v>
      </c>
      <c r="H245" s="218">
        <f t="shared" si="16"/>
        <v>0.1642661891077635</v>
      </c>
      <c r="I245" s="124">
        <f t="shared" si="18"/>
        <v>0.69132358910776304</v>
      </c>
      <c r="J245" s="30"/>
      <c r="K245" s="108"/>
      <c r="L245" s="32"/>
      <c r="M245" s="32"/>
    </row>
    <row r="246" spans="1:14" s="3" customFormat="1" x14ac:dyDescent="0.25">
      <c r="A246" s="29">
        <v>221</v>
      </c>
      <c r="B246" s="82">
        <v>43441397</v>
      </c>
      <c r="C246" s="209">
        <v>46.9</v>
      </c>
      <c r="D246" s="36">
        <v>3.383</v>
      </c>
      <c r="E246" s="36">
        <v>3.782</v>
      </c>
      <c r="F246" s="36">
        <f t="shared" si="17"/>
        <v>0.39900000000000002</v>
      </c>
      <c r="G246" s="124">
        <f t="shared" ref="G246:G269" si="20">F246*0.8598</f>
        <v>0.34306020000000004</v>
      </c>
      <c r="H246" s="218">
        <f t="shared" si="16"/>
        <v>0.12969838836959779</v>
      </c>
      <c r="I246" s="124">
        <f t="shared" si="18"/>
        <v>0.47275858836959783</v>
      </c>
      <c r="J246" s="30"/>
      <c r="K246" s="108"/>
      <c r="L246" s="32"/>
      <c r="M246" s="32"/>
    </row>
    <row r="247" spans="1:14" s="3" customFormat="1" x14ac:dyDescent="0.25">
      <c r="A247" s="29">
        <v>222</v>
      </c>
      <c r="B247" s="82">
        <v>43441402</v>
      </c>
      <c r="C247" s="209">
        <v>77.7</v>
      </c>
      <c r="D247" s="36">
        <v>8.2850000000000001</v>
      </c>
      <c r="E247" s="36">
        <v>10.115</v>
      </c>
      <c r="F247" s="36">
        <f t="shared" si="17"/>
        <v>1.83</v>
      </c>
      <c r="G247" s="124">
        <f t="shared" si="20"/>
        <v>1.573434</v>
      </c>
      <c r="H247" s="218">
        <f t="shared" si="16"/>
        <v>0.21487344938843814</v>
      </c>
      <c r="I247" s="124">
        <f t="shared" si="18"/>
        <v>1.7883074493884381</v>
      </c>
      <c r="J247" s="30"/>
      <c r="K247" s="108"/>
      <c r="L247" s="32"/>
      <c r="M247" s="32"/>
    </row>
    <row r="248" spans="1:14" s="3" customFormat="1" x14ac:dyDescent="0.25">
      <c r="A248" s="29">
        <v>223</v>
      </c>
      <c r="B248" s="82">
        <v>43441209</v>
      </c>
      <c r="C248" s="209">
        <v>118.6</v>
      </c>
      <c r="D248" s="36">
        <v>13.352</v>
      </c>
      <c r="E248" s="36">
        <v>16.224</v>
      </c>
      <c r="F248" s="36">
        <f t="shared" si="17"/>
        <v>2.8719999999999999</v>
      </c>
      <c r="G248" s="124">
        <f t="shared" si="20"/>
        <v>2.4693456</v>
      </c>
      <c r="H248" s="218">
        <f t="shared" si="16"/>
        <v>0.3279792934037164</v>
      </c>
      <c r="I248" s="124">
        <f t="shared" si="18"/>
        <v>2.7973248934037165</v>
      </c>
      <c r="J248" s="30"/>
      <c r="K248" s="108"/>
      <c r="L248" s="32"/>
      <c r="M248" s="32"/>
    </row>
    <row r="249" spans="1:14" s="3" customFormat="1" x14ac:dyDescent="0.25">
      <c r="A249" s="29">
        <v>224</v>
      </c>
      <c r="B249" s="82">
        <v>43441210</v>
      </c>
      <c r="C249" s="209">
        <v>56.8</v>
      </c>
      <c r="D249" s="36">
        <v>0.89400000000000002</v>
      </c>
      <c r="E249" s="36">
        <v>1.1419999999999999</v>
      </c>
      <c r="F249" s="36">
        <f t="shared" si="17"/>
        <v>0.24799999999999989</v>
      </c>
      <c r="G249" s="124">
        <f t="shared" si="20"/>
        <v>0.2132303999999999</v>
      </c>
      <c r="H249" s="218">
        <f t="shared" si="16"/>
        <v>0.15707608655422503</v>
      </c>
      <c r="I249" s="124">
        <f t="shared" si="18"/>
        <v>0.37030648655422493</v>
      </c>
      <c r="J249" s="30"/>
      <c r="K249" s="108"/>
      <c r="L249" s="32"/>
      <c r="M249" s="32"/>
    </row>
    <row r="250" spans="1:14" s="3" customFormat="1" x14ac:dyDescent="0.25">
      <c r="A250" s="29">
        <v>225</v>
      </c>
      <c r="B250" s="82">
        <v>43441214</v>
      </c>
      <c r="C250" s="209">
        <v>58.9</v>
      </c>
      <c r="D250" s="36">
        <v>5.5869999999999997</v>
      </c>
      <c r="E250" s="36">
        <v>6.0540000000000003</v>
      </c>
      <c r="F250" s="36">
        <f t="shared" si="17"/>
        <v>0.46700000000000053</v>
      </c>
      <c r="G250" s="124">
        <f t="shared" si="20"/>
        <v>0.40152660000000046</v>
      </c>
      <c r="H250" s="218">
        <f t="shared" si="16"/>
        <v>0.16288347707823692</v>
      </c>
      <c r="I250" s="124">
        <f t="shared" si="18"/>
        <v>0.56441007707823743</v>
      </c>
      <c r="J250" s="30"/>
      <c r="K250" s="108"/>
      <c r="L250" s="32"/>
      <c r="M250" s="32"/>
    </row>
    <row r="251" spans="1:14" s="3" customFormat="1" x14ac:dyDescent="0.25">
      <c r="A251" s="29">
        <v>226</v>
      </c>
      <c r="B251" s="82">
        <v>43441215</v>
      </c>
      <c r="C251" s="209">
        <v>46.8</v>
      </c>
      <c r="D251" s="36">
        <v>2.024</v>
      </c>
      <c r="E251" s="36">
        <v>2.3410000000000002</v>
      </c>
      <c r="F251" s="36">
        <f t="shared" si="17"/>
        <v>0.31700000000000017</v>
      </c>
      <c r="G251" s="124">
        <f t="shared" si="20"/>
        <v>0.27255660000000015</v>
      </c>
      <c r="H251" s="218">
        <f t="shared" si="16"/>
        <v>0.12942184596369247</v>
      </c>
      <c r="I251" s="124">
        <f t="shared" si="18"/>
        <v>0.40197844596369259</v>
      </c>
      <c r="J251" s="30"/>
      <c r="K251" s="108"/>
      <c r="L251" s="32"/>
      <c r="M251" s="32"/>
    </row>
    <row r="252" spans="1:14" s="3" customFormat="1" x14ac:dyDescent="0.25">
      <c r="A252" s="29">
        <v>227</v>
      </c>
      <c r="B252" s="82">
        <v>43441211</v>
      </c>
      <c r="C252" s="209">
        <v>78.2</v>
      </c>
      <c r="D252" s="36">
        <v>4.1449999999999996</v>
      </c>
      <c r="E252" s="36">
        <v>4.1870000000000003</v>
      </c>
      <c r="F252" s="36">
        <f t="shared" si="17"/>
        <v>4.2000000000000703E-2</v>
      </c>
      <c r="G252" s="124">
        <f t="shared" si="20"/>
        <v>3.6111600000000604E-2</v>
      </c>
      <c r="H252" s="218">
        <f t="shared" si="16"/>
        <v>0.21625616141796478</v>
      </c>
      <c r="I252" s="124">
        <f t="shared" si="18"/>
        <v>0.25236776141796535</v>
      </c>
      <c r="J252" s="30"/>
      <c r="K252" s="108"/>
      <c r="L252" s="32"/>
      <c r="M252" s="32"/>
    </row>
    <row r="253" spans="1:14" s="3" customFormat="1" x14ac:dyDescent="0.25">
      <c r="A253" s="29">
        <v>228</v>
      </c>
      <c r="B253" s="82">
        <v>43441212</v>
      </c>
      <c r="C253" s="209">
        <v>117.6</v>
      </c>
      <c r="D253" s="36">
        <v>9.4749999999999996</v>
      </c>
      <c r="E253" s="36">
        <v>9.4749999999999996</v>
      </c>
      <c r="F253" s="36">
        <f t="shared" si="17"/>
        <v>0</v>
      </c>
      <c r="G253" s="124">
        <f t="shared" si="20"/>
        <v>0</v>
      </c>
      <c r="H253" s="218">
        <f t="shared" si="16"/>
        <v>0.32521386934466312</v>
      </c>
      <c r="I253" s="124">
        <f t="shared" si="18"/>
        <v>0.32521386934466312</v>
      </c>
      <c r="J253" s="30"/>
      <c r="K253" s="108"/>
      <c r="L253" s="32"/>
      <c r="M253" s="32"/>
    </row>
    <row r="254" spans="1:14" s="3" customFormat="1" x14ac:dyDescent="0.25">
      <c r="A254" s="29">
        <v>229</v>
      </c>
      <c r="B254" s="82">
        <v>43441218</v>
      </c>
      <c r="C254" s="209">
        <v>57.8</v>
      </c>
      <c r="D254" s="36">
        <v>3.3559999999999999</v>
      </c>
      <c r="E254" s="36">
        <v>3.6760000000000002</v>
      </c>
      <c r="F254" s="36">
        <f t="shared" si="17"/>
        <v>0.32000000000000028</v>
      </c>
      <c r="G254" s="124">
        <f t="shared" si="20"/>
        <v>0.27513600000000027</v>
      </c>
      <c r="H254" s="218">
        <f t="shared" si="16"/>
        <v>0.15984151061327831</v>
      </c>
      <c r="I254" s="124">
        <f t="shared" si="18"/>
        <v>0.43497751061327861</v>
      </c>
      <c r="J254" s="30"/>
      <c r="K254" s="108"/>
      <c r="L254" s="32"/>
      <c r="M254" s="32"/>
    </row>
    <row r="255" spans="1:14" s="3" customFormat="1" x14ac:dyDescent="0.25">
      <c r="A255" s="29">
        <v>230</v>
      </c>
      <c r="B255" s="82">
        <v>43441227</v>
      </c>
      <c r="C255" s="209">
        <v>58.4</v>
      </c>
      <c r="D255" s="36">
        <v>2.5939999999999999</v>
      </c>
      <c r="E255" s="36">
        <v>2.5939999999999999</v>
      </c>
      <c r="F255" s="36">
        <f t="shared" si="17"/>
        <v>0</v>
      </c>
      <c r="G255" s="124">
        <f t="shared" si="20"/>
        <v>0</v>
      </c>
      <c r="H255" s="218">
        <f t="shared" si="16"/>
        <v>0.16150076504871028</v>
      </c>
      <c r="I255" s="124">
        <f t="shared" si="18"/>
        <v>0.16150076504871028</v>
      </c>
      <c r="J255" s="30"/>
      <c r="K255" s="108"/>
      <c r="L255" s="32"/>
      <c r="M255" s="32"/>
    </row>
    <row r="256" spans="1:14" s="3" customFormat="1" x14ac:dyDescent="0.25">
      <c r="A256" s="29">
        <v>231</v>
      </c>
      <c r="B256" s="82">
        <v>43441216</v>
      </c>
      <c r="C256" s="209">
        <v>47</v>
      </c>
      <c r="D256" s="36">
        <v>4.07</v>
      </c>
      <c r="E256" s="36">
        <v>4.07</v>
      </c>
      <c r="F256" s="36">
        <f t="shared" si="17"/>
        <v>0</v>
      </c>
      <c r="G256" s="124">
        <f t="shared" si="20"/>
        <v>0</v>
      </c>
      <c r="H256" s="218">
        <f t="shared" si="16"/>
        <v>0.12997493077550312</v>
      </c>
      <c r="I256" s="124">
        <f t="shared" si="18"/>
        <v>0.12997493077550312</v>
      </c>
      <c r="J256" s="30"/>
      <c r="K256" s="108"/>
      <c r="L256" s="32"/>
      <c r="M256" s="32"/>
    </row>
    <row r="257" spans="1:13" s="3" customFormat="1" x14ac:dyDescent="0.25">
      <c r="A257" s="29">
        <v>232</v>
      </c>
      <c r="B257" s="82">
        <v>43441217</v>
      </c>
      <c r="C257" s="209">
        <v>78</v>
      </c>
      <c r="D257" s="36">
        <v>6.47</v>
      </c>
      <c r="E257" s="36">
        <v>7.665</v>
      </c>
      <c r="F257" s="36">
        <f t="shared" si="17"/>
        <v>1.1950000000000003</v>
      </c>
      <c r="G257" s="124">
        <f t="shared" si="20"/>
        <v>1.0274610000000002</v>
      </c>
      <c r="H257" s="218">
        <f t="shared" si="16"/>
        <v>0.21570307660615412</v>
      </c>
      <c r="I257" s="124">
        <f t="shared" si="18"/>
        <v>1.2431640766061542</v>
      </c>
      <c r="J257" s="30"/>
      <c r="K257" s="108"/>
      <c r="L257" s="32"/>
      <c r="M257" s="32"/>
    </row>
    <row r="258" spans="1:13" s="3" customFormat="1" x14ac:dyDescent="0.25">
      <c r="A258" s="29">
        <v>233</v>
      </c>
      <c r="B258" s="82">
        <v>43441226</v>
      </c>
      <c r="C258" s="209">
        <v>117.7</v>
      </c>
      <c r="D258" s="36">
        <v>9.5079999999999991</v>
      </c>
      <c r="E258" s="36">
        <v>9.5079999999999991</v>
      </c>
      <c r="F258" s="36">
        <f t="shared" si="17"/>
        <v>0</v>
      </c>
      <c r="G258" s="124">
        <f t="shared" si="20"/>
        <v>0</v>
      </c>
      <c r="H258" s="218">
        <f t="shared" si="16"/>
        <v>0.32549041175056848</v>
      </c>
      <c r="I258" s="124">
        <f t="shared" si="18"/>
        <v>0.32549041175056848</v>
      </c>
      <c r="J258" s="30"/>
      <c r="K258" s="108"/>
      <c r="L258" s="32"/>
      <c r="M258" s="32"/>
    </row>
    <row r="259" spans="1:13" s="3" customFormat="1" x14ac:dyDescent="0.25">
      <c r="A259" s="29">
        <v>234</v>
      </c>
      <c r="B259" s="82">
        <v>43441225</v>
      </c>
      <c r="C259" s="209">
        <v>57.8</v>
      </c>
      <c r="D259" s="36">
        <v>3.0579999999999998</v>
      </c>
      <c r="E259" s="36">
        <v>3.9849999999999999</v>
      </c>
      <c r="F259" s="36">
        <f t="shared" si="17"/>
        <v>0.92700000000000005</v>
      </c>
      <c r="G259" s="124">
        <f t="shared" si="20"/>
        <v>0.79703460000000004</v>
      </c>
      <c r="H259" s="218">
        <f t="shared" si="16"/>
        <v>0.15984151061327831</v>
      </c>
      <c r="I259" s="124">
        <f t="shared" si="18"/>
        <v>0.95687611061327837</v>
      </c>
      <c r="J259" s="30"/>
      <c r="K259" s="108"/>
      <c r="L259" s="32"/>
      <c r="M259" s="32"/>
    </row>
    <row r="260" spans="1:13" s="3" customFormat="1" x14ac:dyDescent="0.25">
      <c r="A260" s="29">
        <v>235</v>
      </c>
      <c r="B260" s="82">
        <v>43441222</v>
      </c>
      <c r="C260" s="209">
        <v>58.3</v>
      </c>
      <c r="D260" s="36">
        <v>1.0529999999999999</v>
      </c>
      <c r="E260" s="36">
        <v>1.0529999999999999</v>
      </c>
      <c r="F260" s="36">
        <f t="shared" si="17"/>
        <v>0</v>
      </c>
      <c r="G260" s="124">
        <f t="shared" si="20"/>
        <v>0</v>
      </c>
      <c r="H260" s="218">
        <f t="shared" si="16"/>
        <v>0.16122422264280495</v>
      </c>
      <c r="I260" s="124">
        <f t="shared" si="18"/>
        <v>0.16122422264280495</v>
      </c>
      <c r="J260" s="30"/>
      <c r="K260" s="108"/>
      <c r="L260" s="32"/>
      <c r="M260" s="32"/>
    </row>
    <row r="261" spans="1:13" s="3" customFormat="1" x14ac:dyDescent="0.25">
      <c r="A261" s="29">
        <v>236</v>
      </c>
      <c r="B261" s="82">
        <v>43441223</v>
      </c>
      <c r="C261" s="209">
        <v>47</v>
      </c>
      <c r="D261" s="36">
        <v>2.9380000000000002</v>
      </c>
      <c r="E261" s="36">
        <v>3.9</v>
      </c>
      <c r="F261" s="36">
        <f t="shared" si="17"/>
        <v>0.96199999999999974</v>
      </c>
      <c r="G261" s="124">
        <f t="shared" si="20"/>
        <v>0.82712759999999974</v>
      </c>
      <c r="H261" s="218">
        <f t="shared" si="16"/>
        <v>0.12997493077550312</v>
      </c>
      <c r="I261" s="124">
        <f t="shared" si="18"/>
        <v>0.95710253077550289</v>
      </c>
      <c r="J261" s="30"/>
      <c r="K261" s="108"/>
      <c r="L261" s="32"/>
      <c r="M261" s="32"/>
    </row>
    <row r="262" spans="1:13" s="3" customFormat="1" x14ac:dyDescent="0.25">
      <c r="A262" s="29">
        <v>237</v>
      </c>
      <c r="B262" s="82">
        <v>43441224</v>
      </c>
      <c r="C262" s="209">
        <v>77</v>
      </c>
      <c r="D262" s="36">
        <v>5.3789999999999996</v>
      </c>
      <c r="E262" s="36">
        <v>6.8739999999999997</v>
      </c>
      <c r="F262" s="36">
        <f t="shared" si="17"/>
        <v>1.4950000000000001</v>
      </c>
      <c r="G262" s="124">
        <f t="shared" si="20"/>
        <v>1.285401</v>
      </c>
      <c r="H262" s="218">
        <f t="shared" si="16"/>
        <v>0.21293765254710084</v>
      </c>
      <c r="I262" s="124">
        <f t="shared" si="18"/>
        <v>1.4983386525471007</v>
      </c>
      <c r="J262" s="30"/>
      <c r="K262" s="108"/>
      <c r="L262" s="32"/>
      <c r="M262" s="32"/>
    </row>
    <row r="263" spans="1:13" s="3" customFormat="1" x14ac:dyDescent="0.25">
      <c r="A263" s="29">
        <v>238</v>
      </c>
      <c r="B263" s="82">
        <v>43441221</v>
      </c>
      <c r="C263" s="209">
        <v>117.8</v>
      </c>
      <c r="D263" s="36">
        <v>10.102</v>
      </c>
      <c r="E263" s="36">
        <v>10.336</v>
      </c>
      <c r="F263" s="36">
        <f t="shared" si="17"/>
        <v>0.23399999999999999</v>
      </c>
      <c r="G263" s="124">
        <f t="shared" si="20"/>
        <v>0.20119319999999999</v>
      </c>
      <c r="H263" s="218">
        <f t="shared" si="16"/>
        <v>0.32576695415647383</v>
      </c>
      <c r="I263" s="124">
        <f t="shared" si="18"/>
        <v>0.52696015415647379</v>
      </c>
      <c r="J263" s="30"/>
      <c r="K263" s="108"/>
      <c r="L263" s="32"/>
      <c r="M263" s="32"/>
    </row>
    <row r="264" spans="1:13" s="3" customFormat="1" x14ac:dyDescent="0.25">
      <c r="A264" s="29">
        <v>239</v>
      </c>
      <c r="B264" s="82">
        <v>43441220</v>
      </c>
      <c r="C264" s="209">
        <v>58.1</v>
      </c>
      <c r="D264" s="36">
        <v>4.0679999999999996</v>
      </c>
      <c r="E264" s="36">
        <v>5.0659999999999998</v>
      </c>
      <c r="F264" s="36">
        <f t="shared" si="17"/>
        <v>0.99800000000000022</v>
      </c>
      <c r="G264" s="124">
        <f t="shared" si="20"/>
        <v>0.85808040000000019</v>
      </c>
      <c r="H264" s="218">
        <f t="shared" si="16"/>
        <v>0.16067113783099429</v>
      </c>
      <c r="I264" s="124">
        <f t="shared" si="18"/>
        <v>1.0187515378309944</v>
      </c>
      <c r="J264" s="30"/>
      <c r="K264" s="108"/>
      <c r="L264" s="32"/>
      <c r="M264" s="32"/>
    </row>
    <row r="265" spans="1:13" s="3" customFormat="1" x14ac:dyDescent="0.25">
      <c r="A265" s="29">
        <v>240</v>
      </c>
      <c r="B265" s="82">
        <v>20242417</v>
      </c>
      <c r="C265" s="209">
        <v>58.7</v>
      </c>
      <c r="D265" s="36">
        <v>3.7370000000000001</v>
      </c>
      <c r="E265" s="36">
        <v>4.6849999999999996</v>
      </c>
      <c r="F265" s="36">
        <f t="shared" si="17"/>
        <v>0.94799999999999951</v>
      </c>
      <c r="G265" s="124">
        <f t="shared" si="20"/>
        <v>0.81509039999999955</v>
      </c>
      <c r="H265" s="218">
        <f t="shared" si="16"/>
        <v>0.16233039226642626</v>
      </c>
      <c r="I265" s="124">
        <f t="shared" si="18"/>
        <v>0.97742079226642575</v>
      </c>
      <c r="J265" s="30"/>
      <c r="K265" s="108"/>
      <c r="L265" s="32"/>
      <c r="M265" s="32"/>
    </row>
    <row r="266" spans="1:13" s="3" customFormat="1" x14ac:dyDescent="0.25">
      <c r="A266" s="29">
        <v>241</v>
      </c>
      <c r="B266" s="82">
        <v>20242445</v>
      </c>
      <c r="C266" s="209">
        <v>46.5</v>
      </c>
      <c r="D266" s="36">
        <v>1.3580000000000001</v>
      </c>
      <c r="E266" s="36">
        <v>2.0920000000000001</v>
      </c>
      <c r="F266" s="36">
        <f t="shared" si="17"/>
        <v>0.73399999999999999</v>
      </c>
      <c r="G266" s="124">
        <f t="shared" si="20"/>
        <v>0.63109320000000002</v>
      </c>
      <c r="H266" s="218">
        <f t="shared" si="16"/>
        <v>0.12859221874597648</v>
      </c>
      <c r="I266" s="124">
        <f t="shared" si="18"/>
        <v>0.7596854187459765</v>
      </c>
      <c r="J266" s="30"/>
      <c r="K266" s="108"/>
      <c r="L266" s="32"/>
      <c r="M266" s="32"/>
    </row>
    <row r="267" spans="1:13" s="3" customFormat="1" x14ac:dyDescent="0.25">
      <c r="A267" s="29">
        <v>242</v>
      </c>
      <c r="B267" s="82">
        <v>43441219</v>
      </c>
      <c r="C267" s="209">
        <v>78.3</v>
      </c>
      <c r="D267" s="36">
        <v>9.2870000000000008</v>
      </c>
      <c r="E267" s="36">
        <v>11.167</v>
      </c>
      <c r="F267" s="36">
        <f t="shared" si="17"/>
        <v>1.879999999999999</v>
      </c>
      <c r="G267" s="124">
        <f t="shared" si="20"/>
        <v>1.6164239999999992</v>
      </c>
      <c r="H267" s="218">
        <f t="shared" si="16"/>
        <v>0.2165327038238701</v>
      </c>
      <c r="I267" s="124">
        <f t="shared" si="18"/>
        <v>1.8329567038238692</v>
      </c>
      <c r="J267" s="30"/>
      <c r="K267" s="108"/>
      <c r="L267" s="32"/>
      <c r="M267" s="32"/>
    </row>
    <row r="268" spans="1:13" s="3" customFormat="1" x14ac:dyDescent="0.25">
      <c r="A268" s="29">
        <v>243</v>
      </c>
      <c r="B268" s="82">
        <v>20242421</v>
      </c>
      <c r="C268" s="209">
        <v>117.2</v>
      </c>
      <c r="D268" s="36">
        <v>7.3680000000000003</v>
      </c>
      <c r="E268" s="36">
        <v>7.3680000000000003</v>
      </c>
      <c r="F268" s="36">
        <f t="shared" si="17"/>
        <v>0</v>
      </c>
      <c r="G268" s="124">
        <f t="shared" si="20"/>
        <v>0</v>
      </c>
      <c r="H268" s="218">
        <f t="shared" si="16"/>
        <v>0.32410769972104186</v>
      </c>
      <c r="I268" s="124">
        <f t="shared" si="18"/>
        <v>0.32410769972104186</v>
      </c>
      <c r="J268" s="30"/>
      <c r="K268" s="108"/>
      <c r="L268" s="30"/>
      <c r="M268" s="32"/>
    </row>
    <row r="269" spans="1:13" s="3" customFormat="1" x14ac:dyDescent="0.25">
      <c r="A269" s="29">
        <v>244</v>
      </c>
      <c r="B269" s="82">
        <v>20242431</v>
      </c>
      <c r="C269" s="209">
        <v>57.8</v>
      </c>
      <c r="D269" s="36">
        <v>3.9830000000000001</v>
      </c>
      <c r="E269" s="36">
        <v>3.9830000000000001</v>
      </c>
      <c r="F269" s="36">
        <f t="shared" si="17"/>
        <v>0</v>
      </c>
      <c r="G269" s="124">
        <f t="shared" si="20"/>
        <v>0</v>
      </c>
      <c r="H269" s="218">
        <f t="shared" si="16"/>
        <v>0.15984151061327831</v>
      </c>
      <c r="I269" s="124">
        <f t="shared" si="18"/>
        <v>0.15984151061327831</v>
      </c>
      <c r="J269" s="30"/>
      <c r="K269" s="108"/>
      <c r="L269" s="30"/>
      <c r="M269" s="32"/>
    </row>
    <row r="270" spans="1:13" s="3" customFormat="1" x14ac:dyDescent="0.25">
      <c r="A270" s="29">
        <v>245</v>
      </c>
      <c r="B270" s="82">
        <v>20242432</v>
      </c>
      <c r="C270" s="209">
        <v>58.2</v>
      </c>
      <c r="D270" s="36">
        <v>2.5379999999999998</v>
      </c>
      <c r="E270" s="36">
        <v>2.5379999999999998</v>
      </c>
      <c r="F270" s="36">
        <f t="shared" si="17"/>
        <v>0</v>
      </c>
      <c r="G270" s="124">
        <f>F270*0.8598</f>
        <v>0</v>
      </c>
      <c r="H270" s="218">
        <f t="shared" si="16"/>
        <v>0.16094768023689962</v>
      </c>
      <c r="I270" s="124">
        <f t="shared" si="18"/>
        <v>0.16094768023689962</v>
      </c>
      <c r="J270" s="30"/>
      <c r="K270" s="108"/>
      <c r="L270" s="30"/>
      <c r="M270" s="32"/>
    </row>
    <row r="271" spans="1:13" s="3" customFormat="1" x14ac:dyDescent="0.25">
      <c r="A271" s="29">
        <v>246</v>
      </c>
      <c r="B271" s="82">
        <v>20242451</v>
      </c>
      <c r="C271" s="209">
        <v>45.8</v>
      </c>
      <c r="D271" s="36">
        <v>5.5129999999999999</v>
      </c>
      <c r="E271" s="36">
        <v>5.5129999999999999</v>
      </c>
      <c r="F271" s="36">
        <f t="shared" si="17"/>
        <v>0</v>
      </c>
      <c r="G271" s="124">
        <f t="shared" ref="G271" si="21">F271*0.8598</f>
        <v>0</v>
      </c>
      <c r="H271" s="218">
        <f t="shared" si="16"/>
        <v>0.12665642190463922</v>
      </c>
      <c r="I271" s="124">
        <f t="shared" si="18"/>
        <v>0.12665642190463922</v>
      </c>
      <c r="J271" s="30"/>
      <c r="K271" s="108"/>
      <c r="L271" s="30"/>
      <c r="M271" s="32"/>
    </row>
    <row r="272" spans="1:13" s="3" customFormat="1" x14ac:dyDescent="0.25">
      <c r="A272" s="29">
        <v>247</v>
      </c>
      <c r="B272" s="82">
        <v>20242442</v>
      </c>
      <c r="C272" s="209">
        <v>77.599999999999994</v>
      </c>
      <c r="D272" s="36">
        <v>5.5289999999999999</v>
      </c>
      <c r="E272" s="36">
        <v>5.5289999999999999</v>
      </c>
      <c r="F272" s="36">
        <f t="shared" si="17"/>
        <v>0</v>
      </c>
      <c r="G272" s="124">
        <f>F272*0.8598</f>
        <v>0</v>
      </c>
      <c r="H272" s="218">
        <f t="shared" si="16"/>
        <v>0.21459690698253281</v>
      </c>
      <c r="I272" s="124">
        <f t="shared" si="18"/>
        <v>0.21459690698253281</v>
      </c>
      <c r="J272" s="30"/>
      <c r="K272" s="106"/>
      <c r="L272" s="70"/>
      <c r="M272" s="32"/>
    </row>
    <row r="273" spans="1:13" s="4" customFormat="1" x14ac:dyDescent="0.25">
      <c r="A273" s="265" t="s">
        <v>3</v>
      </c>
      <c r="B273" s="265"/>
      <c r="C273" s="81">
        <f t="shared" ref="C273:E273" si="22">SUM(C26:C272)</f>
        <v>17591.5</v>
      </c>
      <c r="D273" s="54">
        <f t="shared" ref="D273" si="23">SUM(D26:D272)</f>
        <v>1496.5360000000007</v>
      </c>
      <c r="E273" s="54">
        <f t="shared" si="22"/>
        <v>1675.094000000001</v>
      </c>
      <c r="F273" s="167">
        <f t="shared" si="17"/>
        <v>178.55800000000022</v>
      </c>
      <c r="G273" s="54">
        <f>SUM(G26:G272)</f>
        <v>153.52416840000004</v>
      </c>
      <c r="H273" s="54">
        <f>SUM(H26:H272)</f>
        <v>74.233831599999945</v>
      </c>
      <c r="I273" s="54">
        <f>SUM(I26:I272)</f>
        <v>227.75799999999998</v>
      </c>
      <c r="J273" s="200"/>
      <c r="K273" s="201"/>
      <c r="L273" s="30"/>
      <c r="M273" s="32"/>
    </row>
    <row r="274" spans="1:13" x14ac:dyDescent="0.25">
      <c r="G274" s="193"/>
      <c r="J274" s="235"/>
      <c r="K274" s="195"/>
    </row>
    <row r="275" spans="1:13" x14ac:dyDescent="0.25">
      <c r="J275" s="236"/>
    </row>
    <row r="276" spans="1:13" ht="18.75" customHeight="1" x14ac:dyDescent="0.25">
      <c r="A276" s="287" t="s">
        <v>55</v>
      </c>
      <c r="B276" s="321" t="s">
        <v>56</v>
      </c>
      <c r="C276" s="180" t="s">
        <v>82</v>
      </c>
      <c r="D276" s="197"/>
      <c r="E276" s="194"/>
      <c r="F276" s="194"/>
      <c r="G276" s="194"/>
    </row>
    <row r="277" spans="1:13" x14ac:dyDescent="0.25">
      <c r="A277" s="288"/>
      <c r="B277" s="322"/>
      <c r="C277" s="181" t="s">
        <v>58</v>
      </c>
      <c r="D277" s="197"/>
      <c r="E277" s="191"/>
      <c r="F277" s="191"/>
      <c r="G277" s="192"/>
      <c r="H277" s="191"/>
      <c r="I277" s="191"/>
      <c r="J277" s="191"/>
      <c r="M277" s="191"/>
    </row>
    <row r="278" spans="1:13" x14ac:dyDescent="0.25">
      <c r="A278" s="182" t="s">
        <v>59</v>
      </c>
      <c r="B278" s="183">
        <v>43441481</v>
      </c>
      <c r="C278" s="184">
        <v>17.959</v>
      </c>
      <c r="D278" s="197"/>
      <c r="E278" s="191"/>
      <c r="F278" s="191"/>
      <c r="G278" s="192"/>
      <c r="H278" s="191"/>
      <c r="I278" s="191"/>
      <c r="J278" s="191"/>
      <c r="M278" s="191"/>
    </row>
    <row r="279" spans="1:13" x14ac:dyDescent="0.25">
      <c r="A279" s="182" t="s">
        <v>60</v>
      </c>
      <c r="B279" s="183">
        <v>43441178</v>
      </c>
      <c r="C279" s="184">
        <v>19.218</v>
      </c>
      <c r="D279" s="197"/>
      <c r="E279" s="191"/>
      <c r="F279" s="191"/>
      <c r="G279" s="192"/>
      <c r="H279" s="191"/>
      <c r="I279" s="191"/>
      <c r="J279" s="191"/>
      <c r="M279" s="191"/>
    </row>
    <row r="280" spans="1:13" x14ac:dyDescent="0.25">
      <c r="A280" s="182" t="s">
        <v>61</v>
      </c>
      <c r="B280" s="183">
        <v>43441179</v>
      </c>
      <c r="C280" s="184">
        <v>12.521000000000001</v>
      </c>
      <c r="D280" s="197"/>
      <c r="E280" s="191"/>
      <c r="F280" s="191"/>
      <c r="G280" s="192"/>
      <c r="H280" s="191"/>
      <c r="I280" s="191"/>
      <c r="J280" s="191"/>
      <c r="M280" s="191"/>
    </row>
    <row r="281" spans="1:13" x14ac:dyDescent="0.25">
      <c r="A281" s="182" t="s">
        <v>62</v>
      </c>
      <c r="B281" s="183">
        <v>43441177</v>
      </c>
      <c r="C281" s="184">
        <v>26.245999999999999</v>
      </c>
      <c r="D281" s="197"/>
      <c r="E281" s="191"/>
      <c r="F281" s="191"/>
      <c r="G281" s="192"/>
      <c r="H281" s="191"/>
      <c r="I281" s="191"/>
      <c r="J281" s="191"/>
      <c r="M281" s="191"/>
    </row>
    <row r="282" spans="1:13" x14ac:dyDescent="0.25">
      <c r="A282" s="182" t="s">
        <v>63</v>
      </c>
      <c r="B282" s="183">
        <v>41444210</v>
      </c>
      <c r="C282" s="184">
        <v>71.790000000000006</v>
      </c>
      <c r="D282" s="197"/>
      <c r="E282" s="191"/>
      <c r="F282" s="191"/>
      <c r="G282" s="192"/>
      <c r="H282" s="191"/>
      <c r="I282" s="191"/>
      <c r="J282" s="191"/>
      <c r="M282" s="191"/>
    </row>
    <row r="283" spans="1:13" x14ac:dyDescent="0.25">
      <c r="A283" s="182" t="s">
        <v>64</v>
      </c>
      <c r="B283" s="183">
        <v>43441483</v>
      </c>
      <c r="C283" s="184">
        <v>91.302999999999997</v>
      </c>
      <c r="D283" s="197"/>
      <c r="E283" s="191"/>
      <c r="F283" s="191"/>
      <c r="G283" s="192"/>
      <c r="H283" s="191"/>
      <c r="I283" s="191"/>
      <c r="J283" s="191"/>
      <c r="M283" s="191"/>
    </row>
    <row r="284" spans="1:13" x14ac:dyDescent="0.25">
      <c r="A284" s="182" t="s">
        <v>65</v>
      </c>
      <c r="B284" s="183">
        <v>43441482</v>
      </c>
      <c r="C284" s="184">
        <v>94.212999999999994</v>
      </c>
      <c r="D284" s="197"/>
      <c r="E284" s="191"/>
      <c r="F284" s="191"/>
      <c r="G284" s="192"/>
      <c r="H284" s="191"/>
      <c r="I284" s="191"/>
      <c r="J284" s="191"/>
      <c r="M284" s="191"/>
    </row>
    <row r="285" spans="1:13" x14ac:dyDescent="0.25">
      <c r="A285" s="182" t="s">
        <v>66</v>
      </c>
      <c r="B285" s="183">
        <v>20242453</v>
      </c>
      <c r="C285" s="184">
        <v>35.814</v>
      </c>
      <c r="D285" s="197"/>
      <c r="E285" s="191"/>
      <c r="F285" s="191"/>
      <c r="G285" s="192"/>
      <c r="H285" s="191"/>
      <c r="I285" s="191"/>
      <c r="J285" s="191"/>
      <c r="M285" s="191"/>
    </row>
    <row r="286" spans="1:13" x14ac:dyDescent="0.25">
      <c r="A286" s="182" t="s">
        <v>67</v>
      </c>
      <c r="B286" s="183">
        <v>20242426</v>
      </c>
      <c r="C286" s="184">
        <v>27.268999999999998</v>
      </c>
      <c r="D286" s="197"/>
      <c r="E286" s="191"/>
      <c r="F286" s="191"/>
      <c r="G286" s="192"/>
      <c r="H286" s="191"/>
      <c r="I286" s="191"/>
      <c r="J286" s="191"/>
      <c r="M286" s="191"/>
    </row>
    <row r="287" spans="1:13" x14ac:dyDescent="0.25">
      <c r="A287" s="182" t="s">
        <v>68</v>
      </c>
      <c r="B287" s="183">
        <v>20242457</v>
      </c>
      <c r="C287" s="184">
        <v>29.367999999999999</v>
      </c>
      <c r="D287" s="197"/>
      <c r="E287" s="191"/>
      <c r="F287" s="191"/>
      <c r="G287" s="192"/>
      <c r="H287" s="191"/>
      <c r="I287" s="191"/>
      <c r="J287" s="191"/>
      <c r="M287" s="191"/>
    </row>
    <row r="288" spans="1:13" x14ac:dyDescent="0.25">
      <c r="A288" s="182" t="s">
        <v>69</v>
      </c>
      <c r="B288" s="183">
        <v>20242455</v>
      </c>
      <c r="C288" s="184">
        <v>18.346</v>
      </c>
      <c r="D288" s="197"/>
      <c r="E288" s="191"/>
      <c r="F288" s="191"/>
      <c r="G288" s="192"/>
      <c r="H288" s="191"/>
      <c r="I288" s="191"/>
      <c r="J288" s="191"/>
      <c r="M288" s="191"/>
    </row>
    <row r="289" spans="1:13" x14ac:dyDescent="0.25">
      <c r="A289" s="182" t="s">
        <v>70</v>
      </c>
      <c r="B289" s="183">
        <v>20442453</v>
      </c>
      <c r="C289" s="184">
        <v>24.064</v>
      </c>
      <c r="D289" s="197"/>
      <c r="E289" s="191"/>
      <c r="F289" s="191"/>
      <c r="G289" s="192"/>
      <c r="H289" s="191"/>
      <c r="I289" s="191"/>
      <c r="J289" s="191"/>
      <c r="M289" s="191"/>
    </row>
    <row r="290" spans="1:13" x14ac:dyDescent="0.25">
      <c r="A290" s="182" t="s">
        <v>71</v>
      </c>
      <c r="B290" s="183">
        <v>20242418</v>
      </c>
      <c r="C290" s="184">
        <v>36.475000000000001</v>
      </c>
      <c r="D290" s="197"/>
      <c r="E290" s="191"/>
      <c r="F290" s="191"/>
      <c r="G290" s="192"/>
      <c r="H290" s="191"/>
      <c r="I290" s="191"/>
      <c r="J290" s="191"/>
      <c r="M290" s="191"/>
    </row>
    <row r="291" spans="1:13" x14ac:dyDescent="0.25">
      <c r="A291" s="182" t="s">
        <v>72</v>
      </c>
      <c r="B291" s="183">
        <v>20242415</v>
      </c>
      <c r="C291" s="184">
        <v>52.743000000000002</v>
      </c>
      <c r="D291" s="197"/>
      <c r="E291" s="191"/>
      <c r="F291" s="191"/>
      <c r="G291" s="192"/>
      <c r="H291" s="191"/>
      <c r="I291" s="191"/>
      <c r="J291" s="191"/>
      <c r="M291" s="191"/>
    </row>
    <row r="292" spans="1:13" x14ac:dyDescent="0.25">
      <c r="A292" s="185" t="s">
        <v>73</v>
      </c>
      <c r="B292" s="186">
        <v>20242456</v>
      </c>
      <c r="C292" s="184">
        <v>26.638000000000002</v>
      </c>
      <c r="D292" s="197"/>
      <c r="E292" s="195"/>
      <c r="F292" s="191"/>
      <c r="G292" s="192"/>
      <c r="H292" s="191"/>
      <c r="I292" s="191"/>
      <c r="J292" s="191"/>
      <c r="M292" s="191"/>
    </row>
    <row r="293" spans="1:13" x14ac:dyDescent="0.25">
      <c r="B293" s="198"/>
      <c r="C293" s="198"/>
      <c r="D293" s="197"/>
      <c r="E293" s="191"/>
      <c r="F293" s="191"/>
      <c r="G293" s="192"/>
      <c r="H293" s="191"/>
      <c r="I293" s="191"/>
      <c r="J293" s="191"/>
      <c r="M293" s="191"/>
    </row>
    <row r="294" spans="1:13" x14ac:dyDescent="0.25">
      <c r="A294" s="197"/>
      <c r="B294" s="197"/>
      <c r="C294" s="197"/>
      <c r="D294" s="197"/>
    </row>
    <row r="295" spans="1:13" x14ac:dyDescent="0.25">
      <c r="A295" s="199" t="s">
        <v>17</v>
      </c>
      <c r="D295" s="197"/>
    </row>
    <row r="296" spans="1:13" x14ac:dyDescent="0.25">
      <c r="A296" s="197"/>
      <c r="D296" s="197"/>
    </row>
  </sheetData>
  <mergeCells count="35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8:D19"/>
    <mergeCell ref="E18:G18"/>
    <mergeCell ref="E19:G19"/>
    <mergeCell ref="E20:G20"/>
    <mergeCell ref="H20:H21"/>
    <mergeCell ref="E21:G21"/>
    <mergeCell ref="E22:G22"/>
    <mergeCell ref="E23:G23"/>
    <mergeCell ref="A273:B273"/>
    <mergeCell ref="A276:A277"/>
    <mergeCell ref="B276:B277"/>
  </mergeCells>
  <pageMargins left="0.78740157480314965" right="0" top="0" bottom="0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7"/>
  <sheetViews>
    <sheetView zoomScaleNormal="100" workbookViewId="0">
      <selection activeCell="K25" sqref="K25"/>
    </sheetView>
  </sheetViews>
  <sheetFormatPr defaultRowHeight="15" x14ac:dyDescent="0.25"/>
  <cols>
    <col min="1" max="1" width="6.28515625" style="30" customWidth="1"/>
    <col min="2" max="2" width="12.5703125" style="30" customWidth="1"/>
    <col min="3" max="3" width="9.5703125" style="30" customWidth="1"/>
    <col min="4" max="5" width="10.5703125" style="30" customWidth="1"/>
    <col min="6" max="6" width="9.140625" style="30" customWidth="1"/>
    <col min="7" max="7" width="9.42578125" style="30" customWidth="1"/>
    <col min="8" max="8" width="11.28515625" style="129" customWidth="1"/>
    <col min="9" max="9" width="9.42578125" style="129" customWidth="1"/>
    <col min="10" max="10" width="2.140625" style="30" customWidth="1"/>
    <col min="11" max="11" width="26" style="30" customWidth="1"/>
    <col min="12" max="12" width="8.7109375" style="191" customWidth="1"/>
    <col min="13" max="13" width="10.7109375" style="192" bestFit="1" customWidth="1"/>
    <col min="14" max="15" width="9.140625" style="191"/>
    <col min="16" max="16" width="17.42578125" style="191" customWidth="1"/>
    <col min="17" max="17" width="9.85546875" style="191" bestFit="1" customWidth="1"/>
    <col min="18" max="18" width="9.85546875" style="191" customWidth="1"/>
    <col min="19" max="19" width="9.140625" style="191"/>
    <col min="20" max="20" width="11.42578125" style="191" bestFit="1" customWidth="1"/>
    <col min="21" max="21" width="9.140625" style="191"/>
    <col min="22" max="22" width="9.7109375" style="191" customWidth="1"/>
    <col min="23" max="23" width="9.140625" style="191"/>
  </cols>
  <sheetData>
    <row r="1" spans="1:23" s="3" customFormat="1" ht="20.25" x14ac:dyDescent="0.3">
      <c r="A1" s="291" t="s">
        <v>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11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3" customFormat="1" ht="14.45" customHeight="1" x14ac:dyDescent="0.3">
      <c r="A2" s="232"/>
      <c r="B2" s="232"/>
      <c r="C2" s="232"/>
      <c r="D2" s="232"/>
      <c r="E2" s="232"/>
      <c r="F2" s="232"/>
      <c r="G2" s="232"/>
      <c r="H2" s="203"/>
      <c r="I2" s="203"/>
      <c r="J2" s="232"/>
      <c r="K2" s="232"/>
      <c r="L2" s="232"/>
      <c r="M2" s="112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" customFormat="1" ht="18.75" x14ac:dyDescent="0.25">
      <c r="A3" s="292" t="s">
        <v>21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113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3" customFormat="1" ht="18.75" x14ac:dyDescent="0.25">
      <c r="A4" s="292" t="s">
        <v>83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13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3" customFormat="1" ht="17.45" customHeight="1" x14ac:dyDescent="0.2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15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3" customFormat="1" ht="16.149999999999999" customHeight="1" x14ac:dyDescent="0.25">
      <c r="A6" s="293" t="s">
        <v>9</v>
      </c>
      <c r="B6" s="294"/>
      <c r="C6" s="294"/>
      <c r="D6" s="294"/>
      <c r="E6" s="294"/>
      <c r="F6" s="294"/>
      <c r="G6" s="294"/>
      <c r="H6" s="295"/>
      <c r="I6" s="205"/>
      <c r="J6" s="206" t="s">
        <v>11</v>
      </c>
      <c r="K6" s="274" t="s">
        <v>12</v>
      </c>
      <c r="L6" s="275"/>
      <c r="M6" s="115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3" customFormat="1" ht="37.9" customHeight="1" thickBot="1" x14ac:dyDescent="0.3">
      <c r="A7" s="296" t="s">
        <v>4</v>
      </c>
      <c r="B7" s="296"/>
      <c r="C7" s="296"/>
      <c r="D7" s="296"/>
      <c r="E7" s="296" t="s">
        <v>5</v>
      </c>
      <c r="F7" s="296"/>
      <c r="G7" s="296"/>
      <c r="H7" s="207" t="s">
        <v>84</v>
      </c>
      <c r="I7" s="229"/>
      <c r="J7" s="206"/>
      <c r="K7" s="276"/>
      <c r="L7" s="277"/>
      <c r="M7" s="115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s="3" customFormat="1" ht="27" customHeight="1" x14ac:dyDescent="0.25">
      <c r="A8" s="297" t="s">
        <v>37</v>
      </c>
      <c r="B8" s="298"/>
      <c r="C8" s="298"/>
      <c r="D8" s="298"/>
      <c r="E8" s="299" t="s">
        <v>22</v>
      </c>
      <c r="F8" s="299"/>
      <c r="G8" s="299"/>
      <c r="H8" s="55">
        <v>92.701999999999998</v>
      </c>
      <c r="I8" s="208"/>
      <c r="J8" s="206"/>
      <c r="K8" s="276"/>
      <c r="L8" s="277"/>
      <c r="M8" s="115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3" customFormat="1" ht="13.9" customHeight="1" x14ac:dyDescent="0.25">
      <c r="A9" s="300" t="s">
        <v>6</v>
      </c>
      <c r="B9" s="301"/>
      <c r="C9" s="301"/>
      <c r="D9" s="302"/>
      <c r="E9" s="306" t="s">
        <v>23</v>
      </c>
      <c r="F9" s="306"/>
      <c r="G9" s="306"/>
      <c r="H9" s="48">
        <f>SUM(G26:G99)</f>
        <v>77.804161799999989</v>
      </c>
      <c r="I9" s="208"/>
      <c r="J9" s="206"/>
      <c r="K9" s="276"/>
      <c r="L9" s="277"/>
      <c r="M9" s="115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s="3" customFormat="1" ht="13.9" customHeight="1" thickBot="1" x14ac:dyDescent="0.3">
      <c r="A10" s="303"/>
      <c r="B10" s="304"/>
      <c r="C10" s="304"/>
      <c r="D10" s="305"/>
      <c r="E10" s="307" t="s">
        <v>26</v>
      </c>
      <c r="F10" s="307"/>
      <c r="G10" s="307"/>
      <c r="H10" s="49">
        <f>H8-H9</f>
        <v>14.89783820000001</v>
      </c>
      <c r="I10" s="208"/>
      <c r="J10" s="206"/>
      <c r="K10" s="278"/>
      <c r="L10" s="279"/>
      <c r="M10" s="115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3" customFormat="1" ht="27.75" customHeight="1" x14ac:dyDescent="0.25">
      <c r="A11" s="297" t="s">
        <v>38</v>
      </c>
      <c r="B11" s="298"/>
      <c r="C11" s="298"/>
      <c r="D11" s="298"/>
      <c r="E11" s="299" t="s">
        <v>24</v>
      </c>
      <c r="F11" s="299"/>
      <c r="G11" s="299"/>
      <c r="H11" s="55">
        <v>67.971000000000004</v>
      </c>
      <c r="I11" s="208"/>
      <c r="J11" s="206"/>
      <c r="K11" s="116"/>
      <c r="L11" s="116"/>
      <c r="M11" s="115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s="3" customFormat="1" ht="13.9" customHeight="1" x14ac:dyDescent="0.25">
      <c r="A12" s="300" t="s">
        <v>6</v>
      </c>
      <c r="B12" s="301"/>
      <c r="C12" s="301"/>
      <c r="D12" s="302"/>
      <c r="E12" s="306" t="s">
        <v>25</v>
      </c>
      <c r="F12" s="306"/>
      <c r="G12" s="306"/>
      <c r="H12" s="48">
        <f>SUM(G100:G155)</f>
        <v>46.9098282</v>
      </c>
      <c r="I12" s="208"/>
      <c r="J12" s="206"/>
      <c r="K12" s="116" t="s">
        <v>13</v>
      </c>
      <c r="L12" s="116"/>
      <c r="M12" s="115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s="3" customFormat="1" ht="13.9" customHeight="1" thickBot="1" x14ac:dyDescent="0.3">
      <c r="A13" s="303"/>
      <c r="B13" s="304"/>
      <c r="C13" s="304"/>
      <c r="D13" s="305"/>
      <c r="E13" s="307" t="s">
        <v>27</v>
      </c>
      <c r="F13" s="307"/>
      <c r="G13" s="307"/>
      <c r="H13" s="49">
        <f>H11-H12</f>
        <v>21.061171800000004</v>
      </c>
      <c r="I13" s="208"/>
      <c r="J13" s="206"/>
      <c r="K13" s="116" t="s">
        <v>45</v>
      </c>
      <c r="L13" s="30"/>
      <c r="M13" s="32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3" customFormat="1" ht="24.75" customHeight="1" x14ac:dyDescent="0.25">
      <c r="A14" s="297" t="s">
        <v>39</v>
      </c>
      <c r="B14" s="298"/>
      <c r="C14" s="298"/>
      <c r="D14" s="298"/>
      <c r="E14" s="299" t="s">
        <v>28</v>
      </c>
      <c r="F14" s="299"/>
      <c r="G14" s="299"/>
      <c r="H14" s="55">
        <v>58.743000000000002</v>
      </c>
      <c r="I14" s="208"/>
      <c r="J14" s="206"/>
      <c r="K14" s="105"/>
      <c r="L14" s="105"/>
      <c r="M14" s="117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3" customFormat="1" ht="13.9" customHeight="1" x14ac:dyDescent="0.25">
      <c r="A15" s="300" t="s">
        <v>6</v>
      </c>
      <c r="B15" s="301"/>
      <c r="C15" s="301"/>
      <c r="D15" s="302"/>
      <c r="E15" s="306" t="s">
        <v>29</v>
      </c>
      <c r="F15" s="306"/>
      <c r="G15" s="306"/>
      <c r="H15" s="48">
        <f>SUM(G156:G207)</f>
        <v>38.782998600000006</v>
      </c>
      <c r="I15" s="208"/>
      <c r="J15" s="206"/>
      <c r="K15" s="31"/>
      <c r="L15" s="32"/>
      <c r="M15" s="32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s="3" customFormat="1" ht="13.9" customHeight="1" thickBot="1" x14ac:dyDescent="0.3">
      <c r="A16" s="303"/>
      <c r="B16" s="304"/>
      <c r="C16" s="304"/>
      <c r="D16" s="305"/>
      <c r="E16" s="307" t="s">
        <v>30</v>
      </c>
      <c r="F16" s="307"/>
      <c r="G16" s="307"/>
      <c r="H16" s="49">
        <f>H14-H15</f>
        <v>19.960001399999996</v>
      </c>
      <c r="I16" s="208"/>
      <c r="J16" s="206"/>
      <c r="K16" s="31"/>
      <c r="L16" s="32"/>
      <c r="M16" s="32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5" s="3" customFormat="1" ht="25.5" customHeight="1" x14ac:dyDescent="0.25">
      <c r="A17" s="297" t="s">
        <v>40</v>
      </c>
      <c r="B17" s="298"/>
      <c r="C17" s="298"/>
      <c r="D17" s="298"/>
      <c r="E17" s="299" t="s">
        <v>31</v>
      </c>
      <c r="F17" s="299"/>
      <c r="G17" s="299"/>
      <c r="H17" s="55">
        <v>65.816999999999993</v>
      </c>
      <c r="I17" s="208"/>
      <c r="J17" s="206"/>
      <c r="K17" s="31"/>
      <c r="L17" s="32"/>
      <c r="M17" s="32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5" s="3" customFormat="1" ht="13.9" customHeight="1" x14ac:dyDescent="0.25">
      <c r="A18" s="300" t="s">
        <v>6</v>
      </c>
      <c r="B18" s="301"/>
      <c r="C18" s="301"/>
      <c r="D18" s="302"/>
      <c r="E18" s="306" t="s">
        <v>32</v>
      </c>
      <c r="F18" s="306"/>
      <c r="G18" s="306"/>
      <c r="H18" s="48">
        <f>SUM(G208:G272)</f>
        <v>53.685911999999995</v>
      </c>
      <c r="I18" s="208"/>
      <c r="J18" s="206"/>
      <c r="K18" s="31"/>
      <c r="L18" s="32"/>
      <c r="M18" s="32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5" s="3" customFormat="1" ht="13.9" customHeight="1" thickBot="1" x14ac:dyDescent="0.3">
      <c r="A19" s="303"/>
      <c r="B19" s="304"/>
      <c r="C19" s="304"/>
      <c r="D19" s="305"/>
      <c r="E19" s="307" t="s">
        <v>33</v>
      </c>
      <c r="F19" s="307"/>
      <c r="G19" s="307"/>
      <c r="H19" s="49">
        <f>H17-H18</f>
        <v>12.131087999999998</v>
      </c>
      <c r="I19" s="208"/>
      <c r="J19" s="206"/>
      <c r="K19" s="31"/>
      <c r="L19" s="32"/>
      <c r="M19" s="32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5" s="3" customFormat="1" ht="13.9" customHeight="1" x14ac:dyDescent="0.25">
      <c r="A20" s="210"/>
      <c r="B20" s="210"/>
      <c r="C20" s="210"/>
      <c r="D20" s="210"/>
      <c r="E20" s="308" t="s">
        <v>34</v>
      </c>
      <c r="F20" s="309"/>
      <c r="G20" s="299"/>
      <c r="H20" s="310">
        <f>H8+H11+H14+H17</f>
        <v>285.233</v>
      </c>
      <c r="I20" s="208"/>
      <c r="J20" s="206"/>
      <c r="K20" s="31"/>
      <c r="L20" s="32"/>
      <c r="M20" s="32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5" s="3" customFormat="1" ht="13.9" customHeight="1" x14ac:dyDescent="0.25">
      <c r="A21" s="210"/>
      <c r="B21" s="210"/>
      <c r="C21" s="210"/>
      <c r="D21" s="210"/>
      <c r="E21" s="312" t="s">
        <v>35</v>
      </c>
      <c r="F21" s="313"/>
      <c r="G21" s="314"/>
      <c r="H21" s="311"/>
      <c r="I21" s="208"/>
      <c r="J21" s="206"/>
      <c r="K21" s="31"/>
      <c r="L21" s="32"/>
      <c r="M21" s="32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5" s="3" customFormat="1" ht="13.9" customHeight="1" x14ac:dyDescent="0.25">
      <c r="A22" s="210"/>
      <c r="B22" s="210"/>
      <c r="C22" s="210"/>
      <c r="D22" s="210"/>
      <c r="E22" s="315" t="s">
        <v>36</v>
      </c>
      <c r="F22" s="314"/>
      <c r="G22" s="316"/>
      <c r="H22" s="211">
        <f>H9+H12+H15+H18</f>
        <v>217.18290060000001</v>
      </c>
      <c r="I22" s="208"/>
      <c r="J22" s="206"/>
      <c r="K22" s="31"/>
      <c r="L22" s="32"/>
      <c r="M22" s="32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5" s="3" customFormat="1" ht="13.9" customHeight="1" thickBot="1" x14ac:dyDescent="0.3">
      <c r="A23" s="210"/>
      <c r="B23" s="210"/>
      <c r="C23" s="210"/>
      <c r="D23" s="210"/>
      <c r="E23" s="317" t="s">
        <v>10</v>
      </c>
      <c r="F23" s="318"/>
      <c r="G23" s="319"/>
      <c r="H23" s="212">
        <f>H10+H13+H16+H19</f>
        <v>68.050099400000008</v>
      </c>
      <c r="I23" s="208"/>
      <c r="J23" s="206"/>
      <c r="K23" s="31"/>
      <c r="L23" s="32"/>
      <c r="M23" s="32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99"/>
      <c r="Y23" s="99"/>
    </row>
    <row r="24" spans="1:25" s="3" customFormat="1" ht="14.45" customHeight="1" x14ac:dyDescent="0.25">
      <c r="A24" s="30"/>
      <c r="B24" s="30"/>
      <c r="C24" s="30"/>
      <c r="D24" s="30"/>
      <c r="E24" s="30"/>
      <c r="F24" s="30"/>
      <c r="G24" s="30"/>
      <c r="H24" s="129"/>
      <c r="I24" s="129"/>
      <c r="J24" s="30"/>
      <c r="K24" s="31"/>
      <c r="L24" s="32"/>
      <c r="M24" s="32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99"/>
      <c r="Y24" s="99"/>
    </row>
    <row r="25" spans="1:25" s="27" customFormat="1" ht="45" customHeight="1" x14ac:dyDescent="0.25">
      <c r="A25" s="213" t="s">
        <v>0</v>
      </c>
      <c r="B25" s="214" t="s">
        <v>1</v>
      </c>
      <c r="C25" s="213" t="s">
        <v>2</v>
      </c>
      <c r="D25" s="215" t="s">
        <v>81</v>
      </c>
      <c r="E25" s="215" t="s">
        <v>85</v>
      </c>
      <c r="F25" s="215" t="s">
        <v>49</v>
      </c>
      <c r="G25" s="215" t="s">
        <v>14</v>
      </c>
      <c r="H25" s="216" t="s">
        <v>7</v>
      </c>
      <c r="I25" s="217" t="s">
        <v>15</v>
      </c>
      <c r="J25" s="104"/>
      <c r="K25" s="108"/>
      <c r="L25" s="32"/>
      <c r="M25" s="32"/>
      <c r="N25" s="105"/>
      <c r="O25" s="30"/>
      <c r="P25" s="30"/>
      <c r="Q25" s="30"/>
      <c r="R25" s="30"/>
      <c r="S25" s="30"/>
      <c r="T25" s="30"/>
      <c r="U25" s="30"/>
      <c r="V25" s="30"/>
      <c r="W25" s="105"/>
      <c r="X25" s="101"/>
      <c r="Y25" s="101"/>
    </row>
    <row r="26" spans="1:25" s="3" customFormat="1" x14ac:dyDescent="0.25">
      <c r="A26" s="29">
        <v>1</v>
      </c>
      <c r="B26" s="82">
        <v>43441363</v>
      </c>
      <c r="C26" s="230">
        <v>112.5</v>
      </c>
      <c r="D26" s="36">
        <v>13.164</v>
      </c>
      <c r="E26" s="36">
        <v>16.053999999999998</v>
      </c>
      <c r="F26" s="36">
        <f>E26-D26</f>
        <v>2.8899999999999988</v>
      </c>
      <c r="G26" s="124">
        <f>F26*0.8598</f>
        <v>2.484821999999999</v>
      </c>
      <c r="H26" s="124">
        <f>C26/5339.7*$H$10</f>
        <v>0.31387658435867205</v>
      </c>
      <c r="I26" s="124">
        <f>G26+H26</f>
        <v>2.7986985843586711</v>
      </c>
      <c r="J26" s="30"/>
      <c r="K26" s="108"/>
      <c r="L26" s="30"/>
      <c r="M26" s="7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99"/>
      <c r="Y26" s="99"/>
    </row>
    <row r="27" spans="1:25" s="30" customFormat="1" x14ac:dyDescent="0.25">
      <c r="A27" s="29">
        <v>2</v>
      </c>
      <c r="B27" s="82">
        <v>43242252</v>
      </c>
      <c r="C27" s="230">
        <v>58.7</v>
      </c>
      <c r="D27" s="36">
        <v>9.0060000000000002</v>
      </c>
      <c r="E27" s="36">
        <v>10.628</v>
      </c>
      <c r="F27" s="36">
        <f t="shared" ref="F27:F90" si="0">E27-D27</f>
        <v>1.6219999999999999</v>
      </c>
      <c r="G27" s="124">
        <f t="shared" ref="G27:G90" si="1">F27*0.8598</f>
        <v>1.3945955999999999</v>
      </c>
      <c r="H27" s="124">
        <f t="shared" ref="H27:H90" si="2">C27/5339.7*$H$10</f>
        <v>0.16377382668314711</v>
      </c>
      <c r="I27" s="124">
        <f t="shared" ref="I27:I90" si="3">G27+H27</f>
        <v>1.5583694266831469</v>
      </c>
      <c r="K27" s="108"/>
      <c r="M27" s="32"/>
      <c r="N27" s="70"/>
      <c r="O27" s="70"/>
      <c r="X27" s="99"/>
      <c r="Y27" s="99"/>
    </row>
    <row r="28" spans="1:25" s="3" customFormat="1" x14ac:dyDescent="0.25">
      <c r="A28" s="29">
        <v>3</v>
      </c>
      <c r="B28" s="82">
        <v>43242247</v>
      </c>
      <c r="C28" s="230">
        <v>50.5</v>
      </c>
      <c r="D28" s="36">
        <v>7.4160000000000004</v>
      </c>
      <c r="E28" s="36">
        <v>8.7669999999999995</v>
      </c>
      <c r="F28" s="36">
        <f t="shared" si="0"/>
        <v>1.3509999999999991</v>
      </c>
      <c r="G28" s="124">
        <f t="shared" si="1"/>
        <v>1.1615897999999993</v>
      </c>
      <c r="H28" s="124">
        <f t="shared" si="2"/>
        <v>0.14089571120100391</v>
      </c>
      <c r="I28" s="124">
        <f t="shared" si="3"/>
        <v>1.3024855112010032</v>
      </c>
      <c r="J28" s="30"/>
      <c r="K28" s="188"/>
      <c r="L28" s="30"/>
      <c r="M28" s="32"/>
      <c r="N28" s="32"/>
      <c r="O28" s="30"/>
      <c r="P28" s="30"/>
      <c r="Q28" s="30"/>
      <c r="R28" s="30"/>
      <c r="S28" s="30"/>
      <c r="T28" s="30"/>
      <c r="U28" s="30"/>
      <c r="V28" s="30"/>
      <c r="W28" s="30"/>
      <c r="X28" s="99"/>
      <c r="Y28" s="99"/>
    </row>
    <row r="29" spans="1:25" s="3" customFormat="1" x14ac:dyDescent="0.25">
      <c r="A29" s="29">
        <v>4</v>
      </c>
      <c r="B29" s="82">
        <v>43441362</v>
      </c>
      <c r="C29" s="230">
        <v>51.8</v>
      </c>
      <c r="D29" s="36">
        <v>6.8890000000000002</v>
      </c>
      <c r="E29" s="36">
        <v>8.2129999999999992</v>
      </c>
      <c r="F29" s="36">
        <f t="shared" si="0"/>
        <v>1.323999999999999</v>
      </c>
      <c r="G29" s="124">
        <f t="shared" si="1"/>
        <v>1.1383751999999991</v>
      </c>
      <c r="H29" s="124">
        <f t="shared" si="2"/>
        <v>0.14452272950914855</v>
      </c>
      <c r="I29" s="124">
        <f t="shared" si="3"/>
        <v>1.2828979295091476</v>
      </c>
      <c r="J29" s="30"/>
      <c r="K29" s="188"/>
      <c r="L29" s="32"/>
      <c r="M29" s="106"/>
      <c r="N29" s="32"/>
      <c r="O29" s="30"/>
      <c r="P29" s="30"/>
      <c r="Q29" s="30"/>
      <c r="R29" s="30"/>
      <c r="S29" s="30"/>
      <c r="T29" s="30"/>
      <c r="U29" s="30"/>
      <c r="V29" s="30"/>
      <c r="W29" s="30"/>
      <c r="X29" s="99"/>
      <c r="Y29" s="99"/>
    </row>
    <row r="30" spans="1:25" s="30" customFormat="1" x14ac:dyDescent="0.25">
      <c r="A30" s="29">
        <v>5</v>
      </c>
      <c r="B30" s="82">
        <v>43242251</v>
      </c>
      <c r="C30" s="230">
        <v>52.9</v>
      </c>
      <c r="D30" s="36">
        <v>5.5380000000000003</v>
      </c>
      <c r="E30" s="36">
        <v>6.8230000000000004</v>
      </c>
      <c r="F30" s="36">
        <f t="shared" si="0"/>
        <v>1.2850000000000001</v>
      </c>
      <c r="G30" s="124">
        <f t="shared" si="1"/>
        <v>1.1048430000000002</v>
      </c>
      <c r="H30" s="124">
        <f t="shared" si="2"/>
        <v>0.14759174500065558</v>
      </c>
      <c r="I30" s="124">
        <f t="shared" si="3"/>
        <v>1.2524347450006559</v>
      </c>
      <c r="K30" s="108"/>
      <c r="L30" s="32"/>
      <c r="M30" s="32"/>
      <c r="N30" s="32"/>
      <c r="X30" s="99"/>
      <c r="Y30" s="99"/>
    </row>
    <row r="31" spans="1:25" s="3" customFormat="1" x14ac:dyDescent="0.25">
      <c r="A31" s="29">
        <v>6</v>
      </c>
      <c r="B31" s="82">
        <v>43242242</v>
      </c>
      <c r="C31" s="230">
        <v>99.6</v>
      </c>
      <c r="D31" s="36">
        <v>13.677</v>
      </c>
      <c r="E31" s="36">
        <v>16.254999999999999</v>
      </c>
      <c r="F31" s="36">
        <f t="shared" si="0"/>
        <v>2.5779999999999994</v>
      </c>
      <c r="G31" s="124">
        <f t="shared" si="1"/>
        <v>2.2165643999999993</v>
      </c>
      <c r="H31" s="124">
        <f t="shared" si="2"/>
        <v>0.27788540268554429</v>
      </c>
      <c r="I31" s="124">
        <f t="shared" si="3"/>
        <v>2.4944498026855437</v>
      </c>
      <c r="J31" s="30"/>
      <c r="K31" s="108"/>
      <c r="L31" s="32"/>
      <c r="M31" s="70"/>
      <c r="N31" s="32"/>
      <c r="O31" s="99"/>
      <c r="P31" s="99"/>
    </row>
    <row r="32" spans="1:25" s="3" customFormat="1" x14ac:dyDescent="0.25">
      <c r="A32" s="29">
        <v>7</v>
      </c>
      <c r="B32" s="82">
        <v>43441364</v>
      </c>
      <c r="C32" s="230">
        <v>112.6</v>
      </c>
      <c r="D32" s="36">
        <v>11.435</v>
      </c>
      <c r="E32" s="36">
        <v>13.928000000000001</v>
      </c>
      <c r="F32" s="36">
        <f t="shared" si="0"/>
        <v>2.4930000000000003</v>
      </c>
      <c r="G32" s="124">
        <f t="shared" si="1"/>
        <v>2.1434814000000002</v>
      </c>
      <c r="H32" s="124">
        <f t="shared" si="2"/>
        <v>0.31415558576699087</v>
      </c>
      <c r="I32" s="124">
        <f t="shared" si="3"/>
        <v>2.4576369857669911</v>
      </c>
      <c r="J32" s="30"/>
      <c r="K32" s="108"/>
      <c r="L32" s="32"/>
      <c r="M32" s="32"/>
      <c r="N32" s="32"/>
      <c r="O32" s="99"/>
      <c r="P32" s="99"/>
    </row>
    <row r="33" spans="1:16" s="30" customFormat="1" x14ac:dyDescent="0.25">
      <c r="A33" s="29">
        <v>8</v>
      </c>
      <c r="B33" s="82">
        <v>43441368</v>
      </c>
      <c r="C33" s="230">
        <v>62.5</v>
      </c>
      <c r="D33" s="36">
        <v>8.3670000000000009</v>
      </c>
      <c r="E33" s="36">
        <v>9.35</v>
      </c>
      <c r="F33" s="36">
        <f t="shared" si="0"/>
        <v>0.98299999999999876</v>
      </c>
      <c r="G33" s="124">
        <f t="shared" si="1"/>
        <v>0.84518339999999892</v>
      </c>
      <c r="H33" s="124">
        <f t="shared" si="2"/>
        <v>0.17437588019926226</v>
      </c>
      <c r="I33" s="124">
        <f t="shared" si="3"/>
        <v>1.0195592801992612</v>
      </c>
      <c r="K33" s="108"/>
      <c r="L33" s="32"/>
      <c r="M33" s="70"/>
      <c r="N33" s="78"/>
      <c r="O33" s="99"/>
      <c r="P33" s="99"/>
    </row>
    <row r="34" spans="1:16" s="3" customFormat="1" x14ac:dyDescent="0.25">
      <c r="A34" s="29">
        <v>9</v>
      </c>
      <c r="B34" s="82">
        <v>43441366</v>
      </c>
      <c r="C34" s="230">
        <v>50.5</v>
      </c>
      <c r="D34" s="36">
        <v>6.3540000000000001</v>
      </c>
      <c r="E34" s="36">
        <v>7.8559999999999999</v>
      </c>
      <c r="F34" s="36">
        <f t="shared" si="0"/>
        <v>1.5019999999999998</v>
      </c>
      <c r="G34" s="124">
        <f t="shared" si="1"/>
        <v>1.2914195999999998</v>
      </c>
      <c r="H34" s="124">
        <f t="shared" si="2"/>
        <v>0.14089571120100391</v>
      </c>
      <c r="I34" s="124">
        <f t="shared" si="3"/>
        <v>1.4323153112010036</v>
      </c>
      <c r="J34" s="30"/>
      <c r="K34" s="108"/>
      <c r="L34" s="32"/>
      <c r="M34" s="32"/>
      <c r="N34" s="32"/>
      <c r="O34" s="99"/>
      <c r="P34" s="99"/>
    </row>
    <row r="35" spans="1:16" s="3" customFormat="1" x14ac:dyDescent="0.25">
      <c r="A35" s="29">
        <v>10</v>
      </c>
      <c r="B35" s="82">
        <v>43441367</v>
      </c>
      <c r="C35" s="230">
        <v>52.3</v>
      </c>
      <c r="D35" s="36">
        <v>1.847</v>
      </c>
      <c r="E35" s="36">
        <v>2.7389999999999999</v>
      </c>
      <c r="F35" s="36">
        <f t="shared" si="0"/>
        <v>0.8919999999999999</v>
      </c>
      <c r="G35" s="124">
        <f t="shared" si="1"/>
        <v>0.76694159999999989</v>
      </c>
      <c r="H35" s="124">
        <f t="shared" si="2"/>
        <v>0.14591773655074264</v>
      </c>
      <c r="I35" s="124">
        <f t="shared" si="3"/>
        <v>0.91285933655074247</v>
      </c>
      <c r="J35" s="30"/>
      <c r="K35" s="108"/>
      <c r="L35" s="32"/>
      <c r="M35" s="70"/>
      <c r="N35" s="32"/>
      <c r="O35" s="99"/>
      <c r="P35" s="99"/>
    </row>
    <row r="36" spans="1:16" s="3" customFormat="1" x14ac:dyDescent="0.25">
      <c r="A36" s="29">
        <v>11</v>
      </c>
      <c r="B36" s="82">
        <v>43441360</v>
      </c>
      <c r="C36" s="230">
        <v>53</v>
      </c>
      <c r="D36" s="36">
        <v>5.3920000000000003</v>
      </c>
      <c r="E36" s="36">
        <v>5.5650000000000004</v>
      </c>
      <c r="F36" s="36">
        <f t="shared" si="0"/>
        <v>0.17300000000000004</v>
      </c>
      <c r="G36" s="124">
        <f t="shared" si="1"/>
        <v>0.14874540000000003</v>
      </c>
      <c r="H36" s="124">
        <f t="shared" si="2"/>
        <v>0.14787074640897438</v>
      </c>
      <c r="I36" s="124">
        <f t="shared" si="3"/>
        <v>0.29661614640897438</v>
      </c>
      <c r="J36" s="30"/>
      <c r="K36" s="108"/>
      <c r="L36" s="32"/>
      <c r="M36" s="32"/>
      <c r="N36" s="32"/>
      <c r="O36" s="99"/>
      <c r="P36" s="99"/>
    </row>
    <row r="37" spans="1:16" s="3" customFormat="1" x14ac:dyDescent="0.25">
      <c r="A37" s="29">
        <v>12</v>
      </c>
      <c r="B37" s="82">
        <v>43441365</v>
      </c>
      <c r="C37" s="230">
        <v>100.2</v>
      </c>
      <c r="D37" s="36">
        <v>11.271000000000001</v>
      </c>
      <c r="E37" s="36">
        <v>13.82</v>
      </c>
      <c r="F37" s="36">
        <f t="shared" si="0"/>
        <v>2.5489999999999995</v>
      </c>
      <c r="G37" s="124">
        <f t="shared" si="1"/>
        <v>2.1916301999999996</v>
      </c>
      <c r="H37" s="124">
        <f t="shared" si="2"/>
        <v>0.27955941113545724</v>
      </c>
      <c r="I37" s="124">
        <f t="shared" si="3"/>
        <v>2.4711896111354568</v>
      </c>
      <c r="J37" s="30"/>
      <c r="K37" s="108"/>
      <c r="L37" s="32"/>
      <c r="M37" s="32"/>
      <c r="N37" s="32"/>
      <c r="O37" s="99"/>
      <c r="P37" s="99"/>
    </row>
    <row r="38" spans="1:16" s="30" customFormat="1" x14ac:dyDescent="0.25">
      <c r="A38" s="29">
        <v>13</v>
      </c>
      <c r="B38" s="83">
        <v>43441377</v>
      </c>
      <c r="C38" s="230">
        <v>112.4</v>
      </c>
      <c r="D38" s="36">
        <v>11.054</v>
      </c>
      <c r="E38" s="36">
        <v>12.882999999999999</v>
      </c>
      <c r="F38" s="36">
        <f t="shared" si="0"/>
        <v>1.8289999999999988</v>
      </c>
      <c r="G38" s="124">
        <f t="shared" si="1"/>
        <v>1.5725741999999989</v>
      </c>
      <c r="H38" s="124">
        <f t="shared" si="2"/>
        <v>0.31359758295035328</v>
      </c>
      <c r="I38" s="124">
        <f t="shared" si="3"/>
        <v>1.8861717829503521</v>
      </c>
      <c r="K38" s="108"/>
      <c r="L38" s="32"/>
      <c r="M38" s="70"/>
      <c r="N38" s="32"/>
      <c r="O38" s="99"/>
      <c r="P38" s="99"/>
    </row>
    <row r="39" spans="1:16" s="3" customFormat="1" x14ac:dyDescent="0.25">
      <c r="A39" s="29">
        <v>14</v>
      </c>
      <c r="B39" s="83">
        <v>43441370</v>
      </c>
      <c r="C39" s="230">
        <v>63.8</v>
      </c>
      <c r="D39" s="36">
        <v>10.476000000000001</v>
      </c>
      <c r="E39" s="36">
        <v>12.737</v>
      </c>
      <c r="F39" s="36">
        <f t="shared" si="0"/>
        <v>2.2609999999999992</v>
      </c>
      <c r="G39" s="124">
        <f t="shared" si="1"/>
        <v>1.9440077999999994</v>
      </c>
      <c r="H39" s="124">
        <f t="shared" si="2"/>
        <v>0.17800289850740689</v>
      </c>
      <c r="I39" s="124">
        <f t="shared" si="3"/>
        <v>2.1220106985074061</v>
      </c>
      <c r="J39" s="30"/>
      <c r="K39" s="108"/>
      <c r="L39" s="30"/>
      <c r="M39" s="30"/>
      <c r="N39" s="30"/>
      <c r="O39" s="99"/>
      <c r="P39" s="99"/>
    </row>
    <row r="40" spans="1:16" s="3" customFormat="1" x14ac:dyDescent="0.25">
      <c r="A40" s="29">
        <v>15</v>
      </c>
      <c r="B40" s="82">
        <v>43441369</v>
      </c>
      <c r="C40" s="230">
        <v>50.9</v>
      </c>
      <c r="D40" s="36">
        <v>5.8609999999999998</v>
      </c>
      <c r="E40" s="36">
        <v>7.9340000000000002</v>
      </c>
      <c r="F40" s="36">
        <f t="shared" si="0"/>
        <v>2.0730000000000004</v>
      </c>
      <c r="G40" s="124">
        <f t="shared" si="1"/>
        <v>1.7823654000000004</v>
      </c>
      <c r="H40" s="124">
        <f t="shared" si="2"/>
        <v>0.14201171683427916</v>
      </c>
      <c r="I40" s="124">
        <f t="shared" si="3"/>
        <v>1.9243771168342796</v>
      </c>
      <c r="J40" s="30"/>
      <c r="K40" s="108"/>
      <c r="L40" s="30"/>
      <c r="M40" s="30"/>
      <c r="N40" s="30"/>
      <c r="O40" s="99"/>
      <c r="P40" s="99"/>
    </row>
    <row r="41" spans="1:16" s="30" customFormat="1" x14ac:dyDescent="0.25">
      <c r="A41" s="29">
        <v>16</v>
      </c>
      <c r="B41" s="82">
        <v>43441375</v>
      </c>
      <c r="C41" s="230">
        <v>52.4</v>
      </c>
      <c r="D41" s="36">
        <v>6.95</v>
      </c>
      <c r="E41" s="36">
        <v>8.4179999999999993</v>
      </c>
      <c r="F41" s="36">
        <f t="shared" si="0"/>
        <v>1.4679999999999991</v>
      </c>
      <c r="G41" s="124">
        <f t="shared" si="1"/>
        <v>1.2621863999999992</v>
      </c>
      <c r="H41" s="124">
        <f t="shared" si="2"/>
        <v>0.14619673795906146</v>
      </c>
      <c r="I41" s="124">
        <f t="shared" si="3"/>
        <v>1.4083831379590606</v>
      </c>
      <c r="K41" s="108"/>
      <c r="M41" s="70"/>
      <c r="O41" s="99"/>
      <c r="P41" s="99"/>
    </row>
    <row r="42" spans="1:16" s="3" customFormat="1" x14ac:dyDescent="0.25">
      <c r="A42" s="29">
        <v>17</v>
      </c>
      <c r="B42" s="82">
        <v>43441376</v>
      </c>
      <c r="C42" s="230">
        <v>53.3</v>
      </c>
      <c r="D42" s="36">
        <v>5.915</v>
      </c>
      <c r="E42" s="36">
        <v>7.5529999999999999</v>
      </c>
      <c r="F42" s="36">
        <f t="shared" si="0"/>
        <v>1.6379999999999999</v>
      </c>
      <c r="G42" s="124">
        <f t="shared" si="1"/>
        <v>1.4083523999999998</v>
      </c>
      <c r="H42" s="124">
        <f t="shared" si="2"/>
        <v>0.14870775063393085</v>
      </c>
      <c r="I42" s="124">
        <f t="shared" si="3"/>
        <v>1.5570601506339308</v>
      </c>
      <c r="J42" s="30"/>
      <c r="K42" s="108"/>
      <c r="L42" s="30"/>
      <c r="M42" s="30"/>
      <c r="N42" s="30"/>
      <c r="O42" s="99"/>
      <c r="P42" s="99"/>
    </row>
    <row r="43" spans="1:16" s="30" customFormat="1" x14ac:dyDescent="0.25">
      <c r="A43" s="29">
        <v>18</v>
      </c>
      <c r="B43" s="82">
        <v>43441361</v>
      </c>
      <c r="C43" s="230">
        <v>100.6</v>
      </c>
      <c r="D43" s="36">
        <v>4.6040000000000001</v>
      </c>
      <c r="E43" s="36">
        <v>4.6040000000000001</v>
      </c>
      <c r="F43" s="36">
        <f t="shared" si="0"/>
        <v>0</v>
      </c>
      <c r="G43" s="124">
        <f t="shared" si="1"/>
        <v>0</v>
      </c>
      <c r="H43" s="124">
        <f t="shared" si="2"/>
        <v>0.28067541676873248</v>
      </c>
      <c r="I43" s="124">
        <f t="shared" si="3"/>
        <v>0.28067541676873248</v>
      </c>
      <c r="K43" s="108"/>
      <c r="O43" s="99"/>
      <c r="P43" s="99"/>
    </row>
    <row r="44" spans="1:16" s="30" customFormat="1" x14ac:dyDescent="0.25">
      <c r="A44" s="29">
        <v>19</v>
      </c>
      <c r="B44" s="82">
        <v>43441266</v>
      </c>
      <c r="C44" s="230">
        <v>112.4</v>
      </c>
      <c r="D44" s="36">
        <v>7.52</v>
      </c>
      <c r="E44" s="36">
        <v>8.7690000000000001</v>
      </c>
      <c r="F44" s="36">
        <f t="shared" si="0"/>
        <v>1.2490000000000006</v>
      </c>
      <c r="G44" s="124">
        <f t="shared" si="1"/>
        <v>1.0738902000000006</v>
      </c>
      <c r="H44" s="124">
        <f t="shared" si="2"/>
        <v>0.31359758295035328</v>
      </c>
      <c r="I44" s="124">
        <f t="shared" si="3"/>
        <v>1.3874877829503538</v>
      </c>
      <c r="K44" s="108"/>
      <c r="M44" s="70"/>
      <c r="O44" s="99"/>
      <c r="P44" s="99"/>
    </row>
    <row r="45" spans="1:16" s="3" customFormat="1" x14ac:dyDescent="0.25">
      <c r="A45" s="29">
        <v>20</v>
      </c>
      <c r="B45" s="82">
        <v>43441271</v>
      </c>
      <c r="C45" s="230">
        <v>63</v>
      </c>
      <c r="D45" s="36">
        <v>7.4160000000000004</v>
      </c>
      <c r="E45" s="36">
        <v>8.5609999999999999</v>
      </c>
      <c r="F45" s="36">
        <f t="shared" si="0"/>
        <v>1.1449999999999996</v>
      </c>
      <c r="G45" s="124">
        <f t="shared" si="1"/>
        <v>0.98447099999999965</v>
      </c>
      <c r="H45" s="124">
        <f t="shared" si="2"/>
        <v>0.17577088724085635</v>
      </c>
      <c r="I45" s="124">
        <f t="shared" si="3"/>
        <v>1.160241887240856</v>
      </c>
      <c r="J45" s="30"/>
      <c r="K45" s="108"/>
      <c r="L45" s="30"/>
      <c r="M45" s="30"/>
      <c r="N45" s="30"/>
      <c r="O45" s="99"/>
      <c r="P45" s="99"/>
    </row>
    <row r="46" spans="1:16" s="3" customFormat="1" x14ac:dyDescent="0.25">
      <c r="A46" s="29">
        <v>21</v>
      </c>
      <c r="B46" s="82">
        <v>43441274</v>
      </c>
      <c r="C46" s="230">
        <v>50.5</v>
      </c>
      <c r="D46" s="36">
        <v>4.1280000000000001</v>
      </c>
      <c r="E46" s="36">
        <v>5.6079999999999997</v>
      </c>
      <c r="F46" s="36">
        <f t="shared" si="0"/>
        <v>1.4799999999999995</v>
      </c>
      <c r="G46" s="124">
        <f t="shared" si="1"/>
        <v>1.2725039999999996</v>
      </c>
      <c r="H46" s="124">
        <f t="shared" si="2"/>
        <v>0.14089571120100391</v>
      </c>
      <c r="I46" s="124">
        <f t="shared" si="3"/>
        <v>1.4133997112010035</v>
      </c>
      <c r="J46" s="30"/>
      <c r="K46" s="108"/>
      <c r="L46" s="30"/>
      <c r="M46" s="30"/>
      <c r="N46" s="30"/>
      <c r="O46" s="99"/>
      <c r="P46" s="99"/>
    </row>
    <row r="47" spans="1:16" s="3" customFormat="1" x14ac:dyDescent="0.25">
      <c r="A47" s="29">
        <v>22</v>
      </c>
      <c r="B47" s="82">
        <v>43441273</v>
      </c>
      <c r="C47" s="230">
        <v>52.4</v>
      </c>
      <c r="D47" s="36">
        <v>5.2130000000000001</v>
      </c>
      <c r="E47" s="36">
        <v>6.4059999999999997</v>
      </c>
      <c r="F47" s="36">
        <f t="shared" si="0"/>
        <v>1.1929999999999996</v>
      </c>
      <c r="G47" s="124">
        <f t="shared" si="1"/>
        <v>1.0257413999999996</v>
      </c>
      <c r="H47" s="124">
        <f t="shared" si="2"/>
        <v>0.14619673795906146</v>
      </c>
      <c r="I47" s="124">
        <f t="shared" si="3"/>
        <v>1.171938137959061</v>
      </c>
      <c r="J47" s="30"/>
      <c r="K47" s="108"/>
      <c r="L47" s="30"/>
      <c r="M47" s="30"/>
      <c r="N47" s="30"/>
      <c r="O47" s="99"/>
      <c r="P47" s="99"/>
    </row>
    <row r="48" spans="1:16" s="3" customFormat="1" x14ac:dyDescent="0.25">
      <c r="A48" s="29">
        <v>23</v>
      </c>
      <c r="B48" s="82">
        <v>43441371</v>
      </c>
      <c r="C48" s="230">
        <v>53.1</v>
      </c>
      <c r="D48" s="36">
        <v>3.3780000000000001</v>
      </c>
      <c r="E48" s="36">
        <v>3.5960000000000001</v>
      </c>
      <c r="F48" s="36">
        <f t="shared" si="0"/>
        <v>0.21799999999999997</v>
      </c>
      <c r="G48" s="124">
        <f t="shared" si="1"/>
        <v>0.18743639999999998</v>
      </c>
      <c r="H48" s="124">
        <f t="shared" si="2"/>
        <v>0.1481497478172932</v>
      </c>
      <c r="I48" s="325">
        <f t="shared" si="3"/>
        <v>0.33558614781729318</v>
      </c>
      <c r="J48" s="30"/>
      <c r="K48" s="108"/>
      <c r="L48" s="32"/>
      <c r="M48" s="32"/>
      <c r="N48" s="32"/>
      <c r="O48" s="99"/>
      <c r="P48" s="99"/>
    </row>
    <row r="49" spans="1:16" s="3" customFormat="1" x14ac:dyDescent="0.25">
      <c r="A49" s="29">
        <v>24</v>
      </c>
      <c r="B49" s="82">
        <v>43441374</v>
      </c>
      <c r="C49" s="230">
        <v>100.7</v>
      </c>
      <c r="D49" s="36">
        <v>11.898</v>
      </c>
      <c r="E49" s="36">
        <v>13.916</v>
      </c>
      <c r="F49" s="36">
        <f t="shared" si="0"/>
        <v>2.0180000000000007</v>
      </c>
      <c r="G49" s="124">
        <f t="shared" si="1"/>
        <v>1.7350764000000005</v>
      </c>
      <c r="H49" s="124">
        <f t="shared" si="2"/>
        <v>0.28095441817705136</v>
      </c>
      <c r="I49" s="124">
        <f t="shared" si="3"/>
        <v>2.0160308181770521</v>
      </c>
      <c r="J49" s="30"/>
      <c r="K49" s="108"/>
      <c r="L49" s="32"/>
      <c r="M49" s="32"/>
      <c r="N49" s="32"/>
      <c r="O49" s="99"/>
      <c r="P49" s="99"/>
    </row>
    <row r="50" spans="1:16" s="3" customFormat="1" x14ac:dyDescent="0.25">
      <c r="A50" s="29">
        <v>25</v>
      </c>
      <c r="B50" s="82">
        <v>43441275</v>
      </c>
      <c r="C50" s="230">
        <v>112.5</v>
      </c>
      <c r="D50" s="36">
        <v>14.852</v>
      </c>
      <c r="E50" s="36">
        <v>18.059999999999999</v>
      </c>
      <c r="F50" s="36">
        <f t="shared" si="0"/>
        <v>3.2079999999999984</v>
      </c>
      <c r="G50" s="124">
        <f t="shared" si="1"/>
        <v>2.7582383999999989</v>
      </c>
      <c r="H50" s="124">
        <f t="shared" si="2"/>
        <v>0.31387658435867205</v>
      </c>
      <c r="I50" s="124">
        <f t="shared" si="3"/>
        <v>3.072114984358671</v>
      </c>
      <c r="J50" s="30"/>
      <c r="K50" s="108"/>
      <c r="L50" s="32"/>
      <c r="M50" s="70"/>
      <c r="N50" s="32"/>
      <c r="O50" s="99"/>
      <c r="P50" s="99"/>
    </row>
    <row r="51" spans="1:16" s="3" customFormat="1" x14ac:dyDescent="0.25">
      <c r="A51" s="29">
        <v>26</v>
      </c>
      <c r="B51" s="82">
        <v>43441269</v>
      </c>
      <c r="C51" s="230">
        <v>62.5</v>
      </c>
      <c r="D51" s="36">
        <v>6.6749999999999998</v>
      </c>
      <c r="E51" s="36">
        <v>7.1520000000000001</v>
      </c>
      <c r="F51" s="36">
        <f t="shared" si="0"/>
        <v>0.47700000000000031</v>
      </c>
      <c r="G51" s="124">
        <f t="shared" si="1"/>
        <v>0.41012460000000028</v>
      </c>
      <c r="H51" s="124">
        <f t="shared" si="2"/>
        <v>0.17437588019926226</v>
      </c>
      <c r="I51" s="124">
        <f t="shared" si="3"/>
        <v>0.5845004801992626</v>
      </c>
      <c r="J51" s="30"/>
      <c r="K51" s="108"/>
      <c r="L51" s="32"/>
      <c r="M51" s="32"/>
      <c r="N51" s="32"/>
      <c r="O51" s="99"/>
      <c r="P51" s="99"/>
    </row>
    <row r="52" spans="1:16" s="30" customFormat="1" x14ac:dyDescent="0.25">
      <c r="A52" s="29">
        <v>27</v>
      </c>
      <c r="B52" s="82">
        <v>43441270</v>
      </c>
      <c r="C52" s="230">
        <v>51.2</v>
      </c>
      <c r="D52" s="36">
        <v>0.82599999999999996</v>
      </c>
      <c r="E52" s="36">
        <v>0.88300000000000001</v>
      </c>
      <c r="F52" s="36">
        <f t="shared" si="0"/>
        <v>5.7000000000000051E-2</v>
      </c>
      <c r="G52" s="124">
        <f t="shared" si="1"/>
        <v>4.9008600000000041E-2</v>
      </c>
      <c r="H52" s="124">
        <f t="shared" si="2"/>
        <v>0.14284872105923563</v>
      </c>
      <c r="I52" s="124">
        <f t="shared" si="3"/>
        <v>0.19185732105923567</v>
      </c>
      <c r="K52" s="108"/>
      <c r="L52" s="32"/>
      <c r="M52" s="32"/>
      <c r="N52" s="32"/>
      <c r="O52" s="99"/>
      <c r="P52" s="99"/>
    </row>
    <row r="53" spans="1:16" s="3" customFormat="1" x14ac:dyDescent="0.25">
      <c r="A53" s="29">
        <v>28</v>
      </c>
      <c r="B53" s="82">
        <v>43441264</v>
      </c>
      <c r="C53" s="230">
        <v>52.5</v>
      </c>
      <c r="D53" s="36">
        <v>3.7229999999999999</v>
      </c>
      <c r="E53" s="36">
        <v>4.1189999999999998</v>
      </c>
      <c r="F53" s="36">
        <f t="shared" si="0"/>
        <v>0.39599999999999991</v>
      </c>
      <c r="G53" s="124">
        <f t="shared" si="1"/>
        <v>0.34048079999999992</v>
      </c>
      <c r="H53" s="124">
        <f t="shared" si="2"/>
        <v>0.14647573936738029</v>
      </c>
      <c r="I53" s="124">
        <f t="shared" si="3"/>
        <v>0.4869565393673802</v>
      </c>
      <c r="J53" s="30"/>
      <c r="K53" s="108"/>
      <c r="L53" s="32"/>
      <c r="M53" s="32"/>
      <c r="N53" s="32"/>
      <c r="O53" s="99"/>
      <c r="P53" s="99"/>
    </row>
    <row r="54" spans="1:16" s="30" customFormat="1" x14ac:dyDescent="0.25">
      <c r="A54" s="29">
        <v>29</v>
      </c>
      <c r="B54" s="82">
        <v>43441272</v>
      </c>
      <c r="C54" s="230">
        <v>52.8</v>
      </c>
      <c r="D54" s="36">
        <v>3.952</v>
      </c>
      <c r="E54" s="36">
        <v>4.6470000000000002</v>
      </c>
      <c r="F54" s="36">
        <f t="shared" si="0"/>
        <v>0.69500000000000028</v>
      </c>
      <c r="G54" s="124">
        <f t="shared" si="1"/>
        <v>0.59756100000000023</v>
      </c>
      <c r="H54" s="124">
        <f t="shared" si="2"/>
        <v>0.14731274359233676</v>
      </c>
      <c r="I54" s="124">
        <f t="shared" si="3"/>
        <v>0.74487374359233693</v>
      </c>
      <c r="K54" s="108"/>
      <c r="L54" s="32"/>
      <c r="M54" s="32"/>
      <c r="N54" s="32"/>
      <c r="O54" s="99"/>
      <c r="P54" s="99"/>
    </row>
    <row r="55" spans="1:16" s="3" customFormat="1" x14ac:dyDescent="0.25">
      <c r="A55" s="29">
        <v>30</v>
      </c>
      <c r="B55" s="82">
        <v>43441265</v>
      </c>
      <c r="C55" s="230">
        <v>101.4</v>
      </c>
      <c r="D55" s="36">
        <v>14.436999999999999</v>
      </c>
      <c r="E55" s="36">
        <v>17.079999999999998</v>
      </c>
      <c r="F55" s="36">
        <f t="shared" si="0"/>
        <v>2.6429999999999989</v>
      </c>
      <c r="G55" s="124">
        <f t="shared" si="1"/>
        <v>2.2724513999999991</v>
      </c>
      <c r="H55" s="124">
        <f t="shared" si="2"/>
        <v>0.28290742803528307</v>
      </c>
      <c r="I55" s="124">
        <f t="shared" si="3"/>
        <v>2.5553588280352821</v>
      </c>
      <c r="J55" s="30"/>
      <c r="K55" s="108"/>
      <c r="L55" s="32"/>
      <c r="M55" s="32"/>
      <c r="N55" s="32"/>
      <c r="O55" s="99"/>
      <c r="P55" s="99"/>
    </row>
    <row r="56" spans="1:16" s="3" customFormat="1" x14ac:dyDescent="0.25">
      <c r="A56" s="29">
        <v>31</v>
      </c>
      <c r="B56" s="82">
        <v>43441277</v>
      </c>
      <c r="C56" s="230">
        <v>112.5</v>
      </c>
      <c r="D56" s="36">
        <v>7.5620000000000003</v>
      </c>
      <c r="E56" s="36">
        <v>9.7439999999999998</v>
      </c>
      <c r="F56" s="36">
        <f t="shared" si="0"/>
        <v>2.1819999999999995</v>
      </c>
      <c r="G56" s="124">
        <f t="shared" si="1"/>
        <v>1.8760835999999996</v>
      </c>
      <c r="H56" s="124">
        <f t="shared" si="2"/>
        <v>0.31387658435867205</v>
      </c>
      <c r="I56" s="124">
        <f t="shared" si="3"/>
        <v>2.1899601843586716</v>
      </c>
      <c r="J56" s="30"/>
      <c r="K56" s="108"/>
      <c r="L56" s="32"/>
      <c r="M56" s="32"/>
      <c r="N56" s="32"/>
      <c r="O56" s="99"/>
      <c r="P56" s="99"/>
    </row>
    <row r="57" spans="1:16" s="3" customFormat="1" x14ac:dyDescent="0.25">
      <c r="A57" s="29">
        <v>32</v>
      </c>
      <c r="B57" s="82">
        <v>43441276</v>
      </c>
      <c r="C57" s="230">
        <v>63.1</v>
      </c>
      <c r="D57" s="36">
        <v>8.5190000000000001</v>
      </c>
      <c r="E57" s="36">
        <v>10.840999999999999</v>
      </c>
      <c r="F57" s="36">
        <f t="shared" si="0"/>
        <v>2.3219999999999992</v>
      </c>
      <c r="G57" s="124">
        <f t="shared" si="1"/>
        <v>1.9964555999999993</v>
      </c>
      <c r="H57" s="124">
        <f t="shared" si="2"/>
        <v>0.17604988864917515</v>
      </c>
      <c r="I57" s="124">
        <f t="shared" si="3"/>
        <v>2.1725054886491746</v>
      </c>
      <c r="J57" s="30"/>
      <c r="K57" s="108"/>
      <c r="L57" s="32"/>
      <c r="M57" s="32"/>
      <c r="N57" s="32"/>
      <c r="O57" s="99"/>
      <c r="P57" s="99"/>
    </row>
    <row r="58" spans="1:16" s="3" customFormat="1" x14ac:dyDescent="0.25">
      <c r="A58" s="29">
        <v>33</v>
      </c>
      <c r="B58" s="82">
        <v>43441279</v>
      </c>
      <c r="C58" s="230">
        <v>50.9</v>
      </c>
      <c r="D58" s="36">
        <v>7.1440000000000001</v>
      </c>
      <c r="E58" s="36">
        <v>8.6440000000000001</v>
      </c>
      <c r="F58" s="36">
        <f t="shared" si="0"/>
        <v>1.5</v>
      </c>
      <c r="G58" s="124">
        <f t="shared" si="1"/>
        <v>1.2897000000000001</v>
      </c>
      <c r="H58" s="124">
        <f t="shared" si="2"/>
        <v>0.14201171683427916</v>
      </c>
      <c r="I58" s="124">
        <f t="shared" si="3"/>
        <v>1.4317117168342792</v>
      </c>
      <c r="J58" s="30"/>
      <c r="K58" s="108"/>
      <c r="L58" s="32"/>
      <c r="M58" s="32"/>
      <c r="N58" s="32"/>
      <c r="O58" s="99"/>
      <c r="P58" s="99"/>
    </row>
    <row r="59" spans="1:16" s="3" customFormat="1" x14ac:dyDescent="0.25">
      <c r="A59" s="29">
        <v>34</v>
      </c>
      <c r="B59" s="82">
        <v>43441281</v>
      </c>
      <c r="C59" s="230">
        <v>52.2</v>
      </c>
      <c r="D59" s="36">
        <v>7.1120000000000001</v>
      </c>
      <c r="E59" s="36">
        <v>8.3740000000000006</v>
      </c>
      <c r="F59" s="36">
        <f t="shared" si="0"/>
        <v>1.2620000000000005</v>
      </c>
      <c r="G59" s="124">
        <f t="shared" si="1"/>
        <v>1.0850676000000004</v>
      </c>
      <c r="H59" s="124">
        <f t="shared" si="2"/>
        <v>0.14563873514242384</v>
      </c>
      <c r="I59" s="124">
        <f t="shared" si="3"/>
        <v>1.2307063351424241</v>
      </c>
      <c r="J59" s="30"/>
      <c r="K59" s="108"/>
      <c r="L59" s="32"/>
      <c r="M59" s="32"/>
      <c r="N59" s="32"/>
      <c r="O59" s="99"/>
      <c r="P59" s="99"/>
    </row>
    <row r="60" spans="1:16" s="3" customFormat="1" x14ac:dyDescent="0.25">
      <c r="A60" s="29">
        <v>35</v>
      </c>
      <c r="B60" s="82">
        <v>43441282</v>
      </c>
      <c r="C60" s="230">
        <v>53</v>
      </c>
      <c r="D60" s="36">
        <v>3.9009999999999998</v>
      </c>
      <c r="E60" s="36">
        <v>5.3609999999999998</v>
      </c>
      <c r="F60" s="36">
        <f t="shared" si="0"/>
        <v>1.46</v>
      </c>
      <c r="G60" s="124">
        <f t="shared" si="1"/>
        <v>1.2553080000000001</v>
      </c>
      <c r="H60" s="124">
        <f t="shared" si="2"/>
        <v>0.14787074640897438</v>
      </c>
      <c r="I60" s="124">
        <f t="shared" si="3"/>
        <v>1.4031787464089744</v>
      </c>
      <c r="J60" s="30"/>
      <c r="K60" s="108"/>
      <c r="L60" s="32"/>
      <c r="M60" s="32"/>
      <c r="N60" s="32"/>
      <c r="O60" s="99"/>
      <c r="P60" s="99"/>
    </row>
    <row r="61" spans="1:16" s="3" customFormat="1" x14ac:dyDescent="0.25">
      <c r="A61" s="29">
        <v>36</v>
      </c>
      <c r="B61" s="82">
        <v>43441280</v>
      </c>
      <c r="C61" s="230">
        <v>103.1</v>
      </c>
      <c r="D61" s="36">
        <v>9.4920000000000009</v>
      </c>
      <c r="E61" s="36">
        <v>11.349</v>
      </c>
      <c r="F61" s="36">
        <f t="shared" si="0"/>
        <v>1.8569999999999993</v>
      </c>
      <c r="G61" s="124">
        <f t="shared" si="1"/>
        <v>1.5966485999999995</v>
      </c>
      <c r="H61" s="124">
        <f t="shared" si="2"/>
        <v>0.28765045197670297</v>
      </c>
      <c r="I61" s="124">
        <f t="shared" si="3"/>
        <v>1.8842990519767024</v>
      </c>
      <c r="J61" s="30"/>
      <c r="K61" s="108"/>
      <c r="L61" s="32"/>
      <c r="M61" s="32"/>
      <c r="N61" s="32"/>
      <c r="O61" s="99"/>
      <c r="P61" s="99"/>
    </row>
    <row r="62" spans="1:16" s="30" customFormat="1" x14ac:dyDescent="0.25">
      <c r="A62" s="29">
        <v>37</v>
      </c>
      <c r="B62" s="82">
        <v>43441346</v>
      </c>
      <c r="C62" s="230">
        <v>112.4</v>
      </c>
      <c r="D62" s="36">
        <v>10.012</v>
      </c>
      <c r="E62" s="36">
        <v>10.612</v>
      </c>
      <c r="F62" s="36">
        <f t="shared" si="0"/>
        <v>0.59999999999999964</v>
      </c>
      <c r="G62" s="124">
        <f t="shared" si="1"/>
        <v>0.51587999999999967</v>
      </c>
      <c r="H62" s="124">
        <f t="shared" si="2"/>
        <v>0.31359758295035328</v>
      </c>
      <c r="I62" s="124">
        <f t="shared" si="3"/>
        <v>0.8294775829503529</v>
      </c>
      <c r="K62" s="108"/>
      <c r="L62" s="32"/>
      <c r="M62" s="32"/>
      <c r="N62" s="32"/>
      <c r="O62" s="99"/>
      <c r="P62" s="99"/>
    </row>
    <row r="63" spans="1:16" s="3" customFormat="1" x14ac:dyDescent="0.25">
      <c r="A63" s="29">
        <v>38</v>
      </c>
      <c r="B63" s="82">
        <v>43441344</v>
      </c>
      <c r="C63" s="230">
        <v>62.8</v>
      </c>
      <c r="D63" s="36">
        <v>2.831</v>
      </c>
      <c r="E63" s="36">
        <v>2.831</v>
      </c>
      <c r="F63" s="36">
        <f t="shared" si="0"/>
        <v>0</v>
      </c>
      <c r="G63" s="124">
        <f t="shared" si="1"/>
        <v>0</v>
      </c>
      <c r="H63" s="124">
        <f t="shared" si="2"/>
        <v>0.1752128844242187</v>
      </c>
      <c r="I63" s="124">
        <f t="shared" si="3"/>
        <v>0.1752128844242187</v>
      </c>
      <c r="J63" s="30"/>
      <c r="K63" s="108"/>
      <c r="L63" s="32"/>
      <c r="M63" s="32"/>
      <c r="N63" s="32"/>
      <c r="O63" s="99"/>
      <c r="P63" s="99"/>
    </row>
    <row r="64" spans="1:16" s="3" customFormat="1" x14ac:dyDescent="0.25">
      <c r="A64" s="29">
        <v>39</v>
      </c>
      <c r="B64" s="82">
        <v>43441341</v>
      </c>
      <c r="C64" s="230">
        <v>50.5</v>
      </c>
      <c r="D64" s="36">
        <v>1.667</v>
      </c>
      <c r="E64" s="36">
        <v>1.667</v>
      </c>
      <c r="F64" s="36">
        <f t="shared" si="0"/>
        <v>0</v>
      </c>
      <c r="G64" s="124">
        <f t="shared" si="1"/>
        <v>0</v>
      </c>
      <c r="H64" s="124">
        <f t="shared" si="2"/>
        <v>0.14089571120100391</v>
      </c>
      <c r="I64" s="124">
        <f t="shared" si="3"/>
        <v>0.14089571120100391</v>
      </c>
      <c r="J64" s="30"/>
      <c r="K64" s="108"/>
      <c r="L64" s="32"/>
      <c r="M64" s="32"/>
      <c r="N64" s="32"/>
      <c r="O64" s="99"/>
      <c r="P64" s="99"/>
    </row>
    <row r="65" spans="1:16" s="3" customFormat="1" x14ac:dyDescent="0.25">
      <c r="A65" s="29">
        <v>40</v>
      </c>
      <c r="B65" s="82">
        <v>43441347</v>
      </c>
      <c r="C65" s="230">
        <v>52.3</v>
      </c>
      <c r="D65" s="36">
        <v>3.74</v>
      </c>
      <c r="E65" s="36">
        <v>4.2270000000000003</v>
      </c>
      <c r="F65" s="36">
        <f t="shared" si="0"/>
        <v>0.4870000000000001</v>
      </c>
      <c r="G65" s="124">
        <f t="shared" si="1"/>
        <v>0.41872260000000011</v>
      </c>
      <c r="H65" s="124">
        <f t="shared" si="2"/>
        <v>0.14591773655074264</v>
      </c>
      <c r="I65" s="124">
        <f t="shared" si="3"/>
        <v>0.56464033655074275</v>
      </c>
      <c r="J65" s="30"/>
      <c r="K65" s="108"/>
      <c r="L65" s="32"/>
      <c r="M65" s="32"/>
      <c r="N65" s="32"/>
      <c r="O65" s="99"/>
      <c r="P65" s="99"/>
    </row>
    <row r="66" spans="1:16" s="3" customFormat="1" x14ac:dyDescent="0.25">
      <c r="A66" s="29">
        <v>41</v>
      </c>
      <c r="B66" s="82">
        <v>43441283</v>
      </c>
      <c r="C66" s="230">
        <v>53</v>
      </c>
      <c r="D66" s="36">
        <v>3.5270000000000001</v>
      </c>
      <c r="E66" s="36">
        <v>3.5270000000000001</v>
      </c>
      <c r="F66" s="36">
        <f t="shared" si="0"/>
        <v>0</v>
      </c>
      <c r="G66" s="124">
        <f t="shared" si="1"/>
        <v>0</v>
      </c>
      <c r="H66" s="124">
        <f t="shared" si="2"/>
        <v>0.14787074640897438</v>
      </c>
      <c r="I66" s="124">
        <f t="shared" si="3"/>
        <v>0.14787074640897438</v>
      </c>
      <c r="J66" s="30"/>
      <c r="K66" s="108"/>
      <c r="L66" s="32"/>
      <c r="M66" s="32"/>
      <c r="N66" s="32"/>
      <c r="O66" s="99"/>
      <c r="P66" s="99"/>
    </row>
    <row r="67" spans="1:16" s="3" customFormat="1" x14ac:dyDescent="0.25">
      <c r="A67" s="29">
        <v>42</v>
      </c>
      <c r="B67" s="82">
        <v>43441284</v>
      </c>
      <c r="C67" s="230">
        <v>100.1</v>
      </c>
      <c r="D67" s="36">
        <v>10.529</v>
      </c>
      <c r="E67" s="36">
        <v>12.473000000000001</v>
      </c>
      <c r="F67" s="36">
        <f t="shared" si="0"/>
        <v>1.9440000000000008</v>
      </c>
      <c r="G67" s="124">
        <f t="shared" si="1"/>
        <v>1.6714512000000008</v>
      </c>
      <c r="H67" s="124">
        <f t="shared" si="2"/>
        <v>0.27928040972713841</v>
      </c>
      <c r="I67" s="124">
        <f t="shared" si="3"/>
        <v>1.9507316097271392</v>
      </c>
      <c r="J67" s="30"/>
      <c r="K67" s="108"/>
      <c r="L67" s="32"/>
      <c r="M67" s="32"/>
      <c r="N67" s="32"/>
      <c r="O67" s="99"/>
      <c r="P67" s="99"/>
    </row>
    <row r="68" spans="1:16" s="30" customFormat="1" x14ac:dyDescent="0.25">
      <c r="A68" s="29">
        <v>43</v>
      </c>
      <c r="B68" s="82">
        <v>43441342</v>
      </c>
      <c r="C68" s="230">
        <v>69.3</v>
      </c>
      <c r="D68" s="36">
        <v>7.0640000000000001</v>
      </c>
      <c r="E68" s="36">
        <v>7.0640000000000001</v>
      </c>
      <c r="F68" s="36">
        <f t="shared" si="0"/>
        <v>0</v>
      </c>
      <c r="G68" s="124">
        <f t="shared" si="1"/>
        <v>0</v>
      </c>
      <c r="H68" s="124">
        <f t="shared" si="2"/>
        <v>0.19334797596494199</v>
      </c>
      <c r="I68" s="124">
        <f t="shared" si="3"/>
        <v>0.19334797596494199</v>
      </c>
      <c r="K68" s="108"/>
      <c r="L68" s="32"/>
      <c r="M68" s="32"/>
      <c r="N68" s="32"/>
      <c r="O68" s="99"/>
      <c r="P68" s="99"/>
    </row>
    <row r="69" spans="1:16" s="3" customFormat="1" x14ac:dyDescent="0.25">
      <c r="A69" s="29">
        <v>44</v>
      </c>
      <c r="B69" s="82">
        <v>43441345</v>
      </c>
      <c r="C69" s="230">
        <v>53.3</v>
      </c>
      <c r="D69" s="36">
        <v>4.4009999999999998</v>
      </c>
      <c r="E69" s="36">
        <v>5.3289999999999997</v>
      </c>
      <c r="F69" s="36">
        <f t="shared" si="0"/>
        <v>0.92799999999999994</v>
      </c>
      <c r="G69" s="124">
        <f t="shared" si="1"/>
        <v>0.7978944</v>
      </c>
      <c r="H69" s="124">
        <f t="shared" si="2"/>
        <v>0.14870775063393085</v>
      </c>
      <c r="I69" s="124">
        <f t="shared" si="3"/>
        <v>0.94660215063393083</v>
      </c>
      <c r="J69" s="30"/>
      <c r="K69" s="108"/>
      <c r="L69" s="32"/>
      <c r="M69" s="32"/>
      <c r="N69" s="32"/>
      <c r="O69" s="99"/>
      <c r="P69" s="99"/>
    </row>
    <row r="70" spans="1:16" s="3" customFormat="1" x14ac:dyDescent="0.25">
      <c r="A70" s="29">
        <v>45</v>
      </c>
      <c r="B70" s="82">
        <v>43441348</v>
      </c>
      <c r="C70" s="230">
        <v>52.9</v>
      </c>
      <c r="D70" s="36">
        <v>6.032</v>
      </c>
      <c r="E70" s="36">
        <v>7.8120000000000003</v>
      </c>
      <c r="F70" s="36">
        <f t="shared" si="0"/>
        <v>1.7800000000000002</v>
      </c>
      <c r="G70" s="124">
        <f t="shared" si="1"/>
        <v>1.5304440000000001</v>
      </c>
      <c r="H70" s="124">
        <f t="shared" si="2"/>
        <v>0.14759174500065558</v>
      </c>
      <c r="I70" s="124">
        <f t="shared" si="3"/>
        <v>1.6780357450006558</v>
      </c>
      <c r="J70" s="30"/>
      <c r="K70" s="108"/>
      <c r="L70" s="32"/>
      <c r="M70" s="32"/>
      <c r="N70" s="32"/>
      <c r="O70" s="99"/>
      <c r="P70" s="99"/>
    </row>
    <row r="71" spans="1:16" s="3" customFormat="1" x14ac:dyDescent="0.25">
      <c r="A71" s="29">
        <v>46</v>
      </c>
      <c r="B71" s="82">
        <v>43441349</v>
      </c>
      <c r="C71" s="230">
        <v>100.9</v>
      </c>
      <c r="D71" s="36">
        <v>10.877000000000001</v>
      </c>
      <c r="E71" s="36">
        <v>12.321</v>
      </c>
      <c r="F71" s="36">
        <f t="shared" si="0"/>
        <v>1.4439999999999991</v>
      </c>
      <c r="G71" s="124">
        <f t="shared" si="1"/>
        <v>1.2415511999999993</v>
      </c>
      <c r="H71" s="124">
        <f t="shared" si="2"/>
        <v>0.28151242099368901</v>
      </c>
      <c r="I71" s="124">
        <f t="shared" si="3"/>
        <v>1.5230636209936883</v>
      </c>
      <c r="J71" s="30"/>
      <c r="K71" s="108"/>
      <c r="L71" s="32"/>
      <c r="M71" s="32"/>
      <c r="N71" s="32"/>
      <c r="O71" s="99"/>
      <c r="P71" s="99"/>
    </row>
    <row r="72" spans="1:16" s="3" customFormat="1" x14ac:dyDescent="0.25">
      <c r="A72" s="29">
        <v>47</v>
      </c>
      <c r="B72" s="82">
        <v>43441351</v>
      </c>
      <c r="C72" s="230">
        <v>85.4</v>
      </c>
      <c r="D72" s="36">
        <v>10.907</v>
      </c>
      <c r="E72" s="36">
        <v>13.336</v>
      </c>
      <c r="F72" s="36">
        <f t="shared" si="0"/>
        <v>2.4290000000000003</v>
      </c>
      <c r="G72" s="124">
        <f t="shared" si="1"/>
        <v>2.0884542000000001</v>
      </c>
      <c r="H72" s="124">
        <f t="shared" si="2"/>
        <v>0.23826720270427193</v>
      </c>
      <c r="I72" s="124">
        <f t="shared" si="3"/>
        <v>2.3267214027042722</v>
      </c>
      <c r="J72" s="30"/>
      <c r="K72" s="108"/>
      <c r="L72" s="32"/>
      <c r="M72" s="32"/>
      <c r="N72" s="32"/>
      <c r="O72" s="99"/>
      <c r="P72" s="99"/>
    </row>
    <row r="73" spans="1:16" s="3" customFormat="1" x14ac:dyDescent="0.25">
      <c r="A73" s="29">
        <v>48</v>
      </c>
      <c r="B73" s="82">
        <v>43441356</v>
      </c>
      <c r="C73" s="230">
        <v>53.2</v>
      </c>
      <c r="D73" s="36">
        <v>6.149</v>
      </c>
      <c r="E73" s="36">
        <v>6.149</v>
      </c>
      <c r="F73" s="36">
        <f t="shared" si="0"/>
        <v>0</v>
      </c>
      <c r="G73" s="124">
        <f t="shared" si="1"/>
        <v>0</v>
      </c>
      <c r="H73" s="124">
        <f t="shared" si="2"/>
        <v>0.14842874922561203</v>
      </c>
      <c r="I73" s="124">
        <f t="shared" si="3"/>
        <v>0.14842874922561203</v>
      </c>
      <c r="J73" s="30"/>
      <c r="K73" s="108"/>
      <c r="L73" s="32"/>
      <c r="M73" s="32"/>
      <c r="N73" s="32"/>
      <c r="O73" s="99"/>
      <c r="P73" s="99"/>
    </row>
    <row r="74" spans="1:16" s="3" customFormat="1" x14ac:dyDescent="0.25">
      <c r="A74" s="29">
        <v>49</v>
      </c>
      <c r="B74" s="82">
        <v>43441343</v>
      </c>
      <c r="C74" s="230">
        <v>53.3</v>
      </c>
      <c r="D74" s="36">
        <v>5.2069999999999999</v>
      </c>
      <c r="E74" s="36">
        <v>5.2619999999999996</v>
      </c>
      <c r="F74" s="36">
        <f t="shared" si="0"/>
        <v>5.4999999999999716E-2</v>
      </c>
      <c r="G74" s="124">
        <f t="shared" si="1"/>
        <v>4.7288999999999755E-2</v>
      </c>
      <c r="H74" s="124">
        <f t="shared" si="2"/>
        <v>0.14870775063393085</v>
      </c>
      <c r="I74" s="124">
        <f t="shared" si="3"/>
        <v>0.1959967506339306</v>
      </c>
      <c r="J74" s="107"/>
      <c r="K74" s="108"/>
      <c r="L74" s="32"/>
      <c r="M74" s="32"/>
      <c r="N74" s="32"/>
      <c r="O74" s="99"/>
      <c r="P74" s="99"/>
    </row>
    <row r="75" spans="1:16" s="3" customFormat="1" x14ac:dyDescent="0.25">
      <c r="A75" s="29">
        <v>50</v>
      </c>
      <c r="B75" s="82">
        <v>43441352</v>
      </c>
      <c r="C75" s="230">
        <v>100.5</v>
      </c>
      <c r="D75" s="36">
        <v>11.371</v>
      </c>
      <c r="E75" s="36">
        <v>14.494</v>
      </c>
      <c r="F75" s="36">
        <f t="shared" si="0"/>
        <v>3.1229999999999993</v>
      </c>
      <c r="G75" s="124">
        <f t="shared" si="1"/>
        <v>2.6851553999999993</v>
      </c>
      <c r="H75" s="124">
        <f t="shared" si="2"/>
        <v>0.28039641536041371</v>
      </c>
      <c r="I75" s="124">
        <f t="shared" si="3"/>
        <v>2.965551815360413</v>
      </c>
      <c r="J75" s="107"/>
      <c r="K75" s="108"/>
      <c r="L75" s="32"/>
      <c r="M75" s="32"/>
      <c r="N75" s="32"/>
      <c r="O75" s="99"/>
    </row>
    <row r="76" spans="1:16" s="3" customFormat="1" x14ac:dyDescent="0.25">
      <c r="A76" s="29">
        <v>51</v>
      </c>
      <c r="B76" s="82">
        <v>43441357</v>
      </c>
      <c r="C76" s="230">
        <v>84.8</v>
      </c>
      <c r="D76" s="36">
        <v>16.417999999999999</v>
      </c>
      <c r="E76" s="36">
        <v>21.684999999999999</v>
      </c>
      <c r="F76" s="36">
        <f t="shared" si="0"/>
        <v>5.2669999999999995</v>
      </c>
      <c r="G76" s="124">
        <f t="shared" si="1"/>
        <v>4.5285665999999996</v>
      </c>
      <c r="H76" s="124">
        <f t="shared" si="2"/>
        <v>0.23659319425435901</v>
      </c>
      <c r="I76" s="124">
        <f t="shared" si="3"/>
        <v>4.7651597942543589</v>
      </c>
      <c r="J76" s="107"/>
      <c r="K76" s="189"/>
      <c r="L76" s="30"/>
      <c r="M76" s="190"/>
      <c r="N76" s="190"/>
      <c r="O76" s="99"/>
      <c r="P76" s="99"/>
    </row>
    <row r="77" spans="1:16" s="3" customFormat="1" x14ac:dyDescent="0.25">
      <c r="A77" s="29">
        <v>52</v>
      </c>
      <c r="B77" s="82">
        <v>43441355</v>
      </c>
      <c r="C77" s="230">
        <v>52.9</v>
      </c>
      <c r="D77" s="36">
        <v>8.5980000000000008</v>
      </c>
      <c r="E77" s="36">
        <v>9.3919999999999995</v>
      </c>
      <c r="F77" s="36">
        <f t="shared" si="0"/>
        <v>0.79399999999999871</v>
      </c>
      <c r="G77" s="124">
        <f>F77*0.8598</f>
        <v>0.68268119999999888</v>
      </c>
      <c r="H77" s="124">
        <f t="shared" si="2"/>
        <v>0.14759174500065558</v>
      </c>
      <c r="I77" s="124">
        <f t="shared" si="3"/>
        <v>0.83027294500065452</v>
      </c>
      <c r="J77" s="107"/>
      <c r="K77" s="108"/>
      <c r="L77" s="32"/>
      <c r="M77" s="70"/>
      <c r="N77" s="32"/>
      <c r="O77" s="99"/>
      <c r="P77" s="99"/>
    </row>
    <row r="78" spans="1:16" s="3" customFormat="1" x14ac:dyDescent="0.25">
      <c r="A78" s="29">
        <v>53</v>
      </c>
      <c r="B78" s="82">
        <v>43441054</v>
      </c>
      <c r="C78" s="230">
        <v>52.8</v>
      </c>
      <c r="D78" s="36">
        <v>7.4889999999999999</v>
      </c>
      <c r="E78" s="36">
        <v>8.2810000000000006</v>
      </c>
      <c r="F78" s="36">
        <f t="shared" si="0"/>
        <v>0.7920000000000007</v>
      </c>
      <c r="G78" s="124">
        <f t="shared" si="1"/>
        <v>0.68096160000000061</v>
      </c>
      <c r="H78" s="124">
        <f t="shared" si="2"/>
        <v>0.14731274359233676</v>
      </c>
      <c r="I78" s="124">
        <f t="shared" si="3"/>
        <v>0.82827434359233743</v>
      </c>
      <c r="J78" s="107"/>
      <c r="K78" s="108"/>
      <c r="L78" s="32"/>
      <c r="M78" s="70"/>
      <c r="N78" s="32"/>
      <c r="O78" s="99"/>
      <c r="P78" s="99"/>
    </row>
    <row r="79" spans="1:16" s="3" customFormat="1" x14ac:dyDescent="0.25">
      <c r="A79" s="29">
        <v>54</v>
      </c>
      <c r="B79" s="82">
        <v>43441359</v>
      </c>
      <c r="C79" s="221">
        <v>101</v>
      </c>
      <c r="D79" s="36">
        <v>11.26</v>
      </c>
      <c r="E79" s="36">
        <v>12.775</v>
      </c>
      <c r="F79" s="36">
        <f t="shared" si="0"/>
        <v>1.5150000000000006</v>
      </c>
      <c r="G79" s="124">
        <f t="shared" si="1"/>
        <v>1.3025970000000004</v>
      </c>
      <c r="H79" s="124">
        <f t="shared" si="2"/>
        <v>0.28179142240200783</v>
      </c>
      <c r="I79" s="124">
        <f t="shared" si="3"/>
        <v>1.5843884224020082</v>
      </c>
      <c r="J79" s="107"/>
      <c r="K79" s="30"/>
      <c r="L79" s="108"/>
      <c r="M79" s="70"/>
      <c r="N79" s="32"/>
      <c r="O79" s="99"/>
      <c r="P79" s="99"/>
    </row>
    <row r="80" spans="1:16" s="3" customFormat="1" x14ac:dyDescent="0.25">
      <c r="A80" s="29">
        <v>55</v>
      </c>
      <c r="B80" s="82">
        <v>43441053</v>
      </c>
      <c r="C80" s="230">
        <v>85.2</v>
      </c>
      <c r="D80" s="36">
        <v>6.6040000000000001</v>
      </c>
      <c r="E80" s="36">
        <v>6.6040000000000001</v>
      </c>
      <c r="F80" s="36">
        <f>E80-D80</f>
        <v>0</v>
      </c>
      <c r="G80" s="124">
        <f t="shared" si="1"/>
        <v>0</v>
      </c>
      <c r="H80" s="124">
        <f t="shared" si="2"/>
        <v>0.23770919988763434</v>
      </c>
      <c r="I80" s="124">
        <f t="shared" si="3"/>
        <v>0.23770919988763434</v>
      </c>
      <c r="J80" s="107"/>
      <c r="K80" s="30"/>
      <c r="L80" s="108"/>
      <c r="M80" s="70"/>
      <c r="N80" s="32"/>
      <c r="O80" s="99"/>
      <c r="P80" s="99"/>
    </row>
    <row r="81" spans="1:16" s="3" customFormat="1" x14ac:dyDescent="0.25">
      <c r="A81" s="29">
        <v>56</v>
      </c>
      <c r="B81" s="82">
        <v>43441050</v>
      </c>
      <c r="C81" s="230">
        <v>52.5</v>
      </c>
      <c r="D81" s="36">
        <v>2.6789999999999998</v>
      </c>
      <c r="E81" s="36">
        <v>3.637</v>
      </c>
      <c r="F81" s="36">
        <f t="shared" si="0"/>
        <v>0.95800000000000018</v>
      </c>
      <c r="G81" s="124">
        <f t="shared" si="1"/>
        <v>0.82368840000000021</v>
      </c>
      <c r="H81" s="124">
        <f t="shared" si="2"/>
        <v>0.14647573936738029</v>
      </c>
      <c r="I81" s="124">
        <f t="shared" si="3"/>
        <v>0.97016413936738055</v>
      </c>
      <c r="J81" s="107"/>
      <c r="K81" s="108"/>
      <c r="L81" s="32"/>
      <c r="M81" s="32"/>
      <c r="N81" s="32"/>
      <c r="O81" s="99"/>
      <c r="P81" s="99"/>
    </row>
    <row r="82" spans="1:16" s="3" customFormat="1" x14ac:dyDescent="0.25">
      <c r="A82" s="29">
        <v>57</v>
      </c>
      <c r="B82" s="82">
        <v>43441051</v>
      </c>
      <c r="C82" s="230">
        <v>52.4</v>
      </c>
      <c r="D82" s="36">
        <v>7.3070000000000004</v>
      </c>
      <c r="E82" s="36">
        <v>8.8460000000000001</v>
      </c>
      <c r="F82" s="36">
        <f t="shared" si="0"/>
        <v>1.5389999999999997</v>
      </c>
      <c r="G82" s="124">
        <f t="shared" si="1"/>
        <v>1.3232321999999999</v>
      </c>
      <c r="H82" s="124">
        <f t="shared" si="2"/>
        <v>0.14619673795906146</v>
      </c>
      <c r="I82" s="124">
        <f t="shared" si="3"/>
        <v>1.4694289379590613</v>
      </c>
      <c r="J82" s="107"/>
      <c r="K82" s="108"/>
      <c r="L82" s="32"/>
      <c r="M82" s="32"/>
      <c r="N82" s="32"/>
      <c r="O82" s="99"/>
      <c r="P82" s="99"/>
    </row>
    <row r="83" spans="1:16" s="3" customFormat="1" x14ac:dyDescent="0.25">
      <c r="A83" s="29">
        <v>58</v>
      </c>
      <c r="B83" s="82">
        <v>43441052</v>
      </c>
      <c r="C83" s="230">
        <v>101.3</v>
      </c>
      <c r="D83" s="36">
        <v>8.7100000000000009</v>
      </c>
      <c r="E83" s="36">
        <v>10.025</v>
      </c>
      <c r="F83" s="36">
        <f t="shared" si="0"/>
        <v>1.3149999999999995</v>
      </c>
      <c r="G83" s="124">
        <f t="shared" si="1"/>
        <v>1.1306369999999997</v>
      </c>
      <c r="H83" s="124">
        <f t="shared" si="2"/>
        <v>0.28262842662696425</v>
      </c>
      <c r="I83" s="124">
        <f t="shared" si="3"/>
        <v>1.413265426626964</v>
      </c>
      <c r="J83" s="107"/>
      <c r="K83" s="108"/>
      <c r="L83" s="32"/>
      <c r="M83" s="32"/>
      <c r="N83" s="32"/>
      <c r="O83" s="99"/>
      <c r="P83" s="99"/>
    </row>
    <row r="84" spans="1:16" s="3" customFormat="1" x14ac:dyDescent="0.25">
      <c r="A84" s="29">
        <v>59</v>
      </c>
      <c r="B84" s="82">
        <v>43441057</v>
      </c>
      <c r="C84" s="230">
        <v>85.3</v>
      </c>
      <c r="D84" s="36">
        <v>7.008</v>
      </c>
      <c r="E84" s="36">
        <v>7.008</v>
      </c>
      <c r="F84" s="36">
        <f t="shared" si="0"/>
        <v>0</v>
      </c>
      <c r="G84" s="124">
        <f t="shared" si="1"/>
        <v>0</v>
      </c>
      <c r="H84" s="124">
        <f t="shared" si="2"/>
        <v>0.23798820129595313</v>
      </c>
      <c r="I84" s="124">
        <f t="shared" si="3"/>
        <v>0.23798820129595313</v>
      </c>
      <c r="J84" s="107"/>
      <c r="K84" s="108"/>
      <c r="L84" s="32"/>
      <c r="M84" s="32"/>
      <c r="N84" s="32"/>
      <c r="O84" s="99"/>
      <c r="P84" s="99"/>
    </row>
    <row r="85" spans="1:16" s="3" customFormat="1" x14ac:dyDescent="0.25">
      <c r="A85" s="29">
        <v>60</v>
      </c>
      <c r="B85" s="82">
        <v>43441058</v>
      </c>
      <c r="C85" s="230">
        <v>52.5</v>
      </c>
      <c r="D85" s="36">
        <v>3.0289999999999999</v>
      </c>
      <c r="E85" s="36">
        <v>3.0680000000000001</v>
      </c>
      <c r="F85" s="36">
        <f t="shared" si="0"/>
        <v>3.9000000000000146E-2</v>
      </c>
      <c r="G85" s="124">
        <f t="shared" si="1"/>
        <v>3.3532200000000123E-2</v>
      </c>
      <c r="H85" s="124">
        <f t="shared" si="2"/>
        <v>0.14647573936738029</v>
      </c>
      <c r="I85" s="124">
        <f t="shared" si="3"/>
        <v>0.18000793936738041</v>
      </c>
      <c r="J85" s="30"/>
      <c r="K85" s="108"/>
      <c r="L85" s="32"/>
      <c r="M85" s="32"/>
      <c r="N85" s="32"/>
      <c r="O85" s="99"/>
      <c r="P85" s="99"/>
    </row>
    <row r="86" spans="1:16" s="3" customFormat="1" x14ac:dyDescent="0.25">
      <c r="A86" s="29">
        <v>61</v>
      </c>
      <c r="B86" s="82">
        <v>43441358</v>
      </c>
      <c r="C86" s="230">
        <v>52.3</v>
      </c>
      <c r="D86" s="36">
        <v>4.3940000000000001</v>
      </c>
      <c r="E86" s="36">
        <v>4.3940000000000001</v>
      </c>
      <c r="F86" s="36">
        <f t="shared" si="0"/>
        <v>0</v>
      </c>
      <c r="G86" s="124">
        <f t="shared" si="1"/>
        <v>0</v>
      </c>
      <c r="H86" s="124">
        <f t="shared" si="2"/>
        <v>0.14591773655074264</v>
      </c>
      <c r="I86" s="124">
        <f t="shared" si="3"/>
        <v>0.14591773655074264</v>
      </c>
      <c r="J86" s="30"/>
      <c r="K86" s="108"/>
      <c r="L86" s="32"/>
      <c r="M86" s="32"/>
      <c r="N86" s="32"/>
      <c r="O86" s="99"/>
      <c r="P86" s="99"/>
    </row>
    <row r="87" spans="1:16" s="3" customFormat="1" x14ac:dyDescent="0.25">
      <c r="A87" s="29">
        <v>62</v>
      </c>
      <c r="B87" s="82">
        <v>43441056</v>
      </c>
      <c r="C87" s="230">
        <v>100.5</v>
      </c>
      <c r="D87" s="36">
        <v>11.843999999999999</v>
      </c>
      <c r="E87" s="36">
        <v>13.361000000000001</v>
      </c>
      <c r="F87" s="36">
        <f>E87-D87</f>
        <v>1.5170000000000012</v>
      </c>
      <c r="G87" s="124">
        <f t="shared" si="1"/>
        <v>1.304316600000001</v>
      </c>
      <c r="H87" s="124">
        <f t="shared" si="2"/>
        <v>0.28039641536041371</v>
      </c>
      <c r="I87" s="124">
        <f t="shared" si="3"/>
        <v>1.5847130153604148</v>
      </c>
      <c r="J87" s="30"/>
      <c r="K87" s="108"/>
      <c r="L87" s="32"/>
      <c r="M87" s="32"/>
      <c r="N87" s="32"/>
      <c r="O87" s="99"/>
      <c r="P87" s="99"/>
    </row>
    <row r="88" spans="1:16" s="3" customFormat="1" x14ac:dyDescent="0.25">
      <c r="A88" s="29">
        <v>63</v>
      </c>
      <c r="B88" s="82">
        <v>43441064</v>
      </c>
      <c r="C88" s="230">
        <v>85.2</v>
      </c>
      <c r="D88" s="36">
        <v>4.556</v>
      </c>
      <c r="E88" s="36">
        <v>4.556</v>
      </c>
      <c r="F88" s="36">
        <f t="shared" si="0"/>
        <v>0</v>
      </c>
      <c r="G88" s="124">
        <f t="shared" si="1"/>
        <v>0</v>
      </c>
      <c r="H88" s="124">
        <f t="shared" si="2"/>
        <v>0.23770919988763434</v>
      </c>
      <c r="I88" s="124">
        <f t="shared" si="3"/>
        <v>0.23770919988763434</v>
      </c>
      <c r="J88" s="30"/>
      <c r="K88" s="108"/>
      <c r="L88" s="32"/>
      <c r="M88" s="32"/>
      <c r="N88" s="32"/>
      <c r="O88" s="99"/>
      <c r="P88" s="99"/>
    </row>
    <row r="89" spans="1:16" s="30" customFormat="1" x14ac:dyDescent="0.25">
      <c r="A89" s="29">
        <v>64</v>
      </c>
      <c r="B89" s="82">
        <v>43441061</v>
      </c>
      <c r="C89" s="230">
        <v>52.7</v>
      </c>
      <c r="D89" s="36">
        <v>6.8460000000000001</v>
      </c>
      <c r="E89" s="36">
        <v>8.0579999999999998</v>
      </c>
      <c r="F89" s="36">
        <f t="shared" si="0"/>
        <v>1.2119999999999997</v>
      </c>
      <c r="G89" s="124">
        <f t="shared" si="1"/>
        <v>1.0420775999999998</v>
      </c>
      <c r="H89" s="124">
        <f t="shared" si="2"/>
        <v>0.14703374218401793</v>
      </c>
      <c r="I89" s="124">
        <f t="shared" si="3"/>
        <v>1.1891113421840178</v>
      </c>
      <c r="K89" s="108"/>
      <c r="L89" s="32"/>
      <c r="M89" s="32"/>
      <c r="N89" s="32"/>
      <c r="O89" s="99"/>
      <c r="P89" s="99"/>
    </row>
    <row r="90" spans="1:16" s="3" customFormat="1" x14ac:dyDescent="0.25">
      <c r="A90" s="29">
        <v>65</v>
      </c>
      <c r="B90" s="82">
        <v>43441055</v>
      </c>
      <c r="C90" s="230">
        <v>53.1</v>
      </c>
      <c r="D90" s="36">
        <v>4.1360000000000001</v>
      </c>
      <c r="E90" s="36">
        <v>4.7489999999999997</v>
      </c>
      <c r="F90" s="36">
        <f t="shared" si="0"/>
        <v>0.61299999999999955</v>
      </c>
      <c r="G90" s="124">
        <f t="shared" si="1"/>
        <v>0.52705739999999957</v>
      </c>
      <c r="H90" s="124">
        <f t="shared" si="2"/>
        <v>0.1481497478172932</v>
      </c>
      <c r="I90" s="124">
        <f t="shared" si="3"/>
        <v>0.67520714781729274</v>
      </c>
      <c r="J90" s="30"/>
      <c r="K90" s="108"/>
      <c r="L90" s="32"/>
      <c r="M90" s="32"/>
      <c r="N90" s="32"/>
      <c r="O90" s="99"/>
      <c r="P90" s="99"/>
    </row>
    <row r="91" spans="1:16" s="30" customFormat="1" x14ac:dyDescent="0.25">
      <c r="A91" s="29">
        <v>66</v>
      </c>
      <c r="B91" s="82">
        <v>43441063</v>
      </c>
      <c r="C91" s="230">
        <v>101.1</v>
      </c>
      <c r="D91" s="36">
        <v>6.6580000000000004</v>
      </c>
      <c r="E91" s="36">
        <v>6.6580000000000004</v>
      </c>
      <c r="F91" s="36">
        <f t="shared" ref="F91:F154" si="4">E91-D91</f>
        <v>0</v>
      </c>
      <c r="G91" s="124">
        <f t="shared" ref="G91:G105" si="5">F91*0.8598</f>
        <v>0</v>
      </c>
      <c r="H91" s="124">
        <f t="shared" ref="H91:H99" si="6">C91/5339.7*$H$10</f>
        <v>0.2820704238103266</v>
      </c>
      <c r="I91" s="124">
        <f t="shared" ref="I91:I154" si="7">G91+H91</f>
        <v>0.2820704238103266</v>
      </c>
      <c r="K91" s="108"/>
      <c r="L91" s="32"/>
      <c r="M91" s="32"/>
      <c r="N91" s="32"/>
      <c r="O91" s="99"/>
      <c r="P91" s="99"/>
    </row>
    <row r="92" spans="1:16" s="3" customFormat="1" x14ac:dyDescent="0.25">
      <c r="A92" s="29">
        <v>67</v>
      </c>
      <c r="B92" s="82">
        <v>43441067</v>
      </c>
      <c r="C92" s="230">
        <v>84.7</v>
      </c>
      <c r="D92" s="36">
        <v>7.1379999999999999</v>
      </c>
      <c r="E92" s="36">
        <v>7.1379999999999999</v>
      </c>
      <c r="F92" s="36">
        <f>E92-D92</f>
        <v>0</v>
      </c>
      <c r="G92" s="124">
        <f t="shared" si="5"/>
        <v>0</v>
      </c>
      <c r="H92" s="124">
        <f t="shared" si="6"/>
        <v>0.23631419284604022</v>
      </c>
      <c r="I92" s="124">
        <f t="shared" si="7"/>
        <v>0.23631419284604022</v>
      </c>
      <c r="J92" s="30"/>
      <c r="K92" s="108"/>
      <c r="L92" s="32"/>
      <c r="M92" s="32"/>
      <c r="N92" s="32"/>
      <c r="O92" s="99"/>
      <c r="P92" s="99"/>
    </row>
    <row r="93" spans="1:16" s="3" customFormat="1" x14ac:dyDescent="0.25">
      <c r="A93" s="29">
        <v>68</v>
      </c>
      <c r="B93" s="82">
        <v>43441065</v>
      </c>
      <c r="C93" s="230">
        <v>52.7</v>
      </c>
      <c r="D93" s="36">
        <v>4.4749999999999996</v>
      </c>
      <c r="E93" s="36">
        <v>5.0439999999999996</v>
      </c>
      <c r="F93" s="36">
        <f t="shared" si="4"/>
        <v>0.56899999999999995</v>
      </c>
      <c r="G93" s="124">
        <f t="shared" si="5"/>
        <v>0.48922619999999994</v>
      </c>
      <c r="H93" s="124">
        <f t="shared" si="6"/>
        <v>0.14703374218401793</v>
      </c>
      <c r="I93" s="124">
        <f t="shared" si="7"/>
        <v>0.63625994218401782</v>
      </c>
      <c r="J93" s="30"/>
      <c r="K93" s="108"/>
      <c r="L93" s="32"/>
      <c r="M93" s="32"/>
      <c r="N93" s="32"/>
      <c r="O93" s="99"/>
      <c r="P93" s="99"/>
    </row>
    <row r="94" spans="1:16" s="3" customFormat="1" x14ac:dyDescent="0.25">
      <c r="A94" s="29">
        <v>69</v>
      </c>
      <c r="B94" s="82">
        <v>43441060</v>
      </c>
      <c r="C94" s="230">
        <v>53.3</v>
      </c>
      <c r="D94" s="36">
        <v>4.609</v>
      </c>
      <c r="E94" s="36">
        <v>5.375</v>
      </c>
      <c r="F94" s="36">
        <f t="shared" si="4"/>
        <v>0.76600000000000001</v>
      </c>
      <c r="G94" s="124">
        <f t="shared" si="5"/>
        <v>0.65860680000000005</v>
      </c>
      <c r="H94" s="124">
        <f t="shared" si="6"/>
        <v>0.14870775063393085</v>
      </c>
      <c r="I94" s="124">
        <f t="shared" si="7"/>
        <v>0.80731455063393087</v>
      </c>
      <c r="J94" s="30"/>
      <c r="K94" s="108"/>
      <c r="L94" s="32"/>
      <c r="M94" s="32"/>
      <c r="N94" s="32"/>
      <c r="O94" s="99"/>
      <c r="P94" s="99"/>
    </row>
    <row r="95" spans="1:16" s="3" customFormat="1" x14ac:dyDescent="0.25">
      <c r="A95" s="29">
        <v>70</v>
      </c>
      <c r="B95" s="82">
        <v>43441066</v>
      </c>
      <c r="C95" s="230">
        <v>101.3</v>
      </c>
      <c r="D95" s="36">
        <v>14.042</v>
      </c>
      <c r="E95" s="36">
        <v>16.96</v>
      </c>
      <c r="F95" s="36">
        <f t="shared" si="4"/>
        <v>2.918000000000001</v>
      </c>
      <c r="G95" s="124">
        <f t="shared" si="5"/>
        <v>2.5088964000000011</v>
      </c>
      <c r="H95" s="124">
        <f t="shared" si="6"/>
        <v>0.28262842662696425</v>
      </c>
      <c r="I95" s="124">
        <f t="shared" si="7"/>
        <v>2.7915248266269654</v>
      </c>
      <c r="J95" s="30"/>
      <c r="K95" s="108"/>
      <c r="L95" s="32"/>
      <c r="M95" s="32"/>
      <c r="N95" s="32"/>
      <c r="O95" s="99"/>
      <c r="P95" s="99"/>
    </row>
    <row r="96" spans="1:16" s="3" customFormat="1" x14ac:dyDescent="0.25">
      <c r="A96" s="29">
        <v>71</v>
      </c>
      <c r="B96" s="82">
        <v>43441350</v>
      </c>
      <c r="C96" s="230">
        <v>85.7</v>
      </c>
      <c r="D96" s="36">
        <v>12.55</v>
      </c>
      <c r="E96" s="36">
        <v>14.5</v>
      </c>
      <c r="F96" s="36">
        <f t="shared" si="4"/>
        <v>1.9499999999999993</v>
      </c>
      <c r="G96" s="124">
        <f t="shared" si="5"/>
        <v>1.6766099999999995</v>
      </c>
      <c r="H96" s="124">
        <f t="shared" si="6"/>
        <v>0.2391042069292284</v>
      </c>
      <c r="I96" s="124">
        <f t="shared" si="7"/>
        <v>1.9157142069292279</v>
      </c>
      <c r="J96" s="30"/>
      <c r="K96" s="108"/>
      <c r="L96" s="32"/>
      <c r="M96" s="32"/>
      <c r="N96" s="32"/>
      <c r="O96" s="99"/>
      <c r="P96" s="99"/>
    </row>
    <row r="97" spans="1:16" s="3" customFormat="1" x14ac:dyDescent="0.25">
      <c r="A97" s="29">
        <v>72</v>
      </c>
      <c r="B97" s="82">
        <v>43441353</v>
      </c>
      <c r="C97" s="230">
        <v>52.8</v>
      </c>
      <c r="D97" s="36">
        <v>2.8879999999999999</v>
      </c>
      <c r="E97" s="36">
        <v>3.2170000000000001</v>
      </c>
      <c r="F97" s="36">
        <f t="shared" si="4"/>
        <v>0.32900000000000018</v>
      </c>
      <c r="G97" s="124">
        <f t="shared" si="5"/>
        <v>0.28287420000000013</v>
      </c>
      <c r="H97" s="124">
        <f t="shared" si="6"/>
        <v>0.14731274359233676</v>
      </c>
      <c r="I97" s="124">
        <f t="shared" si="7"/>
        <v>0.43018694359233689</v>
      </c>
      <c r="J97" s="30"/>
      <c r="K97" s="108"/>
      <c r="L97" s="32"/>
      <c r="M97" s="32"/>
      <c r="N97" s="32"/>
      <c r="O97" s="99"/>
      <c r="P97" s="99"/>
    </row>
    <row r="98" spans="1:16" s="3" customFormat="1" x14ac:dyDescent="0.25">
      <c r="A98" s="29">
        <v>73</v>
      </c>
      <c r="B98" s="82">
        <v>43441062</v>
      </c>
      <c r="C98" s="230">
        <v>52.8</v>
      </c>
      <c r="D98" s="36">
        <v>4.0389999999999997</v>
      </c>
      <c r="E98" s="36">
        <v>4.8390000000000004</v>
      </c>
      <c r="F98" s="36">
        <f t="shared" si="4"/>
        <v>0.80000000000000071</v>
      </c>
      <c r="G98" s="124">
        <f t="shared" si="5"/>
        <v>0.68784000000000067</v>
      </c>
      <c r="H98" s="124">
        <f t="shared" si="6"/>
        <v>0.14731274359233676</v>
      </c>
      <c r="I98" s="124">
        <f t="shared" si="7"/>
        <v>0.83515274359233738</v>
      </c>
      <c r="J98" s="30"/>
      <c r="K98" s="108"/>
      <c r="L98" s="32"/>
      <c r="M98" s="32"/>
      <c r="N98" s="32"/>
      <c r="O98" s="99"/>
      <c r="P98" s="99"/>
    </row>
    <row r="99" spans="1:16" s="30" customFormat="1" ht="15.75" thickBot="1" x14ac:dyDescent="0.3">
      <c r="A99" s="122">
        <v>74</v>
      </c>
      <c r="B99" s="86">
        <v>43441059</v>
      </c>
      <c r="C99" s="231">
        <v>100.6</v>
      </c>
      <c r="D99" s="59">
        <v>8.7720000000000002</v>
      </c>
      <c r="E99" s="59">
        <v>9.3070000000000004</v>
      </c>
      <c r="F99" s="59">
        <f t="shared" si="4"/>
        <v>0.53500000000000014</v>
      </c>
      <c r="G99" s="223">
        <f t="shared" si="5"/>
        <v>0.45999300000000015</v>
      </c>
      <c r="H99" s="223">
        <f t="shared" si="6"/>
        <v>0.28067541676873248</v>
      </c>
      <c r="I99" s="223">
        <f t="shared" si="7"/>
        <v>0.74066841676873263</v>
      </c>
      <c r="K99" s="108"/>
      <c r="L99" s="70"/>
      <c r="M99" s="32"/>
      <c r="N99" s="32"/>
      <c r="O99" s="99"/>
      <c r="P99" s="99"/>
    </row>
    <row r="100" spans="1:16" s="3" customFormat="1" x14ac:dyDescent="0.25">
      <c r="A100" s="63">
        <v>75</v>
      </c>
      <c r="B100" s="85">
        <v>43441332</v>
      </c>
      <c r="C100" s="224">
        <v>85</v>
      </c>
      <c r="D100" s="46">
        <v>12.721</v>
      </c>
      <c r="E100" s="46">
        <v>15.081</v>
      </c>
      <c r="F100" s="46">
        <f t="shared" si="4"/>
        <v>2.3599999999999994</v>
      </c>
      <c r="G100" s="218">
        <f t="shared" si="5"/>
        <v>2.0291279999999996</v>
      </c>
      <c r="H100" s="218">
        <f>C100/3919*$H$13</f>
        <v>0.45680010283235528</v>
      </c>
      <c r="I100" s="218">
        <f t="shared" si="7"/>
        <v>2.485928102832355</v>
      </c>
      <c r="J100" s="30"/>
      <c r="K100" s="108"/>
      <c r="L100" s="32"/>
      <c r="M100" s="32"/>
      <c r="N100" s="32"/>
      <c r="O100" s="99"/>
      <c r="P100" s="99"/>
    </row>
    <row r="101" spans="1:16" s="3" customFormat="1" x14ac:dyDescent="0.25">
      <c r="A101" s="29">
        <v>76</v>
      </c>
      <c r="B101" s="82">
        <v>43441335</v>
      </c>
      <c r="C101" s="230">
        <v>58.3</v>
      </c>
      <c r="D101" s="36">
        <v>8.6449999999999996</v>
      </c>
      <c r="E101" s="36">
        <v>8.99</v>
      </c>
      <c r="F101" s="36">
        <f t="shared" si="4"/>
        <v>0.34500000000000064</v>
      </c>
      <c r="G101" s="124">
        <f t="shared" si="5"/>
        <v>0.29663100000000053</v>
      </c>
      <c r="H101" s="218">
        <f t="shared" ref="H101:H155" si="8">C101/3919*$H$13</f>
        <v>0.31331112935442723</v>
      </c>
      <c r="I101" s="124">
        <f t="shared" si="7"/>
        <v>0.60994212935442782</v>
      </c>
      <c r="J101" s="30"/>
      <c r="K101" s="108"/>
      <c r="L101" s="32"/>
      <c r="M101" s="32"/>
      <c r="N101" s="32"/>
      <c r="O101" s="99"/>
      <c r="P101" s="99"/>
    </row>
    <row r="102" spans="1:16" s="30" customFormat="1" x14ac:dyDescent="0.25">
      <c r="A102" s="29">
        <v>77</v>
      </c>
      <c r="B102" s="82">
        <v>43441338</v>
      </c>
      <c r="C102" s="230">
        <v>58.5</v>
      </c>
      <c r="D102" s="36">
        <v>8.7810000000000006</v>
      </c>
      <c r="E102" s="36">
        <v>10.289</v>
      </c>
      <c r="F102" s="36">
        <f t="shared" si="4"/>
        <v>1.5079999999999991</v>
      </c>
      <c r="G102" s="124">
        <f t="shared" si="5"/>
        <v>1.2965783999999994</v>
      </c>
      <c r="H102" s="218">
        <f t="shared" si="8"/>
        <v>0.31438595312579748</v>
      </c>
      <c r="I102" s="124">
        <f t="shared" si="7"/>
        <v>1.6109643531257969</v>
      </c>
      <c r="K102" s="108"/>
      <c r="L102" s="32"/>
      <c r="M102" s="32"/>
      <c r="N102" s="32"/>
      <c r="O102" s="99"/>
      <c r="P102" s="99"/>
    </row>
    <row r="103" spans="1:16" s="30" customFormat="1" x14ac:dyDescent="0.25">
      <c r="A103" s="29">
        <v>78</v>
      </c>
      <c r="B103" s="82">
        <v>43441333</v>
      </c>
      <c r="C103" s="230">
        <v>76.599999999999994</v>
      </c>
      <c r="D103" s="36">
        <v>10.516</v>
      </c>
      <c r="E103" s="36">
        <v>12.625999999999999</v>
      </c>
      <c r="F103" s="36">
        <f t="shared" si="4"/>
        <v>2.1099999999999994</v>
      </c>
      <c r="G103" s="124">
        <f t="shared" si="5"/>
        <v>1.8141779999999996</v>
      </c>
      <c r="H103" s="218">
        <f t="shared" si="8"/>
        <v>0.41165750443480487</v>
      </c>
      <c r="I103" s="124">
        <f t="shared" si="7"/>
        <v>2.2258355044348046</v>
      </c>
      <c r="K103" s="108"/>
      <c r="L103" s="32"/>
      <c r="M103" s="32"/>
      <c r="N103" s="32"/>
      <c r="O103" s="99"/>
      <c r="P103" s="99"/>
    </row>
    <row r="104" spans="1:16" s="3" customFormat="1" x14ac:dyDescent="0.25">
      <c r="A104" s="29">
        <v>79</v>
      </c>
      <c r="B104" s="82">
        <v>43441336</v>
      </c>
      <c r="C104" s="230">
        <v>85.7</v>
      </c>
      <c r="D104" s="36">
        <v>4.6719999999999997</v>
      </c>
      <c r="E104" s="36">
        <v>4.6719999999999997</v>
      </c>
      <c r="F104" s="36">
        <f t="shared" si="4"/>
        <v>0</v>
      </c>
      <c r="G104" s="124">
        <f t="shared" si="5"/>
        <v>0</v>
      </c>
      <c r="H104" s="218">
        <f t="shared" si="8"/>
        <v>0.46056198603215115</v>
      </c>
      <c r="I104" s="124">
        <f t="shared" si="7"/>
        <v>0.46056198603215115</v>
      </c>
      <c r="J104" s="30"/>
      <c r="K104" s="108"/>
      <c r="L104" s="32"/>
      <c r="M104" s="32"/>
      <c r="N104" s="32"/>
      <c r="O104" s="99"/>
      <c r="P104" s="99"/>
    </row>
    <row r="105" spans="1:16" s="3" customFormat="1" x14ac:dyDescent="0.25">
      <c r="A105" s="29">
        <v>80</v>
      </c>
      <c r="B105" s="82">
        <v>43441339</v>
      </c>
      <c r="C105" s="230">
        <v>58.3</v>
      </c>
      <c r="D105" s="36">
        <v>9.6660000000000004</v>
      </c>
      <c r="E105" s="36">
        <v>10.98</v>
      </c>
      <c r="F105" s="36">
        <f t="shared" si="4"/>
        <v>1.3140000000000001</v>
      </c>
      <c r="G105" s="124">
        <f t="shared" si="5"/>
        <v>1.1297772000000001</v>
      </c>
      <c r="H105" s="218">
        <f t="shared" si="8"/>
        <v>0.31331112935442723</v>
      </c>
      <c r="I105" s="124">
        <f t="shared" si="7"/>
        <v>1.4430883293544274</v>
      </c>
      <c r="J105" s="30"/>
      <c r="K105" s="108"/>
      <c r="L105" s="32"/>
      <c r="M105" s="32"/>
      <c r="N105" s="32"/>
      <c r="O105" s="99"/>
      <c r="P105" s="99"/>
    </row>
    <row r="106" spans="1:16" s="3" customFormat="1" x14ac:dyDescent="0.25">
      <c r="A106" s="29">
        <v>81</v>
      </c>
      <c r="B106" s="82">
        <v>43441337</v>
      </c>
      <c r="C106" s="230">
        <v>58.4</v>
      </c>
      <c r="D106" s="36">
        <v>7.0129999999999999</v>
      </c>
      <c r="E106" s="36">
        <v>8.0739999999999998</v>
      </c>
      <c r="F106" s="36">
        <f t="shared" si="4"/>
        <v>1.0609999999999999</v>
      </c>
      <c r="G106" s="124">
        <f>F106*0.8598</f>
        <v>0.91224779999999994</v>
      </c>
      <c r="H106" s="218">
        <f t="shared" si="8"/>
        <v>0.31384854124011236</v>
      </c>
      <c r="I106" s="124">
        <f t="shared" si="7"/>
        <v>1.2260963412401122</v>
      </c>
      <c r="J106" s="30"/>
      <c r="K106" s="108"/>
      <c r="L106" s="32"/>
      <c r="M106" s="32"/>
      <c r="N106" s="32"/>
      <c r="O106" s="99"/>
      <c r="P106" s="99"/>
    </row>
    <row r="107" spans="1:16" s="3" customFormat="1" x14ac:dyDescent="0.25">
      <c r="A107" s="29">
        <v>82</v>
      </c>
      <c r="B107" s="82">
        <v>43441334</v>
      </c>
      <c r="C107" s="230">
        <v>76.400000000000006</v>
      </c>
      <c r="D107" s="36">
        <v>6.77</v>
      </c>
      <c r="E107" s="36">
        <v>6.77</v>
      </c>
      <c r="F107" s="36">
        <f t="shared" si="4"/>
        <v>0</v>
      </c>
      <c r="G107" s="124">
        <f t="shared" ref="G107:G135" si="9">F107*0.8598</f>
        <v>0</v>
      </c>
      <c r="H107" s="218">
        <f t="shared" si="8"/>
        <v>0.41058268066343462</v>
      </c>
      <c r="I107" s="124">
        <f t="shared" si="7"/>
        <v>0.41058268066343462</v>
      </c>
      <c r="J107" s="30"/>
      <c r="K107" s="108"/>
      <c r="L107" s="32"/>
      <c r="M107" s="32"/>
      <c r="N107" s="32"/>
      <c r="O107" s="99"/>
      <c r="P107" s="99"/>
    </row>
    <row r="108" spans="1:16" s="3" customFormat="1" x14ac:dyDescent="0.25">
      <c r="A108" s="29">
        <v>83</v>
      </c>
      <c r="B108" s="82">
        <v>43441340</v>
      </c>
      <c r="C108" s="230">
        <v>85.5</v>
      </c>
      <c r="D108" s="36">
        <v>9.0570000000000004</v>
      </c>
      <c r="E108" s="36">
        <v>10.012</v>
      </c>
      <c r="F108" s="36">
        <f t="shared" si="4"/>
        <v>0.95500000000000007</v>
      </c>
      <c r="G108" s="124">
        <f t="shared" si="9"/>
        <v>0.82110900000000009</v>
      </c>
      <c r="H108" s="218">
        <f t="shared" si="8"/>
        <v>0.4594871622607809</v>
      </c>
      <c r="I108" s="124">
        <f t="shared" si="7"/>
        <v>1.2805961622607809</v>
      </c>
      <c r="J108" s="30"/>
      <c r="K108" s="108"/>
      <c r="L108" s="32"/>
      <c r="M108" s="32"/>
      <c r="N108" s="32"/>
      <c r="O108" s="99"/>
      <c r="P108" s="99"/>
    </row>
    <row r="109" spans="1:16" s="3" customFormat="1" x14ac:dyDescent="0.25">
      <c r="A109" s="29">
        <v>84</v>
      </c>
      <c r="B109" s="82">
        <v>43441326</v>
      </c>
      <c r="C109" s="230">
        <v>58.6</v>
      </c>
      <c r="D109" s="36">
        <v>5.5279999999999996</v>
      </c>
      <c r="E109" s="36">
        <v>5.6630000000000003</v>
      </c>
      <c r="F109" s="36">
        <f t="shared" si="4"/>
        <v>0.13500000000000068</v>
      </c>
      <c r="G109" s="124">
        <f t="shared" si="9"/>
        <v>0.11607300000000058</v>
      </c>
      <c r="H109" s="218">
        <f t="shared" si="8"/>
        <v>0.31492336501148255</v>
      </c>
      <c r="I109" s="124">
        <f t="shared" si="7"/>
        <v>0.43099636501148314</v>
      </c>
      <c r="J109" s="30"/>
      <c r="K109" s="108"/>
      <c r="L109" s="32"/>
      <c r="M109" s="32"/>
      <c r="N109" s="32"/>
      <c r="O109" s="99"/>
      <c r="P109" s="99"/>
    </row>
    <row r="110" spans="1:16" s="30" customFormat="1" x14ac:dyDescent="0.25">
      <c r="A110" s="29">
        <v>85</v>
      </c>
      <c r="B110" s="82">
        <v>43441323</v>
      </c>
      <c r="C110" s="230">
        <v>59.6</v>
      </c>
      <c r="D110" s="36">
        <v>1.3320000000000001</v>
      </c>
      <c r="E110" s="36">
        <v>2.0249999999999999</v>
      </c>
      <c r="F110" s="36">
        <f t="shared" si="4"/>
        <v>0.69299999999999984</v>
      </c>
      <c r="G110" s="124">
        <f t="shared" si="9"/>
        <v>0.59584139999999985</v>
      </c>
      <c r="H110" s="218">
        <f t="shared" si="8"/>
        <v>0.32029748386833384</v>
      </c>
      <c r="I110" s="124">
        <f t="shared" si="7"/>
        <v>0.91613888386833375</v>
      </c>
      <c r="K110" s="108"/>
      <c r="L110" s="32"/>
      <c r="M110" s="32"/>
      <c r="N110" s="32"/>
      <c r="O110" s="99"/>
      <c r="P110" s="99"/>
    </row>
    <row r="111" spans="1:16" s="3" customFormat="1" x14ac:dyDescent="0.25">
      <c r="A111" s="29">
        <v>86</v>
      </c>
      <c r="B111" s="82">
        <v>43441329</v>
      </c>
      <c r="C111" s="230">
        <v>76.5</v>
      </c>
      <c r="D111" s="36">
        <v>7.4370000000000003</v>
      </c>
      <c r="E111" s="36">
        <v>7.4370000000000003</v>
      </c>
      <c r="F111" s="36">
        <f t="shared" si="4"/>
        <v>0</v>
      </c>
      <c r="G111" s="124">
        <f t="shared" si="9"/>
        <v>0</v>
      </c>
      <c r="H111" s="218">
        <f t="shared" si="8"/>
        <v>0.41112009254911974</v>
      </c>
      <c r="I111" s="124">
        <f t="shared" si="7"/>
        <v>0.41112009254911974</v>
      </c>
      <c r="J111" s="30"/>
      <c r="K111" s="108"/>
      <c r="L111" s="32"/>
      <c r="M111" s="32"/>
      <c r="N111" s="32"/>
      <c r="O111" s="99"/>
      <c r="P111" s="99"/>
    </row>
    <row r="112" spans="1:16" s="3" customFormat="1" x14ac:dyDescent="0.25">
      <c r="A112" s="29">
        <v>87</v>
      </c>
      <c r="B112" s="82">
        <v>43441330</v>
      </c>
      <c r="C112" s="230">
        <v>85.1</v>
      </c>
      <c r="D112" s="36">
        <v>9.9700000000000006</v>
      </c>
      <c r="E112" s="36">
        <v>11.25</v>
      </c>
      <c r="F112" s="36">
        <f t="shared" si="4"/>
        <v>1.2799999999999994</v>
      </c>
      <c r="G112" s="124">
        <f t="shared" si="9"/>
        <v>1.1005439999999995</v>
      </c>
      <c r="H112" s="218">
        <f t="shared" si="8"/>
        <v>0.45733751471804041</v>
      </c>
      <c r="I112" s="124">
        <f t="shared" si="7"/>
        <v>1.5578815147180398</v>
      </c>
      <c r="J112" s="30"/>
      <c r="K112" s="108"/>
      <c r="L112" s="32"/>
      <c r="M112" s="32"/>
      <c r="N112" s="32"/>
      <c r="O112" s="99"/>
      <c r="P112" s="99"/>
    </row>
    <row r="113" spans="1:25" s="3" customFormat="1" x14ac:dyDescent="0.25">
      <c r="A113" s="29">
        <v>88</v>
      </c>
      <c r="B113" s="82">
        <v>43441327</v>
      </c>
      <c r="C113" s="230">
        <v>58.4</v>
      </c>
      <c r="D113" s="36">
        <v>5.4560000000000004</v>
      </c>
      <c r="E113" s="36">
        <v>7.5339999999999998</v>
      </c>
      <c r="F113" s="36">
        <f t="shared" si="4"/>
        <v>2.0779999999999994</v>
      </c>
      <c r="G113" s="124">
        <f t="shared" si="9"/>
        <v>1.7866643999999996</v>
      </c>
      <c r="H113" s="218">
        <f t="shared" si="8"/>
        <v>0.31384854124011236</v>
      </c>
      <c r="I113" s="124">
        <f t="shared" si="7"/>
        <v>2.1005129412401118</v>
      </c>
      <c r="J113" s="30"/>
      <c r="K113" s="108"/>
      <c r="L113" s="32"/>
      <c r="M113" s="32"/>
      <c r="N113" s="32"/>
      <c r="O113" s="99"/>
      <c r="P113" s="99"/>
    </row>
    <row r="114" spans="1:25" s="3" customFormat="1" x14ac:dyDescent="0.25">
      <c r="A114" s="29">
        <v>89</v>
      </c>
      <c r="B114" s="82">
        <v>43441324</v>
      </c>
      <c r="C114" s="230">
        <v>58.7</v>
      </c>
      <c r="D114" s="36">
        <v>5.109</v>
      </c>
      <c r="E114" s="36">
        <v>6.202</v>
      </c>
      <c r="F114" s="36">
        <f t="shared" si="4"/>
        <v>1.093</v>
      </c>
      <c r="G114" s="124">
        <f t="shared" si="9"/>
        <v>0.93976139999999997</v>
      </c>
      <c r="H114" s="218">
        <f t="shared" si="8"/>
        <v>0.31546077689716773</v>
      </c>
      <c r="I114" s="124">
        <f t="shared" si="7"/>
        <v>1.2552221768971676</v>
      </c>
      <c r="J114" s="30"/>
      <c r="K114" s="108"/>
      <c r="L114" s="32"/>
      <c r="M114" s="32"/>
      <c r="N114" s="32"/>
      <c r="O114" s="30"/>
      <c r="P114" s="30"/>
      <c r="Q114" s="30"/>
      <c r="R114" s="30"/>
      <c r="S114" s="30"/>
      <c r="T114" s="30"/>
      <c r="U114" s="30"/>
      <c r="V114" s="30"/>
      <c r="W114" s="30"/>
      <c r="X114" s="99"/>
      <c r="Y114" s="99"/>
    </row>
    <row r="115" spans="1:25" s="3" customFormat="1" x14ac:dyDescent="0.25">
      <c r="A115" s="29">
        <v>90</v>
      </c>
      <c r="B115" s="82">
        <v>43441325</v>
      </c>
      <c r="C115" s="230">
        <v>77.7</v>
      </c>
      <c r="D115" s="36">
        <v>5.3419999999999996</v>
      </c>
      <c r="E115" s="36">
        <v>8.7370000000000001</v>
      </c>
      <c r="F115" s="36">
        <f t="shared" si="4"/>
        <v>3.3950000000000005</v>
      </c>
      <c r="G115" s="124">
        <f t="shared" si="9"/>
        <v>2.9190210000000003</v>
      </c>
      <c r="H115" s="218">
        <f t="shared" si="8"/>
        <v>0.41756903517734129</v>
      </c>
      <c r="I115" s="124">
        <f t="shared" si="7"/>
        <v>3.3365900351773417</v>
      </c>
      <c r="J115" s="30"/>
      <c r="K115" s="108"/>
      <c r="L115" s="32"/>
      <c r="M115" s="32"/>
      <c r="N115" s="32"/>
      <c r="O115" s="30"/>
      <c r="P115" s="30"/>
      <c r="Q115" s="30"/>
      <c r="R115" s="30"/>
      <c r="S115" s="30"/>
      <c r="T115" s="30"/>
      <c r="U115" s="30"/>
      <c r="V115" s="30"/>
      <c r="W115" s="30"/>
      <c r="X115" s="99"/>
      <c r="Y115" s="99"/>
    </row>
    <row r="116" spans="1:25" s="30" customFormat="1" x14ac:dyDescent="0.25">
      <c r="A116" s="29">
        <v>91</v>
      </c>
      <c r="B116" s="82">
        <v>43441328</v>
      </c>
      <c r="C116" s="230">
        <v>85.3</v>
      </c>
      <c r="D116" s="36">
        <v>9.7680000000000007</v>
      </c>
      <c r="E116" s="36">
        <v>10.983000000000001</v>
      </c>
      <c r="F116" s="36">
        <f t="shared" si="4"/>
        <v>1.2149999999999999</v>
      </c>
      <c r="G116" s="124">
        <f t="shared" si="9"/>
        <v>1.0446569999999999</v>
      </c>
      <c r="H116" s="218">
        <f t="shared" si="8"/>
        <v>0.45841233848941065</v>
      </c>
      <c r="I116" s="124">
        <f t="shared" si="7"/>
        <v>1.5030693384894107</v>
      </c>
      <c r="K116" s="108"/>
      <c r="L116" s="32"/>
      <c r="M116" s="32"/>
      <c r="N116" s="32"/>
      <c r="X116" s="99"/>
      <c r="Y116" s="99"/>
    </row>
    <row r="117" spans="1:25" s="3" customFormat="1" x14ac:dyDescent="0.25">
      <c r="A117" s="29">
        <v>92</v>
      </c>
      <c r="B117" s="82">
        <v>43441331</v>
      </c>
      <c r="C117" s="230">
        <v>58.5</v>
      </c>
      <c r="D117" s="36">
        <v>6.7720000000000002</v>
      </c>
      <c r="E117" s="36">
        <v>8.3819999999999997</v>
      </c>
      <c r="F117" s="36">
        <f t="shared" si="4"/>
        <v>1.6099999999999994</v>
      </c>
      <c r="G117" s="124">
        <f t="shared" si="9"/>
        <v>1.3842779999999995</v>
      </c>
      <c r="H117" s="218">
        <f t="shared" si="8"/>
        <v>0.31438595312579748</v>
      </c>
      <c r="I117" s="124">
        <f t="shared" si="7"/>
        <v>1.698663953125797</v>
      </c>
      <c r="J117" s="30"/>
      <c r="K117" s="108"/>
      <c r="L117" s="32"/>
      <c r="M117" s="32"/>
      <c r="N117" s="32"/>
      <c r="O117" s="30"/>
      <c r="P117" s="30"/>
      <c r="Q117" s="30"/>
      <c r="R117" s="30"/>
      <c r="S117" s="30"/>
      <c r="T117" s="30"/>
      <c r="U117" s="30"/>
      <c r="V117" s="30"/>
      <c r="W117" s="30"/>
      <c r="X117" s="99"/>
      <c r="Y117" s="99"/>
    </row>
    <row r="118" spans="1:25" s="30" customFormat="1" x14ac:dyDescent="0.25">
      <c r="A118" s="29">
        <v>93</v>
      </c>
      <c r="B118" s="82">
        <v>34242164</v>
      </c>
      <c r="C118" s="230">
        <v>59.3</v>
      </c>
      <c r="D118" s="36">
        <v>1.4159999999999999</v>
      </c>
      <c r="E118" s="36">
        <v>2.423</v>
      </c>
      <c r="F118" s="36">
        <f t="shared" si="4"/>
        <v>1.0070000000000001</v>
      </c>
      <c r="G118" s="124">
        <f t="shared" si="9"/>
        <v>0.8658186000000001</v>
      </c>
      <c r="H118" s="218">
        <f t="shared" si="8"/>
        <v>0.31868524821127842</v>
      </c>
      <c r="I118" s="124">
        <f t="shared" si="7"/>
        <v>1.1845038482112784</v>
      </c>
      <c r="K118" s="108"/>
      <c r="L118" s="32"/>
      <c r="M118" s="32"/>
      <c r="N118" s="32"/>
      <c r="X118" s="99"/>
      <c r="Y118" s="99"/>
    </row>
    <row r="119" spans="1:25" s="3" customFormat="1" x14ac:dyDescent="0.25">
      <c r="A119" s="29">
        <v>94</v>
      </c>
      <c r="B119" s="82">
        <v>34242158</v>
      </c>
      <c r="C119" s="230">
        <v>76.8</v>
      </c>
      <c r="D119" s="36">
        <v>7.27</v>
      </c>
      <c r="E119" s="36">
        <v>8.5139999999999993</v>
      </c>
      <c r="F119" s="36">
        <f t="shared" si="4"/>
        <v>1.2439999999999998</v>
      </c>
      <c r="G119" s="124">
        <f t="shared" si="9"/>
        <v>1.0695911999999999</v>
      </c>
      <c r="H119" s="218">
        <f t="shared" si="8"/>
        <v>0.41273232820617511</v>
      </c>
      <c r="I119" s="124">
        <f t="shared" si="7"/>
        <v>1.4823235282061749</v>
      </c>
      <c r="J119" s="30"/>
      <c r="K119" s="108"/>
      <c r="L119" s="32"/>
      <c r="M119" s="32"/>
      <c r="N119" s="32"/>
      <c r="O119" s="30"/>
      <c r="P119" s="30"/>
      <c r="Q119" s="30"/>
      <c r="R119" s="30"/>
      <c r="S119" s="30"/>
      <c r="T119" s="30"/>
      <c r="U119" s="30"/>
      <c r="V119" s="30"/>
      <c r="W119" s="30"/>
      <c r="X119" s="99"/>
      <c r="Y119" s="99"/>
    </row>
    <row r="120" spans="1:25" s="3" customFormat="1" x14ac:dyDescent="0.25">
      <c r="A120" s="29">
        <v>95</v>
      </c>
      <c r="B120" s="82">
        <v>34242124</v>
      </c>
      <c r="C120" s="230">
        <v>85.2</v>
      </c>
      <c r="D120" s="36">
        <v>6.4550000000000001</v>
      </c>
      <c r="E120" s="36">
        <v>7.2080000000000002</v>
      </c>
      <c r="F120" s="36">
        <f t="shared" si="4"/>
        <v>0.75300000000000011</v>
      </c>
      <c r="G120" s="124">
        <f t="shared" si="9"/>
        <v>0.64742940000000015</v>
      </c>
      <c r="H120" s="218">
        <f t="shared" si="8"/>
        <v>0.45787492660372553</v>
      </c>
      <c r="I120" s="124">
        <f t="shared" si="7"/>
        <v>1.1053043266037257</v>
      </c>
      <c r="J120" s="30"/>
      <c r="K120" s="108"/>
      <c r="L120" s="32"/>
      <c r="M120" s="32"/>
      <c r="N120" s="32"/>
      <c r="O120" s="30"/>
      <c r="P120" s="30"/>
      <c r="Q120" s="30"/>
      <c r="R120" s="30"/>
      <c r="S120" s="30"/>
      <c r="T120" s="30"/>
      <c r="U120" s="30"/>
      <c r="V120" s="30"/>
      <c r="W120" s="30"/>
      <c r="X120" s="99"/>
      <c r="Y120" s="99"/>
    </row>
    <row r="121" spans="1:25" s="3" customFormat="1" x14ac:dyDescent="0.25">
      <c r="A121" s="29">
        <v>96</v>
      </c>
      <c r="B121" s="82">
        <v>34242122</v>
      </c>
      <c r="C121" s="230">
        <v>58.1</v>
      </c>
      <c r="D121" s="36">
        <v>8.4290000000000003</v>
      </c>
      <c r="E121" s="36">
        <v>8.4290000000000003</v>
      </c>
      <c r="F121" s="36">
        <f t="shared" si="4"/>
        <v>0</v>
      </c>
      <c r="G121" s="124">
        <f t="shared" si="9"/>
        <v>0</v>
      </c>
      <c r="H121" s="218">
        <f t="shared" si="8"/>
        <v>0.31223630558305698</v>
      </c>
      <c r="I121" s="124">
        <f t="shared" si="7"/>
        <v>0.31223630558305698</v>
      </c>
      <c r="J121" s="30"/>
      <c r="K121" s="108"/>
      <c r="L121" s="32"/>
      <c r="M121" s="32"/>
      <c r="N121" s="32"/>
      <c r="O121" s="30"/>
      <c r="P121" s="30"/>
      <c r="Q121" s="30"/>
      <c r="R121" s="30"/>
      <c r="S121" s="30"/>
      <c r="T121" s="30"/>
      <c r="U121" s="30"/>
      <c r="V121" s="30"/>
      <c r="W121" s="30"/>
      <c r="X121" s="99"/>
      <c r="Y121" s="99"/>
    </row>
    <row r="122" spans="1:25" s="30" customFormat="1" x14ac:dyDescent="0.25">
      <c r="A122" s="29">
        <v>97</v>
      </c>
      <c r="B122" s="82">
        <v>34242128</v>
      </c>
      <c r="C122" s="230">
        <v>57.5</v>
      </c>
      <c r="D122" s="36">
        <v>7.1580000000000004</v>
      </c>
      <c r="E122" s="36">
        <v>8.2829999999999995</v>
      </c>
      <c r="F122" s="36">
        <f t="shared" si="4"/>
        <v>1.1249999999999991</v>
      </c>
      <c r="G122" s="124">
        <f t="shared" si="9"/>
        <v>0.96727499999999922</v>
      </c>
      <c r="H122" s="218">
        <f t="shared" si="8"/>
        <v>0.30901183426894624</v>
      </c>
      <c r="I122" s="124">
        <f t="shared" si="7"/>
        <v>1.2762868342689455</v>
      </c>
      <c r="K122" s="108"/>
      <c r="L122" s="32"/>
      <c r="M122" s="32"/>
      <c r="N122" s="32"/>
      <c r="X122" s="99"/>
      <c r="Y122" s="99"/>
    </row>
    <row r="123" spans="1:25" s="3" customFormat="1" x14ac:dyDescent="0.25">
      <c r="A123" s="29">
        <v>98</v>
      </c>
      <c r="B123" s="82">
        <v>34242159</v>
      </c>
      <c r="C123" s="230">
        <v>77</v>
      </c>
      <c r="D123" s="36">
        <v>7.0060000000000002</v>
      </c>
      <c r="E123" s="36">
        <v>8.0820000000000007</v>
      </c>
      <c r="F123" s="36">
        <f t="shared" si="4"/>
        <v>1.0760000000000005</v>
      </c>
      <c r="G123" s="124">
        <f t="shared" si="9"/>
        <v>0.92514480000000043</v>
      </c>
      <c r="H123" s="218">
        <f t="shared" si="8"/>
        <v>0.41380715197754536</v>
      </c>
      <c r="I123" s="124">
        <f t="shared" si="7"/>
        <v>1.3389519519775459</v>
      </c>
      <c r="J123" s="30"/>
      <c r="K123" s="108"/>
      <c r="L123" s="32"/>
      <c r="M123" s="32"/>
      <c r="N123" s="32"/>
      <c r="O123" s="30"/>
      <c r="P123" s="30"/>
      <c r="Q123" s="30"/>
      <c r="R123" s="30"/>
      <c r="S123" s="30"/>
      <c r="T123" s="30"/>
      <c r="U123" s="30"/>
      <c r="V123" s="30"/>
      <c r="W123" s="30"/>
      <c r="X123" s="99"/>
      <c r="Y123" s="99"/>
    </row>
    <row r="124" spans="1:25" s="30" customFormat="1" x14ac:dyDescent="0.25">
      <c r="A124" s="29">
        <v>99</v>
      </c>
      <c r="B124" s="82">
        <v>34242441</v>
      </c>
      <c r="C124" s="230">
        <v>85.4</v>
      </c>
      <c r="D124" s="36">
        <v>10.35</v>
      </c>
      <c r="E124" s="36">
        <v>11.407999999999999</v>
      </c>
      <c r="F124" s="36">
        <f t="shared" si="4"/>
        <v>1.0579999999999998</v>
      </c>
      <c r="G124" s="124">
        <f t="shared" si="9"/>
        <v>0.90966839999999982</v>
      </c>
      <c r="H124" s="218">
        <f t="shared" si="8"/>
        <v>0.45894975037509578</v>
      </c>
      <c r="I124" s="124">
        <f t="shared" si="7"/>
        <v>1.3686181503750956</v>
      </c>
      <c r="K124" s="108"/>
      <c r="L124" s="32"/>
      <c r="M124" s="32"/>
      <c r="N124" s="32"/>
      <c r="X124" s="99"/>
      <c r="Y124" s="99"/>
    </row>
    <row r="125" spans="1:25" s="3" customFormat="1" x14ac:dyDescent="0.25">
      <c r="A125" s="29">
        <v>100</v>
      </c>
      <c r="B125" s="82">
        <v>34242395</v>
      </c>
      <c r="C125" s="230">
        <v>58.2</v>
      </c>
      <c r="D125" s="36">
        <v>3.492</v>
      </c>
      <c r="E125" s="36">
        <v>3.492</v>
      </c>
      <c r="F125" s="36">
        <f t="shared" si="4"/>
        <v>0</v>
      </c>
      <c r="G125" s="124">
        <f t="shared" si="9"/>
        <v>0</v>
      </c>
      <c r="H125" s="218">
        <f>C125/3919*$H$13</f>
        <v>0.31277371746874211</v>
      </c>
      <c r="I125" s="124">
        <f t="shared" si="7"/>
        <v>0.31277371746874211</v>
      </c>
      <c r="J125" s="30"/>
      <c r="K125" s="108"/>
      <c r="L125" s="32"/>
      <c r="M125" s="32"/>
      <c r="N125" s="32"/>
      <c r="O125" s="30"/>
      <c r="P125" s="30"/>
      <c r="Q125" s="30"/>
      <c r="R125" s="30"/>
      <c r="S125" s="30"/>
      <c r="T125" s="30"/>
      <c r="U125" s="30"/>
      <c r="V125" s="30"/>
      <c r="W125" s="30"/>
      <c r="X125" s="99"/>
      <c r="Y125" s="99"/>
    </row>
    <row r="126" spans="1:25" s="30" customFormat="1" x14ac:dyDescent="0.25">
      <c r="A126" s="29">
        <v>101</v>
      </c>
      <c r="B126" s="82">
        <v>34242120</v>
      </c>
      <c r="C126" s="230">
        <v>59</v>
      </c>
      <c r="D126" s="36">
        <v>6.0910000000000002</v>
      </c>
      <c r="E126" s="36">
        <v>6.0910000000000002</v>
      </c>
      <c r="F126" s="36">
        <f t="shared" si="4"/>
        <v>0</v>
      </c>
      <c r="G126" s="124">
        <f t="shared" si="9"/>
        <v>0</v>
      </c>
      <c r="H126" s="218">
        <f t="shared" si="8"/>
        <v>0.31707301255422304</v>
      </c>
      <c r="I126" s="124">
        <f t="shared" si="7"/>
        <v>0.31707301255422304</v>
      </c>
      <c r="K126" s="108"/>
      <c r="L126" s="32"/>
      <c r="M126" s="32"/>
      <c r="N126" s="32"/>
      <c r="X126" s="99"/>
      <c r="Y126" s="99"/>
    </row>
    <row r="127" spans="1:25" s="3" customFormat="1" x14ac:dyDescent="0.25">
      <c r="A127" s="29">
        <v>102</v>
      </c>
      <c r="B127" s="82">
        <v>34242123</v>
      </c>
      <c r="C127" s="230">
        <v>77.599999999999994</v>
      </c>
      <c r="D127" s="36">
        <v>5.359</v>
      </c>
      <c r="E127" s="36">
        <v>6.73</v>
      </c>
      <c r="F127" s="36">
        <f t="shared" si="4"/>
        <v>1.3710000000000004</v>
      </c>
      <c r="G127" s="124">
        <f t="shared" si="9"/>
        <v>1.1787858000000004</v>
      </c>
      <c r="H127" s="218">
        <f t="shared" si="8"/>
        <v>0.41703162329165611</v>
      </c>
      <c r="I127" s="124">
        <f t="shared" si="7"/>
        <v>1.5958174232916567</v>
      </c>
      <c r="J127" s="30"/>
      <c r="K127" s="108"/>
      <c r="L127" s="32"/>
      <c r="M127" s="32"/>
      <c r="N127" s="32"/>
      <c r="O127" s="30"/>
      <c r="P127" s="30"/>
      <c r="Q127" s="30"/>
      <c r="R127" s="30"/>
      <c r="S127" s="30"/>
      <c r="T127" s="30"/>
      <c r="U127" s="30"/>
      <c r="V127" s="30"/>
      <c r="W127" s="30"/>
      <c r="X127" s="99"/>
      <c r="Y127" s="99"/>
    </row>
    <row r="128" spans="1:25" s="3" customFormat="1" x14ac:dyDescent="0.25">
      <c r="A128" s="29">
        <v>103</v>
      </c>
      <c r="B128" s="82">
        <v>34242126</v>
      </c>
      <c r="C128" s="230">
        <v>85.4</v>
      </c>
      <c r="D128" s="36">
        <v>11.872999999999999</v>
      </c>
      <c r="E128" s="36">
        <v>13.814</v>
      </c>
      <c r="F128" s="36">
        <f t="shared" si="4"/>
        <v>1.9410000000000007</v>
      </c>
      <c r="G128" s="124">
        <f t="shared" si="9"/>
        <v>1.6688718000000007</v>
      </c>
      <c r="H128" s="218">
        <f t="shared" si="8"/>
        <v>0.45894975037509578</v>
      </c>
      <c r="I128" s="124">
        <f t="shared" si="7"/>
        <v>2.1278215503750966</v>
      </c>
      <c r="J128" s="30"/>
      <c r="K128" s="108"/>
      <c r="L128" s="32"/>
      <c r="M128" s="32"/>
      <c r="N128" s="32"/>
      <c r="O128" s="30"/>
      <c r="P128" s="30"/>
      <c r="Q128" s="30"/>
      <c r="R128" s="30"/>
      <c r="S128" s="30"/>
      <c r="T128" s="30"/>
      <c r="U128" s="30"/>
      <c r="V128" s="30"/>
      <c r="W128" s="30"/>
      <c r="X128" s="99"/>
      <c r="Y128" s="99"/>
    </row>
    <row r="129" spans="1:25" s="3" customFormat="1" x14ac:dyDescent="0.25">
      <c r="A129" s="29">
        <v>104</v>
      </c>
      <c r="B129" s="84">
        <v>34242116</v>
      </c>
      <c r="C129" s="234">
        <v>58.8</v>
      </c>
      <c r="D129" s="36">
        <v>8.6940000000000008</v>
      </c>
      <c r="E129" s="36">
        <v>10.938000000000001</v>
      </c>
      <c r="F129" s="36">
        <f t="shared" si="4"/>
        <v>2.2439999999999998</v>
      </c>
      <c r="G129" s="124">
        <f t="shared" si="9"/>
        <v>1.9293911999999998</v>
      </c>
      <c r="H129" s="218">
        <f t="shared" si="8"/>
        <v>0.3159981887828528</v>
      </c>
      <c r="I129" s="124">
        <f t="shared" si="7"/>
        <v>2.2453893887828524</v>
      </c>
      <c r="J129" s="30"/>
      <c r="K129" s="108"/>
      <c r="L129" s="32"/>
      <c r="M129" s="32"/>
      <c r="N129" s="32"/>
      <c r="O129" s="30"/>
      <c r="P129" s="30"/>
      <c r="Q129" s="30"/>
      <c r="R129" s="30"/>
      <c r="S129" s="30"/>
      <c r="T129" s="30"/>
      <c r="U129" s="30"/>
      <c r="V129" s="30"/>
      <c r="W129" s="30"/>
      <c r="X129" s="99"/>
      <c r="Y129" s="99"/>
    </row>
    <row r="130" spans="1:25" s="3" customFormat="1" x14ac:dyDescent="0.25">
      <c r="A130" s="29">
        <v>105</v>
      </c>
      <c r="B130" s="82">
        <v>34242113</v>
      </c>
      <c r="C130" s="230">
        <v>59.2</v>
      </c>
      <c r="D130" s="36">
        <v>7.2089999999999996</v>
      </c>
      <c r="E130" s="36">
        <v>8.3870000000000005</v>
      </c>
      <c r="F130" s="36">
        <f t="shared" si="4"/>
        <v>1.1780000000000008</v>
      </c>
      <c r="G130" s="124">
        <f t="shared" si="9"/>
        <v>1.0128444000000008</v>
      </c>
      <c r="H130" s="218">
        <f t="shared" si="8"/>
        <v>0.31814783632559335</v>
      </c>
      <c r="I130" s="124">
        <f t="shared" si="7"/>
        <v>1.3309922363255942</v>
      </c>
      <c r="J130" s="30"/>
      <c r="K130" s="108"/>
      <c r="L130" s="32"/>
      <c r="M130" s="32"/>
      <c r="N130" s="32"/>
      <c r="O130" s="30"/>
      <c r="P130" s="30"/>
      <c r="Q130" s="30"/>
      <c r="R130" s="30"/>
      <c r="S130" s="30"/>
      <c r="T130" s="30"/>
      <c r="U130" s="30"/>
      <c r="V130" s="30"/>
      <c r="W130" s="30"/>
      <c r="X130" s="99"/>
      <c r="Y130" s="99"/>
    </row>
    <row r="131" spans="1:25" s="3" customFormat="1" x14ac:dyDescent="0.25">
      <c r="A131" s="29">
        <v>106</v>
      </c>
      <c r="B131" s="83">
        <v>34242119</v>
      </c>
      <c r="C131" s="230">
        <v>76.8</v>
      </c>
      <c r="D131" s="36">
        <v>5.3019999999999996</v>
      </c>
      <c r="E131" s="36">
        <v>6.7729999999999997</v>
      </c>
      <c r="F131" s="36">
        <f t="shared" si="4"/>
        <v>1.4710000000000001</v>
      </c>
      <c r="G131" s="124">
        <f t="shared" si="9"/>
        <v>1.2647658000000002</v>
      </c>
      <c r="H131" s="218">
        <f t="shared" si="8"/>
        <v>0.41273232820617511</v>
      </c>
      <c r="I131" s="124">
        <f t="shared" si="7"/>
        <v>1.6774981282061754</v>
      </c>
      <c r="J131" s="107"/>
      <c r="K131" s="108"/>
      <c r="L131" s="32"/>
      <c r="M131" s="32"/>
      <c r="N131" s="32"/>
      <c r="O131" s="30"/>
      <c r="P131" s="30"/>
      <c r="Q131" s="30"/>
      <c r="R131" s="30"/>
      <c r="S131" s="30"/>
      <c r="T131" s="30"/>
      <c r="U131" s="30"/>
      <c r="V131" s="30"/>
      <c r="W131" s="30"/>
      <c r="X131" s="99"/>
      <c r="Y131" s="99"/>
    </row>
    <row r="132" spans="1:25" s="30" customFormat="1" x14ac:dyDescent="0.25">
      <c r="A132" s="29">
        <v>107</v>
      </c>
      <c r="B132" s="82">
        <v>34242112</v>
      </c>
      <c r="C132" s="230">
        <v>85.1</v>
      </c>
      <c r="D132" s="36">
        <v>9.7279999999999998</v>
      </c>
      <c r="E132" s="36">
        <v>9.7279999999999998</v>
      </c>
      <c r="F132" s="36">
        <f t="shared" si="4"/>
        <v>0</v>
      </c>
      <c r="G132" s="124">
        <f t="shared" si="9"/>
        <v>0</v>
      </c>
      <c r="H132" s="218">
        <f t="shared" si="8"/>
        <v>0.45733751471804041</v>
      </c>
      <c r="I132" s="124">
        <f t="shared" si="7"/>
        <v>0.45733751471804041</v>
      </c>
      <c r="K132" s="108"/>
      <c r="L132" s="32"/>
      <c r="M132" s="32"/>
      <c r="N132" s="32"/>
      <c r="X132" s="99"/>
      <c r="Y132" s="99"/>
    </row>
    <row r="133" spans="1:25" s="3" customFormat="1" x14ac:dyDescent="0.25">
      <c r="A133" s="29">
        <v>108</v>
      </c>
      <c r="B133" s="82">
        <v>34242115</v>
      </c>
      <c r="C133" s="230">
        <v>58.5</v>
      </c>
      <c r="D133" s="36">
        <v>8.9239999999999995</v>
      </c>
      <c r="E133" s="36">
        <v>8.9239999999999995</v>
      </c>
      <c r="F133" s="36">
        <f t="shared" si="4"/>
        <v>0</v>
      </c>
      <c r="G133" s="124">
        <f t="shared" si="9"/>
        <v>0</v>
      </c>
      <c r="H133" s="218">
        <f t="shared" si="8"/>
        <v>0.31438595312579748</v>
      </c>
      <c r="I133" s="124">
        <f t="shared" si="7"/>
        <v>0.31438595312579748</v>
      </c>
      <c r="J133" s="107"/>
      <c r="K133" s="108"/>
      <c r="L133" s="32"/>
      <c r="M133" s="32"/>
      <c r="N133" s="32"/>
      <c r="O133" s="30"/>
      <c r="P133" s="30"/>
      <c r="Q133" s="30"/>
      <c r="R133" s="30"/>
      <c r="S133" s="30"/>
      <c r="T133" s="30"/>
      <c r="U133" s="30"/>
      <c r="V133" s="30"/>
      <c r="W133" s="30"/>
      <c r="X133" s="99"/>
      <c r="Y133" s="99"/>
    </row>
    <row r="134" spans="1:25" s="30" customFormat="1" x14ac:dyDescent="0.25">
      <c r="A134" s="29">
        <v>109</v>
      </c>
      <c r="B134" s="82">
        <v>34242118</v>
      </c>
      <c r="C134" s="230">
        <v>59.1</v>
      </c>
      <c r="D134" s="36">
        <v>6.0510000000000002</v>
      </c>
      <c r="E134" s="36">
        <v>7.54</v>
      </c>
      <c r="F134" s="36">
        <f t="shared" si="4"/>
        <v>1.4889999999999999</v>
      </c>
      <c r="G134" s="124">
        <f t="shared" si="9"/>
        <v>1.2802422</v>
      </c>
      <c r="H134" s="218">
        <f t="shared" si="8"/>
        <v>0.31761042443990822</v>
      </c>
      <c r="I134" s="124">
        <f t="shared" si="7"/>
        <v>1.5978526244399083</v>
      </c>
      <c r="K134" s="108"/>
      <c r="L134" s="32"/>
      <c r="M134" s="32"/>
      <c r="N134" s="32"/>
      <c r="X134" s="99"/>
      <c r="Y134" s="99"/>
    </row>
    <row r="135" spans="1:25" s="30" customFormat="1" x14ac:dyDescent="0.25">
      <c r="A135" s="29">
        <v>110</v>
      </c>
      <c r="B135" s="82">
        <v>34242111</v>
      </c>
      <c r="C135" s="230">
        <v>77.099999999999994</v>
      </c>
      <c r="D135" s="36">
        <v>4.4050000000000002</v>
      </c>
      <c r="E135" s="36">
        <v>4.952</v>
      </c>
      <c r="F135" s="36">
        <f t="shared" si="4"/>
        <v>0.54699999999999971</v>
      </c>
      <c r="G135" s="124">
        <f t="shared" si="9"/>
        <v>0.47031059999999975</v>
      </c>
      <c r="H135" s="218">
        <f t="shared" si="8"/>
        <v>0.41434456386323049</v>
      </c>
      <c r="I135" s="124">
        <f t="shared" si="7"/>
        <v>0.88465516386323029</v>
      </c>
      <c r="K135" s="108"/>
      <c r="L135" s="32"/>
      <c r="M135" s="32"/>
      <c r="N135" s="32"/>
      <c r="X135" s="99"/>
      <c r="Y135" s="99"/>
    </row>
    <row r="136" spans="1:25" s="3" customFormat="1" x14ac:dyDescent="0.25">
      <c r="A136" s="29">
        <v>111</v>
      </c>
      <c r="B136" s="82">
        <v>34242114</v>
      </c>
      <c r="C136" s="230">
        <v>85.1</v>
      </c>
      <c r="D136" s="36">
        <v>12.907</v>
      </c>
      <c r="E136" s="36">
        <v>14.923999999999999</v>
      </c>
      <c r="F136" s="36">
        <f t="shared" si="4"/>
        <v>2.0169999999999995</v>
      </c>
      <c r="G136" s="124">
        <f>F136*0.8598</f>
        <v>1.7342165999999997</v>
      </c>
      <c r="H136" s="218">
        <f t="shared" si="8"/>
        <v>0.45733751471804041</v>
      </c>
      <c r="I136" s="124">
        <f t="shared" si="7"/>
        <v>2.19155411471804</v>
      </c>
      <c r="J136" s="30"/>
      <c r="K136" s="108"/>
      <c r="L136" s="32"/>
      <c r="M136" s="32"/>
      <c r="N136" s="32"/>
      <c r="O136" s="30"/>
      <c r="P136" s="30"/>
      <c r="Q136" s="30"/>
      <c r="R136" s="30"/>
      <c r="S136" s="30"/>
      <c r="T136" s="30"/>
      <c r="U136" s="30"/>
      <c r="V136" s="30"/>
      <c r="W136" s="30"/>
      <c r="X136" s="99"/>
      <c r="Y136" s="99"/>
    </row>
    <row r="137" spans="1:25" s="3" customFormat="1" x14ac:dyDescent="0.25">
      <c r="A137" s="29">
        <v>112</v>
      </c>
      <c r="B137" s="82">
        <v>34242117</v>
      </c>
      <c r="C137" s="230">
        <v>57.5</v>
      </c>
      <c r="D137" s="36">
        <v>2.2480000000000002</v>
      </c>
      <c r="E137" s="36">
        <v>2.9319999999999999</v>
      </c>
      <c r="F137" s="36">
        <f t="shared" si="4"/>
        <v>0.68399999999999972</v>
      </c>
      <c r="G137" s="124">
        <f t="shared" ref="G137:G165" si="10">F137*0.8598</f>
        <v>0.58810319999999972</v>
      </c>
      <c r="H137" s="218">
        <f t="shared" si="8"/>
        <v>0.30901183426894624</v>
      </c>
      <c r="I137" s="124">
        <f t="shared" si="7"/>
        <v>0.89711503426894601</v>
      </c>
      <c r="J137" s="30"/>
      <c r="K137" s="108"/>
      <c r="L137" s="32"/>
      <c r="M137" s="32"/>
      <c r="N137" s="32"/>
      <c r="O137" s="30"/>
      <c r="P137" s="30"/>
      <c r="Q137" s="30"/>
      <c r="R137" s="30"/>
      <c r="S137" s="30"/>
      <c r="T137" s="30"/>
      <c r="U137" s="30"/>
      <c r="V137" s="30"/>
      <c r="W137" s="30"/>
      <c r="X137" s="99"/>
      <c r="Y137" s="99"/>
    </row>
    <row r="138" spans="1:25" s="3" customFormat="1" x14ac:dyDescent="0.25">
      <c r="A138" s="29">
        <v>113</v>
      </c>
      <c r="B138" s="82">
        <v>34242125</v>
      </c>
      <c r="C138" s="230">
        <v>58.9</v>
      </c>
      <c r="D138" s="36">
        <v>7.38</v>
      </c>
      <c r="E138" s="36">
        <v>8.9879999999999995</v>
      </c>
      <c r="F138" s="36">
        <f t="shared" si="4"/>
        <v>1.6079999999999997</v>
      </c>
      <c r="G138" s="124">
        <f t="shared" si="10"/>
        <v>1.3825583999999997</v>
      </c>
      <c r="H138" s="218">
        <f t="shared" si="8"/>
        <v>0.31653560066853792</v>
      </c>
      <c r="I138" s="124">
        <f t="shared" si="7"/>
        <v>1.6990940006685378</v>
      </c>
      <c r="J138" s="30"/>
      <c r="K138" s="108"/>
      <c r="L138" s="32"/>
      <c r="M138" s="32"/>
      <c r="N138" s="32"/>
      <c r="O138" s="30"/>
      <c r="P138" s="30"/>
      <c r="Q138" s="30"/>
      <c r="R138" s="30"/>
      <c r="S138" s="30"/>
      <c r="T138" s="30"/>
      <c r="U138" s="30"/>
      <c r="V138" s="30"/>
      <c r="W138" s="30"/>
      <c r="X138" s="99"/>
      <c r="Y138" s="99"/>
    </row>
    <row r="139" spans="1:25" s="30" customFormat="1" x14ac:dyDescent="0.25">
      <c r="A139" s="29">
        <v>114</v>
      </c>
      <c r="B139" s="82">
        <v>34242154</v>
      </c>
      <c r="C139" s="230">
        <v>77.099999999999994</v>
      </c>
      <c r="D139" s="36">
        <v>6.423</v>
      </c>
      <c r="E139" s="36">
        <v>6.423</v>
      </c>
      <c r="F139" s="36">
        <f t="shared" si="4"/>
        <v>0</v>
      </c>
      <c r="G139" s="124">
        <f t="shared" si="10"/>
        <v>0</v>
      </c>
      <c r="H139" s="218">
        <f t="shared" si="8"/>
        <v>0.41434456386323049</v>
      </c>
      <c r="I139" s="124">
        <f t="shared" si="7"/>
        <v>0.41434456386323049</v>
      </c>
      <c r="K139" s="108"/>
      <c r="L139" s="32"/>
      <c r="M139" s="32"/>
      <c r="N139" s="32"/>
      <c r="X139" s="99"/>
      <c r="Y139" s="99"/>
    </row>
    <row r="140" spans="1:25" s="30" customFormat="1" x14ac:dyDescent="0.25">
      <c r="A140" s="29">
        <v>115</v>
      </c>
      <c r="B140" s="82">
        <v>34242149</v>
      </c>
      <c r="C140" s="230">
        <v>85.3</v>
      </c>
      <c r="D140" s="36">
        <v>6.952</v>
      </c>
      <c r="E140" s="36">
        <v>6.952</v>
      </c>
      <c r="F140" s="36">
        <f t="shared" si="4"/>
        <v>0</v>
      </c>
      <c r="G140" s="124">
        <f t="shared" si="10"/>
        <v>0</v>
      </c>
      <c r="H140" s="218">
        <f t="shared" si="8"/>
        <v>0.45841233848941065</v>
      </c>
      <c r="I140" s="124">
        <f t="shared" si="7"/>
        <v>0.45841233848941065</v>
      </c>
      <c r="K140" s="108"/>
      <c r="L140" s="32"/>
      <c r="M140" s="32"/>
      <c r="N140" s="32"/>
      <c r="X140" s="99"/>
      <c r="Y140" s="99"/>
    </row>
    <row r="141" spans="1:25" s="3" customFormat="1" x14ac:dyDescent="0.25">
      <c r="A141" s="29">
        <v>116</v>
      </c>
      <c r="B141" s="82">
        <v>34242157</v>
      </c>
      <c r="C141" s="230">
        <v>59.6</v>
      </c>
      <c r="D141" s="36">
        <v>7.0810000000000004</v>
      </c>
      <c r="E141" s="36">
        <v>7.0810000000000004</v>
      </c>
      <c r="F141" s="36">
        <f t="shared" si="4"/>
        <v>0</v>
      </c>
      <c r="G141" s="124">
        <f t="shared" si="10"/>
        <v>0</v>
      </c>
      <c r="H141" s="218">
        <f t="shared" si="8"/>
        <v>0.32029748386833384</v>
      </c>
      <c r="I141" s="124">
        <f t="shared" si="7"/>
        <v>0.32029748386833384</v>
      </c>
      <c r="J141" s="30"/>
      <c r="K141" s="108"/>
      <c r="L141" s="32"/>
      <c r="M141" s="32"/>
      <c r="N141" s="32"/>
      <c r="O141" s="30"/>
      <c r="P141" s="30"/>
      <c r="Q141" s="30"/>
      <c r="R141" s="30"/>
      <c r="S141" s="30"/>
      <c r="T141" s="30"/>
      <c r="U141" s="30"/>
      <c r="V141" s="30"/>
      <c r="W141" s="30"/>
      <c r="X141" s="99"/>
      <c r="Y141" s="99"/>
    </row>
    <row r="142" spans="1:25" s="3" customFormat="1" x14ac:dyDescent="0.25">
      <c r="A142" s="29">
        <v>117</v>
      </c>
      <c r="B142" s="82">
        <v>41341239</v>
      </c>
      <c r="C142" s="230">
        <v>59</v>
      </c>
      <c r="D142" s="36">
        <v>2.7869999999999999</v>
      </c>
      <c r="E142" s="36">
        <v>3.2109999999999999</v>
      </c>
      <c r="F142" s="36">
        <f t="shared" si="4"/>
        <v>0.42399999999999993</v>
      </c>
      <c r="G142" s="124">
        <f t="shared" si="10"/>
        <v>0.36455519999999997</v>
      </c>
      <c r="H142" s="218">
        <f t="shared" si="8"/>
        <v>0.31707301255422304</v>
      </c>
      <c r="I142" s="124">
        <f t="shared" si="7"/>
        <v>0.68162821255422301</v>
      </c>
      <c r="J142" s="30"/>
      <c r="K142" s="108"/>
      <c r="L142" s="32"/>
      <c r="M142" s="32"/>
      <c r="N142" s="32"/>
      <c r="O142" s="30"/>
      <c r="P142" s="30"/>
      <c r="Q142" s="30"/>
      <c r="R142" s="30"/>
      <c r="S142" s="30"/>
      <c r="T142" s="30"/>
      <c r="U142" s="30"/>
      <c r="V142" s="30"/>
      <c r="W142" s="30"/>
      <c r="X142" s="99"/>
      <c r="Y142" s="99"/>
    </row>
    <row r="143" spans="1:25" s="3" customFormat="1" x14ac:dyDescent="0.25">
      <c r="A143" s="29">
        <v>118</v>
      </c>
      <c r="B143" s="82">
        <v>34242156</v>
      </c>
      <c r="C143" s="230">
        <v>78</v>
      </c>
      <c r="D143" s="36">
        <v>7.93</v>
      </c>
      <c r="E143" s="36">
        <v>7.93</v>
      </c>
      <c r="F143" s="36">
        <f t="shared" si="4"/>
        <v>0</v>
      </c>
      <c r="G143" s="124">
        <f t="shared" si="10"/>
        <v>0</v>
      </c>
      <c r="H143" s="218">
        <f t="shared" si="8"/>
        <v>0.4191812708343966</v>
      </c>
      <c r="I143" s="124">
        <f t="shared" si="7"/>
        <v>0.4191812708343966</v>
      </c>
      <c r="J143" s="30"/>
      <c r="K143" s="108"/>
      <c r="L143" s="32"/>
      <c r="M143" s="32"/>
      <c r="N143" s="32"/>
      <c r="O143" s="30"/>
      <c r="P143" s="30"/>
      <c r="Q143" s="30"/>
      <c r="R143" s="30"/>
      <c r="S143" s="30"/>
      <c r="T143" s="30"/>
      <c r="U143" s="30"/>
      <c r="V143" s="30"/>
      <c r="W143" s="30"/>
      <c r="X143" s="99"/>
      <c r="Y143" s="99"/>
    </row>
    <row r="144" spans="1:25" s="3" customFormat="1" x14ac:dyDescent="0.25">
      <c r="A144" s="29">
        <v>119</v>
      </c>
      <c r="B144" s="82">
        <v>34242162</v>
      </c>
      <c r="C144" s="230">
        <v>85.5</v>
      </c>
      <c r="D144" s="36">
        <v>9.51</v>
      </c>
      <c r="E144" s="36">
        <v>10.862</v>
      </c>
      <c r="F144" s="36">
        <f t="shared" si="4"/>
        <v>1.3520000000000003</v>
      </c>
      <c r="G144" s="124">
        <f t="shared" si="10"/>
        <v>1.1624496000000002</v>
      </c>
      <c r="H144" s="218">
        <f t="shared" si="8"/>
        <v>0.4594871622607809</v>
      </c>
      <c r="I144" s="124">
        <f t="shared" si="7"/>
        <v>1.621936762260781</v>
      </c>
      <c r="J144" s="30"/>
      <c r="K144" s="108"/>
      <c r="L144" s="32"/>
      <c r="M144" s="32"/>
      <c r="N144" s="32"/>
      <c r="O144" s="30"/>
      <c r="P144" s="30"/>
      <c r="Q144" s="30"/>
      <c r="R144" s="30"/>
      <c r="S144" s="30"/>
      <c r="T144" s="30"/>
      <c r="U144" s="30"/>
      <c r="V144" s="30"/>
      <c r="W144" s="30"/>
      <c r="X144" s="99"/>
      <c r="Y144" s="99"/>
    </row>
    <row r="145" spans="1:25" s="30" customFormat="1" x14ac:dyDescent="0.25">
      <c r="A145" s="29">
        <v>120</v>
      </c>
      <c r="B145" s="82">
        <v>20140179</v>
      </c>
      <c r="C145" s="230">
        <v>58.9</v>
      </c>
      <c r="D145" s="36">
        <v>3.782</v>
      </c>
      <c r="E145" s="36">
        <v>5.3760000000000003</v>
      </c>
      <c r="F145" s="36">
        <f t="shared" si="4"/>
        <v>1.5940000000000003</v>
      </c>
      <c r="G145" s="124">
        <f t="shared" si="10"/>
        <v>1.3705212000000002</v>
      </c>
      <c r="H145" s="218">
        <f t="shared" si="8"/>
        <v>0.31653560066853792</v>
      </c>
      <c r="I145" s="124">
        <f t="shared" si="7"/>
        <v>1.6870568006685382</v>
      </c>
      <c r="K145" s="108"/>
      <c r="L145" s="32"/>
      <c r="M145" s="32"/>
      <c r="N145" s="32"/>
      <c r="X145" s="99"/>
      <c r="Y145" s="99"/>
    </row>
    <row r="146" spans="1:25" s="3" customFormat="1" x14ac:dyDescent="0.25">
      <c r="A146" s="29">
        <v>121</v>
      </c>
      <c r="B146" s="82">
        <v>34242161</v>
      </c>
      <c r="C146" s="230">
        <v>59.2</v>
      </c>
      <c r="D146" s="36">
        <v>5.4960000000000004</v>
      </c>
      <c r="E146" s="36">
        <v>7.6989999999999998</v>
      </c>
      <c r="F146" s="36">
        <f t="shared" si="4"/>
        <v>2.2029999999999994</v>
      </c>
      <c r="G146" s="124">
        <f t="shared" si="10"/>
        <v>1.8941393999999996</v>
      </c>
      <c r="H146" s="218">
        <f t="shared" si="8"/>
        <v>0.31814783632559335</v>
      </c>
      <c r="I146" s="124">
        <f t="shared" si="7"/>
        <v>2.2122872363255928</v>
      </c>
      <c r="J146" s="30"/>
      <c r="K146" s="108"/>
      <c r="L146" s="32"/>
      <c r="M146" s="32"/>
      <c r="N146" s="32"/>
      <c r="O146" s="30"/>
      <c r="P146" s="30"/>
      <c r="Q146" s="30"/>
      <c r="R146" s="30"/>
      <c r="S146" s="30"/>
      <c r="T146" s="30"/>
      <c r="U146" s="30"/>
      <c r="V146" s="30"/>
      <c r="W146" s="30"/>
      <c r="X146" s="99"/>
      <c r="Y146" s="99"/>
    </row>
    <row r="147" spans="1:25" s="3" customFormat="1" x14ac:dyDescent="0.25">
      <c r="A147" s="29">
        <v>122</v>
      </c>
      <c r="B147" s="82">
        <v>34242151</v>
      </c>
      <c r="C147" s="230">
        <v>78.099999999999994</v>
      </c>
      <c r="D147" s="36">
        <v>5.859</v>
      </c>
      <c r="E147" s="36">
        <v>5.859</v>
      </c>
      <c r="F147" s="36">
        <f t="shared" si="4"/>
        <v>0</v>
      </c>
      <c r="G147" s="124">
        <f t="shared" si="10"/>
        <v>0</v>
      </c>
      <c r="H147" s="218">
        <f t="shared" si="8"/>
        <v>0.41971868272008173</v>
      </c>
      <c r="I147" s="124">
        <f t="shared" si="7"/>
        <v>0.41971868272008173</v>
      </c>
      <c r="J147" s="30"/>
      <c r="K147" s="108"/>
      <c r="L147" s="32"/>
      <c r="M147" s="32"/>
      <c r="N147" s="32"/>
      <c r="O147" s="30"/>
      <c r="P147" s="30"/>
      <c r="Q147" s="30"/>
      <c r="R147" s="30"/>
      <c r="S147" s="30"/>
      <c r="T147" s="30"/>
      <c r="U147" s="30"/>
      <c r="V147" s="30"/>
      <c r="W147" s="30"/>
      <c r="X147" s="99"/>
      <c r="Y147" s="99"/>
    </row>
    <row r="148" spans="1:25" s="30" customFormat="1" x14ac:dyDescent="0.25">
      <c r="A148" s="29">
        <v>123</v>
      </c>
      <c r="B148" s="82">
        <v>34242148</v>
      </c>
      <c r="C148" s="230">
        <v>85.2</v>
      </c>
      <c r="D148" s="36">
        <v>3.919</v>
      </c>
      <c r="E148" s="36">
        <v>4.6539999999999999</v>
      </c>
      <c r="F148" s="36">
        <f t="shared" si="4"/>
        <v>0.73499999999999988</v>
      </c>
      <c r="G148" s="124">
        <f t="shared" si="10"/>
        <v>0.63195299999999988</v>
      </c>
      <c r="H148" s="218">
        <f t="shared" si="8"/>
        <v>0.45787492660372553</v>
      </c>
      <c r="I148" s="124">
        <f t="shared" si="7"/>
        <v>1.0898279266037254</v>
      </c>
      <c r="K148" s="108"/>
      <c r="L148" s="32"/>
      <c r="M148" s="32"/>
      <c r="N148" s="32"/>
      <c r="X148" s="99"/>
      <c r="Y148" s="99"/>
    </row>
    <row r="149" spans="1:25" s="3" customFormat="1" x14ac:dyDescent="0.25">
      <c r="A149" s="29">
        <v>124</v>
      </c>
      <c r="B149" s="82">
        <v>34242163</v>
      </c>
      <c r="C149" s="230">
        <v>59.3</v>
      </c>
      <c r="D149" s="36">
        <v>5.3070000000000004</v>
      </c>
      <c r="E149" s="36">
        <v>6.6870000000000003</v>
      </c>
      <c r="F149" s="36">
        <f t="shared" si="4"/>
        <v>1.38</v>
      </c>
      <c r="G149" s="124">
        <f t="shared" si="10"/>
        <v>1.1865239999999999</v>
      </c>
      <c r="H149" s="218">
        <f t="shared" si="8"/>
        <v>0.31868524821127842</v>
      </c>
      <c r="I149" s="124">
        <f t="shared" si="7"/>
        <v>1.5052092482112784</v>
      </c>
      <c r="J149" s="30"/>
      <c r="K149" s="108"/>
      <c r="L149" s="32"/>
      <c r="M149" s="32"/>
      <c r="N149" s="32"/>
      <c r="O149" s="30"/>
      <c r="P149" s="30"/>
      <c r="Q149" s="30"/>
      <c r="R149" s="30"/>
      <c r="S149" s="30"/>
      <c r="T149" s="30"/>
      <c r="U149" s="30"/>
      <c r="V149" s="30"/>
      <c r="W149" s="30"/>
      <c r="X149" s="99"/>
      <c r="Y149" s="99"/>
    </row>
    <row r="150" spans="1:25" s="3" customFormat="1" x14ac:dyDescent="0.25">
      <c r="A150" s="29">
        <v>125</v>
      </c>
      <c r="B150" s="82">
        <v>34242153</v>
      </c>
      <c r="C150" s="230">
        <v>59.2</v>
      </c>
      <c r="D150" s="36">
        <v>6.9029999999999996</v>
      </c>
      <c r="E150" s="36">
        <v>8.2759999999999998</v>
      </c>
      <c r="F150" s="36">
        <f t="shared" si="4"/>
        <v>1.3730000000000002</v>
      </c>
      <c r="G150" s="124">
        <f t="shared" si="10"/>
        <v>1.1805054000000001</v>
      </c>
      <c r="H150" s="218">
        <f t="shared" si="8"/>
        <v>0.31814783632559335</v>
      </c>
      <c r="I150" s="124">
        <f t="shared" si="7"/>
        <v>1.4986532363255936</v>
      </c>
      <c r="J150" s="30"/>
      <c r="K150" s="108"/>
      <c r="L150" s="32"/>
      <c r="M150" s="32"/>
      <c r="N150" s="32"/>
      <c r="O150" s="30"/>
      <c r="P150" s="30"/>
      <c r="Q150" s="30"/>
      <c r="R150" s="30"/>
      <c r="S150" s="30"/>
      <c r="T150" s="30"/>
      <c r="U150" s="30"/>
      <c r="V150" s="30"/>
      <c r="W150" s="30"/>
      <c r="X150" s="99"/>
      <c r="Y150" s="99"/>
    </row>
    <row r="151" spans="1:25" s="3" customFormat="1" x14ac:dyDescent="0.25">
      <c r="A151" s="29">
        <v>126</v>
      </c>
      <c r="B151" s="82">
        <v>20140213</v>
      </c>
      <c r="C151" s="230">
        <v>77.599999999999994</v>
      </c>
      <c r="D151" s="36">
        <v>6.2859999999999996</v>
      </c>
      <c r="E151" s="36">
        <v>6.8129999999999997</v>
      </c>
      <c r="F151" s="36">
        <f t="shared" si="4"/>
        <v>0.52700000000000014</v>
      </c>
      <c r="G151" s="124">
        <f t="shared" si="10"/>
        <v>0.45311460000000015</v>
      </c>
      <c r="H151" s="218">
        <f t="shared" si="8"/>
        <v>0.41703162329165611</v>
      </c>
      <c r="I151" s="124">
        <f t="shared" si="7"/>
        <v>0.87014622329165625</v>
      </c>
      <c r="J151" s="30"/>
      <c r="K151" s="108"/>
      <c r="L151" s="32"/>
      <c r="M151" s="32"/>
      <c r="N151" s="32"/>
      <c r="O151" s="30"/>
      <c r="P151" s="30"/>
      <c r="Q151" s="30"/>
      <c r="R151" s="30"/>
      <c r="S151" s="30"/>
      <c r="T151" s="30"/>
      <c r="U151" s="30"/>
      <c r="V151" s="30"/>
      <c r="W151" s="30"/>
      <c r="X151" s="99"/>
      <c r="Y151" s="99"/>
    </row>
    <row r="152" spans="1:25" s="30" customFormat="1" x14ac:dyDescent="0.25">
      <c r="A152" s="29">
        <v>127</v>
      </c>
      <c r="B152" s="82">
        <v>34242152</v>
      </c>
      <c r="C152" s="230">
        <v>85.2</v>
      </c>
      <c r="D152" s="36">
        <v>13.231999999999999</v>
      </c>
      <c r="E152" s="36">
        <v>15.4</v>
      </c>
      <c r="F152" s="36">
        <f t="shared" si="4"/>
        <v>2.168000000000001</v>
      </c>
      <c r="G152" s="124">
        <f t="shared" si="10"/>
        <v>1.864046400000001</v>
      </c>
      <c r="H152" s="218">
        <f t="shared" si="8"/>
        <v>0.45787492660372553</v>
      </c>
      <c r="I152" s="124">
        <f t="shared" si="7"/>
        <v>2.3219213266037264</v>
      </c>
      <c r="K152" s="108"/>
      <c r="L152" s="32"/>
      <c r="M152" s="32"/>
      <c r="N152" s="32"/>
      <c r="X152" s="99"/>
      <c r="Y152" s="99"/>
    </row>
    <row r="153" spans="1:25" s="30" customFormat="1" x14ac:dyDescent="0.25">
      <c r="A153" s="29">
        <v>128</v>
      </c>
      <c r="B153" s="82">
        <v>34242147</v>
      </c>
      <c r="C153" s="230">
        <v>58.9</v>
      </c>
      <c r="D153" s="36">
        <v>5.6349999999999998</v>
      </c>
      <c r="E153" s="36">
        <v>6.4729999999999999</v>
      </c>
      <c r="F153" s="36">
        <f t="shared" si="4"/>
        <v>0.83800000000000008</v>
      </c>
      <c r="G153" s="124">
        <f t="shared" si="10"/>
        <v>0.72051240000000005</v>
      </c>
      <c r="H153" s="218">
        <f t="shared" si="8"/>
        <v>0.31653560066853792</v>
      </c>
      <c r="I153" s="124">
        <f t="shared" si="7"/>
        <v>1.0370480006685381</v>
      </c>
      <c r="K153" s="108"/>
      <c r="L153" s="32"/>
      <c r="M153" s="32"/>
      <c r="N153" s="32"/>
      <c r="X153" s="99"/>
      <c r="Y153" s="99"/>
    </row>
    <row r="154" spans="1:25" s="3" customFormat="1" x14ac:dyDescent="0.25">
      <c r="A154" s="29">
        <v>129</v>
      </c>
      <c r="B154" s="82">
        <v>34242155</v>
      </c>
      <c r="C154" s="230">
        <v>58.6</v>
      </c>
      <c r="D154" s="36">
        <v>7.5609999999999999</v>
      </c>
      <c r="E154" s="36">
        <v>7.5609999999999999</v>
      </c>
      <c r="F154" s="36">
        <f t="shared" si="4"/>
        <v>0</v>
      </c>
      <c r="G154" s="124">
        <f t="shared" si="10"/>
        <v>0</v>
      </c>
      <c r="H154" s="218">
        <f t="shared" si="8"/>
        <v>0.31492336501148255</v>
      </c>
      <c r="I154" s="124">
        <f t="shared" si="7"/>
        <v>0.31492336501148255</v>
      </c>
      <c r="J154" s="30"/>
      <c r="K154" s="108"/>
      <c r="L154" s="32"/>
      <c r="M154" s="32"/>
      <c r="N154" s="32"/>
      <c r="O154" s="30"/>
      <c r="P154" s="30"/>
      <c r="Q154" s="30"/>
      <c r="R154" s="30"/>
      <c r="S154" s="30"/>
      <c r="T154" s="30"/>
      <c r="U154" s="30"/>
      <c r="V154" s="30"/>
      <c r="W154" s="30"/>
      <c r="X154" s="99"/>
      <c r="Y154" s="99"/>
    </row>
    <row r="155" spans="1:25" s="3" customFormat="1" ht="15.75" thickBot="1" x14ac:dyDescent="0.3">
      <c r="A155" s="122">
        <v>130</v>
      </c>
      <c r="B155" s="86">
        <v>34242150</v>
      </c>
      <c r="C155" s="231">
        <v>77.599999999999994</v>
      </c>
      <c r="D155" s="59">
        <v>6.7809999999999997</v>
      </c>
      <c r="E155" s="59">
        <v>6.7809999999999997</v>
      </c>
      <c r="F155" s="59">
        <f t="shared" ref="F155:F218" si="11">E155-D155</f>
        <v>0</v>
      </c>
      <c r="G155" s="223">
        <f t="shared" si="10"/>
        <v>0</v>
      </c>
      <c r="H155" s="223">
        <f t="shared" si="8"/>
        <v>0.41703162329165611</v>
      </c>
      <c r="I155" s="223">
        <f t="shared" ref="I155:I218" si="12">G155+H155</f>
        <v>0.41703162329165611</v>
      </c>
      <c r="J155" s="30"/>
      <c r="K155" s="108"/>
      <c r="L155" s="70"/>
      <c r="M155" s="32"/>
      <c r="N155" s="32"/>
      <c r="O155" s="30"/>
      <c r="P155" s="30"/>
      <c r="Q155" s="30"/>
      <c r="R155" s="30"/>
      <c r="S155" s="30"/>
      <c r="T155" s="30"/>
      <c r="U155" s="30"/>
      <c r="V155" s="30"/>
      <c r="W155" s="30"/>
      <c r="X155" s="99"/>
      <c r="Y155" s="99"/>
    </row>
    <row r="156" spans="1:25" s="3" customFormat="1" x14ac:dyDescent="0.25">
      <c r="A156" s="63">
        <v>131</v>
      </c>
      <c r="B156" s="85">
        <v>20442446</v>
      </c>
      <c r="C156" s="224">
        <v>84.1</v>
      </c>
      <c r="D156" s="46">
        <v>15.563000000000001</v>
      </c>
      <c r="E156" s="46">
        <v>16.966999999999999</v>
      </c>
      <c r="F156" s="46">
        <f t="shared" si="11"/>
        <v>1.4039999999999981</v>
      </c>
      <c r="G156" s="218">
        <f>F156*0.8598</f>
        <v>1.2071591999999984</v>
      </c>
      <c r="H156" s="218">
        <f>C156/3672.6*$H$16</f>
        <v>0.45707022756085597</v>
      </c>
      <c r="I156" s="218">
        <f t="shared" si="12"/>
        <v>1.6642294275608545</v>
      </c>
      <c r="J156" s="30"/>
      <c r="K156" s="108"/>
      <c r="L156" s="32"/>
      <c r="M156" s="32"/>
      <c r="N156" s="32"/>
      <c r="O156" s="30"/>
      <c r="P156" s="30"/>
      <c r="Q156" s="30"/>
      <c r="R156" s="30"/>
      <c r="S156" s="30"/>
      <c r="T156" s="30"/>
      <c r="U156" s="30"/>
      <c r="V156" s="30"/>
      <c r="W156" s="30"/>
      <c r="X156" s="99"/>
      <c r="Y156" s="99"/>
    </row>
    <row r="157" spans="1:25" s="3" customFormat="1" x14ac:dyDescent="0.25">
      <c r="A157" s="29">
        <v>132</v>
      </c>
      <c r="B157" s="82">
        <v>43242256</v>
      </c>
      <c r="C157" s="230">
        <v>56.3</v>
      </c>
      <c r="D157" s="36">
        <v>5.7930000000000001</v>
      </c>
      <c r="E157" s="36">
        <v>7.2050000000000001</v>
      </c>
      <c r="F157" s="36">
        <f t="shared" si="11"/>
        <v>1.4119999999999999</v>
      </c>
      <c r="G157" s="124">
        <f t="shared" si="10"/>
        <v>1.2140375999999999</v>
      </c>
      <c r="H157" s="218">
        <f>C157/3672.6*$H$16</f>
        <v>0.30598161488318892</v>
      </c>
      <c r="I157" s="124">
        <f t="shared" si="12"/>
        <v>1.5200192148831888</v>
      </c>
      <c r="J157" s="30"/>
      <c r="K157" s="108"/>
      <c r="L157" s="32"/>
      <c r="M157" s="32"/>
      <c r="N157" s="32"/>
      <c r="O157" s="30"/>
      <c r="P157" s="30"/>
      <c r="Q157" s="30"/>
      <c r="R157" s="30"/>
      <c r="S157" s="30"/>
      <c r="T157" s="30"/>
      <c r="U157" s="30"/>
      <c r="V157" s="30"/>
      <c r="W157" s="30"/>
      <c r="X157" s="99"/>
      <c r="Y157" s="99"/>
    </row>
    <row r="158" spans="1:25" s="3" customFormat="1" x14ac:dyDescent="0.25">
      <c r="A158" s="29">
        <v>133</v>
      </c>
      <c r="B158" s="82">
        <v>43242235</v>
      </c>
      <c r="C158" s="230">
        <v>56.1</v>
      </c>
      <c r="D158" s="36">
        <v>4.7110000000000003</v>
      </c>
      <c r="E158" s="36">
        <v>5.8339999999999996</v>
      </c>
      <c r="F158" s="36">
        <f t="shared" si="11"/>
        <v>1.1229999999999993</v>
      </c>
      <c r="G158" s="124">
        <f t="shared" si="10"/>
        <v>0.9655553999999994</v>
      </c>
      <c r="H158" s="218">
        <f>C158/3672.6*$H$16</f>
        <v>0.30489464644665898</v>
      </c>
      <c r="I158" s="124">
        <f t="shared" si="12"/>
        <v>1.2704500464466584</v>
      </c>
      <c r="J158" s="30"/>
      <c r="K158" s="108"/>
      <c r="L158" s="32"/>
      <c r="M158" s="32"/>
      <c r="N158" s="32"/>
      <c r="O158" s="30"/>
      <c r="P158" s="30"/>
      <c r="Q158" s="30"/>
      <c r="R158" s="30"/>
      <c r="S158" s="30"/>
      <c r="T158" s="30"/>
      <c r="U158" s="30"/>
      <c r="V158" s="30"/>
      <c r="W158" s="30"/>
      <c r="X158" s="99"/>
      <c r="Y158" s="99"/>
    </row>
    <row r="159" spans="1:25" s="3" customFormat="1" x14ac:dyDescent="0.25">
      <c r="A159" s="29">
        <v>134</v>
      </c>
      <c r="B159" s="82">
        <v>43242250</v>
      </c>
      <c r="C159" s="230">
        <v>85.2</v>
      </c>
      <c r="D159" s="36">
        <v>7.7779999999999996</v>
      </c>
      <c r="E159" s="36">
        <v>7.859</v>
      </c>
      <c r="F159" s="36">
        <f t="shared" si="11"/>
        <v>8.1000000000000405E-2</v>
      </c>
      <c r="G159" s="124">
        <f t="shared" si="10"/>
        <v>6.9643800000000353E-2</v>
      </c>
      <c r="H159" s="218">
        <f>C159/3672.6*$H$16</f>
        <v>0.46304855396177086</v>
      </c>
      <c r="I159" s="124">
        <f t="shared" si="12"/>
        <v>0.53269235396177117</v>
      </c>
      <c r="J159" s="30"/>
      <c r="K159" s="108"/>
      <c r="L159" s="32"/>
      <c r="M159" s="32"/>
      <c r="N159" s="32"/>
      <c r="O159" s="30"/>
      <c r="P159" s="30"/>
      <c r="Q159" s="30"/>
      <c r="R159" s="30"/>
      <c r="S159" s="30"/>
      <c r="T159" s="30"/>
      <c r="U159" s="30"/>
      <c r="V159" s="30"/>
      <c r="W159" s="30"/>
      <c r="X159" s="99"/>
      <c r="Y159" s="99"/>
    </row>
    <row r="160" spans="1:25" s="30" customFormat="1" x14ac:dyDescent="0.25">
      <c r="A160" s="29">
        <v>135</v>
      </c>
      <c r="B160" s="82">
        <v>34242382</v>
      </c>
      <c r="C160" s="230">
        <v>84.4</v>
      </c>
      <c r="D160" s="36">
        <v>11.162000000000001</v>
      </c>
      <c r="E160" s="36">
        <v>13.241</v>
      </c>
      <c r="F160" s="36">
        <f t="shared" si="11"/>
        <v>2.0789999999999988</v>
      </c>
      <c r="G160" s="124">
        <f t="shared" si="10"/>
        <v>1.7875241999999991</v>
      </c>
      <c r="H160" s="218">
        <f>C160/3672.6*$H$16</f>
        <v>0.45870068021565097</v>
      </c>
      <c r="I160" s="124">
        <f t="shared" si="12"/>
        <v>2.2462248802156499</v>
      </c>
      <c r="K160" s="108"/>
      <c r="L160" s="32"/>
      <c r="M160" s="32"/>
      <c r="N160" s="32"/>
      <c r="X160" s="99"/>
      <c r="Y160" s="99"/>
    </row>
    <row r="161" spans="1:25" s="3" customFormat="1" x14ac:dyDescent="0.25">
      <c r="A161" s="29">
        <v>136</v>
      </c>
      <c r="B161" s="82">
        <v>43242379</v>
      </c>
      <c r="C161" s="230">
        <v>56.2</v>
      </c>
      <c r="D161" s="36">
        <v>9.0809999999999995</v>
      </c>
      <c r="E161" s="36">
        <v>10.532</v>
      </c>
      <c r="F161" s="36">
        <f t="shared" si="11"/>
        <v>1.4510000000000005</v>
      </c>
      <c r="G161" s="124">
        <f t="shared" si="10"/>
        <v>1.2475698000000004</v>
      </c>
      <c r="H161" s="218">
        <f>C161/3672.6*$H$16</f>
        <v>0.30543813066492398</v>
      </c>
      <c r="I161" s="124">
        <f t="shared" si="12"/>
        <v>1.5530079306649243</v>
      </c>
      <c r="J161" s="30"/>
      <c r="K161" s="108"/>
      <c r="L161" s="32"/>
      <c r="M161" s="32"/>
      <c r="N161" s="32"/>
      <c r="O161" s="30"/>
      <c r="P161" s="30"/>
      <c r="Q161" s="30"/>
      <c r="R161" s="30"/>
      <c r="S161" s="30"/>
      <c r="T161" s="30"/>
      <c r="U161" s="30"/>
      <c r="V161" s="30"/>
      <c r="W161" s="30"/>
      <c r="X161" s="99"/>
      <c r="Y161" s="99"/>
    </row>
    <row r="162" spans="1:25" s="3" customFormat="1" x14ac:dyDescent="0.25">
      <c r="A162" s="29">
        <v>137</v>
      </c>
      <c r="B162" s="82">
        <v>43242240</v>
      </c>
      <c r="C162" s="230">
        <v>55.7</v>
      </c>
      <c r="D162" s="36">
        <v>7.1619999999999999</v>
      </c>
      <c r="E162" s="36">
        <v>8.4060000000000006</v>
      </c>
      <c r="F162" s="36">
        <f t="shared" si="11"/>
        <v>1.2440000000000007</v>
      </c>
      <c r="G162" s="124">
        <f t="shared" si="10"/>
        <v>1.0695912000000005</v>
      </c>
      <c r="H162" s="218">
        <f>C162/3672.6*$H$16</f>
        <v>0.30272070957359903</v>
      </c>
      <c r="I162" s="124">
        <f t="shared" si="12"/>
        <v>1.3723119095735996</v>
      </c>
      <c r="J162" s="30"/>
      <c r="K162" s="108"/>
      <c r="L162" s="32"/>
      <c r="M162" s="32"/>
      <c r="N162" s="32"/>
      <c r="O162" s="30"/>
      <c r="P162" s="30"/>
      <c r="Q162" s="30"/>
      <c r="R162" s="30"/>
      <c r="S162" s="30"/>
      <c r="T162" s="30"/>
      <c r="U162" s="30"/>
      <c r="V162" s="30"/>
      <c r="W162" s="30"/>
      <c r="X162" s="99"/>
      <c r="Y162" s="99"/>
    </row>
    <row r="163" spans="1:25" s="3" customFormat="1" x14ac:dyDescent="0.25">
      <c r="A163" s="29">
        <v>138</v>
      </c>
      <c r="B163" s="82">
        <v>43242241</v>
      </c>
      <c r="C163" s="230">
        <v>84.3</v>
      </c>
      <c r="D163" s="36">
        <v>10.581</v>
      </c>
      <c r="E163" s="36">
        <v>12.797000000000001</v>
      </c>
      <c r="F163" s="36">
        <f t="shared" si="11"/>
        <v>2.2160000000000011</v>
      </c>
      <c r="G163" s="124">
        <f t="shared" si="10"/>
        <v>1.9053168000000009</v>
      </c>
      <c r="H163" s="218">
        <f>C163/3672.6*$H$16</f>
        <v>0.45815719599738591</v>
      </c>
      <c r="I163" s="124">
        <f t="shared" si="12"/>
        <v>2.3634739959973867</v>
      </c>
      <c r="J163" s="30"/>
      <c r="K163" s="108"/>
      <c r="L163" s="32"/>
      <c r="M163" s="32"/>
      <c r="N163" s="32"/>
      <c r="O163" s="30"/>
      <c r="P163" s="30"/>
      <c r="Q163" s="30"/>
      <c r="R163" s="30"/>
      <c r="S163" s="30"/>
      <c r="T163" s="30"/>
      <c r="U163" s="30"/>
      <c r="V163" s="30"/>
      <c r="W163" s="30"/>
      <c r="X163" s="99"/>
      <c r="Y163" s="99"/>
    </row>
    <row r="164" spans="1:25" s="3" customFormat="1" x14ac:dyDescent="0.25">
      <c r="A164" s="29">
        <v>139</v>
      </c>
      <c r="B164" s="82">
        <v>34242385</v>
      </c>
      <c r="C164" s="230">
        <v>84</v>
      </c>
      <c r="D164" s="36">
        <v>8.6189999999999998</v>
      </c>
      <c r="E164" s="36">
        <v>8.6189999999999998</v>
      </c>
      <c r="F164" s="36">
        <f t="shared" si="11"/>
        <v>0</v>
      </c>
      <c r="G164" s="124">
        <f t="shared" si="10"/>
        <v>0</v>
      </c>
      <c r="H164" s="218">
        <f>C164/3672.6*$H$16</f>
        <v>0.45652674334259102</v>
      </c>
      <c r="I164" s="124">
        <f t="shared" si="12"/>
        <v>0.45652674334259102</v>
      </c>
      <c r="J164" s="30"/>
      <c r="K164" s="108"/>
      <c r="L164" s="32"/>
      <c r="M164" s="32"/>
      <c r="N164" s="32"/>
      <c r="O164" s="30"/>
      <c r="P164" s="30"/>
      <c r="Q164" s="30"/>
      <c r="R164" s="30"/>
      <c r="S164" s="30"/>
      <c r="T164" s="30"/>
      <c r="U164" s="30"/>
      <c r="V164" s="30"/>
      <c r="W164" s="30"/>
      <c r="X164" s="99"/>
      <c r="Y164" s="99"/>
    </row>
    <row r="165" spans="1:25" s="3" customFormat="1" x14ac:dyDescent="0.25">
      <c r="A165" s="29">
        <v>140</v>
      </c>
      <c r="B165" s="82">
        <v>34242381</v>
      </c>
      <c r="C165" s="230">
        <v>55.6</v>
      </c>
      <c r="D165" s="36">
        <v>5.5129999999999999</v>
      </c>
      <c r="E165" s="36">
        <v>6.625</v>
      </c>
      <c r="F165" s="36">
        <f t="shared" si="11"/>
        <v>1.1120000000000001</v>
      </c>
      <c r="G165" s="124">
        <f t="shared" si="10"/>
        <v>0.9560976000000001</v>
      </c>
      <c r="H165" s="218">
        <f>C165/3672.6*$H$16</f>
        <v>0.30217722535533403</v>
      </c>
      <c r="I165" s="124">
        <f t="shared" si="12"/>
        <v>1.2582748253553342</v>
      </c>
      <c r="J165" s="30"/>
      <c r="K165" s="108"/>
      <c r="L165" s="32"/>
      <c r="M165" s="32"/>
      <c r="N165" s="32"/>
      <c r="O165" s="30"/>
      <c r="P165" s="30"/>
      <c r="Q165" s="30"/>
      <c r="R165" s="30"/>
      <c r="S165" s="30"/>
      <c r="T165" s="30"/>
      <c r="U165" s="30"/>
      <c r="V165" s="30"/>
      <c r="W165" s="30"/>
      <c r="X165" s="99"/>
      <c r="Y165" s="99"/>
    </row>
    <row r="166" spans="1:25" s="3" customFormat="1" x14ac:dyDescent="0.25">
      <c r="A166" s="29">
        <v>141</v>
      </c>
      <c r="B166" s="82">
        <v>34242390</v>
      </c>
      <c r="C166" s="230">
        <v>56.4</v>
      </c>
      <c r="D166" s="36">
        <v>5.1260000000000003</v>
      </c>
      <c r="E166" s="36">
        <v>5.7729999999999997</v>
      </c>
      <c r="F166" s="36">
        <f t="shared" si="11"/>
        <v>0.64699999999999935</v>
      </c>
      <c r="G166" s="124">
        <f>F166*0.8598</f>
        <v>0.55629059999999941</v>
      </c>
      <c r="H166" s="218">
        <f>C166/3672.6*$H$16</f>
        <v>0.30652509910145392</v>
      </c>
      <c r="I166" s="124">
        <f t="shared" si="12"/>
        <v>0.86281569910145328</v>
      </c>
      <c r="J166" s="30"/>
      <c r="K166" s="108"/>
      <c r="L166" s="32"/>
      <c r="M166" s="32"/>
      <c r="N166" s="32"/>
      <c r="O166" s="30"/>
      <c r="P166" s="30"/>
      <c r="Q166" s="30"/>
      <c r="R166" s="30"/>
      <c r="S166" s="30"/>
      <c r="T166" s="30"/>
      <c r="U166" s="30"/>
      <c r="V166" s="30"/>
      <c r="W166" s="30"/>
      <c r="X166" s="99"/>
      <c r="Y166" s="99"/>
    </row>
    <row r="167" spans="1:25" s="3" customFormat="1" x14ac:dyDescent="0.25">
      <c r="A167" s="29">
        <v>142</v>
      </c>
      <c r="B167" s="82">
        <v>34242387</v>
      </c>
      <c r="C167" s="230">
        <v>84.1</v>
      </c>
      <c r="D167" s="36">
        <v>9.69</v>
      </c>
      <c r="E167" s="36">
        <v>10.31</v>
      </c>
      <c r="F167" s="36">
        <f t="shared" si="11"/>
        <v>0.62000000000000099</v>
      </c>
      <c r="G167" s="124">
        <f t="shared" ref="G167:G196" si="13">F167*0.8598</f>
        <v>0.53307600000000088</v>
      </c>
      <c r="H167" s="218">
        <f>C167/3672.6*$H$16</f>
        <v>0.45707022756085597</v>
      </c>
      <c r="I167" s="124">
        <f t="shared" si="12"/>
        <v>0.9901462275608568</v>
      </c>
      <c r="J167" s="30"/>
      <c r="K167" s="108"/>
      <c r="L167" s="32"/>
      <c r="M167" s="32"/>
      <c r="N167" s="32"/>
      <c r="O167" s="30"/>
      <c r="P167" s="30"/>
      <c r="Q167" s="30"/>
      <c r="R167" s="30"/>
      <c r="S167" s="30"/>
      <c r="T167" s="30"/>
      <c r="U167" s="30"/>
      <c r="V167" s="30"/>
      <c r="W167" s="30"/>
      <c r="X167" s="99"/>
      <c r="Y167" s="99"/>
    </row>
    <row r="168" spans="1:25" s="3" customFormat="1" x14ac:dyDescent="0.25">
      <c r="A168" s="29">
        <v>143</v>
      </c>
      <c r="B168" s="82">
        <v>34242383</v>
      </c>
      <c r="C168" s="230">
        <v>83.5</v>
      </c>
      <c r="D168" s="36">
        <v>4.8520000000000003</v>
      </c>
      <c r="E168" s="36">
        <v>6.6779999999999999</v>
      </c>
      <c r="F168" s="36">
        <f t="shared" si="11"/>
        <v>1.8259999999999996</v>
      </c>
      <c r="G168" s="124">
        <f t="shared" si="13"/>
        <v>1.5699947999999997</v>
      </c>
      <c r="H168" s="218">
        <f>C168/3672.6*$H$16</f>
        <v>0.45380932225126608</v>
      </c>
      <c r="I168" s="124">
        <f t="shared" si="12"/>
        <v>2.0238041222512657</v>
      </c>
      <c r="J168" s="30"/>
      <c r="K168" s="108"/>
      <c r="L168" s="32"/>
      <c r="M168" s="32"/>
      <c r="N168" s="32"/>
      <c r="O168" s="30"/>
      <c r="P168" s="30"/>
      <c r="Q168" s="30"/>
      <c r="R168" s="30"/>
      <c r="S168" s="30"/>
      <c r="T168" s="30"/>
      <c r="U168" s="30"/>
      <c r="V168" s="30"/>
      <c r="W168" s="30"/>
      <c r="X168" s="99"/>
      <c r="Y168" s="99"/>
    </row>
    <row r="169" spans="1:25" s="3" customFormat="1" x14ac:dyDescent="0.25">
      <c r="A169" s="29">
        <v>144</v>
      </c>
      <c r="B169" s="82">
        <v>34242379</v>
      </c>
      <c r="C169" s="230">
        <v>56.3</v>
      </c>
      <c r="D169" s="36">
        <v>5.3319999999999999</v>
      </c>
      <c r="E169" s="36">
        <v>5.3319999999999999</v>
      </c>
      <c r="F169" s="36">
        <f t="shared" si="11"/>
        <v>0</v>
      </c>
      <c r="G169" s="124">
        <f t="shared" si="13"/>
        <v>0</v>
      </c>
      <c r="H169" s="218">
        <f>C169/3672.6*$H$16</f>
        <v>0.30598161488318892</v>
      </c>
      <c r="I169" s="124">
        <f t="shared" si="12"/>
        <v>0.30598161488318892</v>
      </c>
      <c r="J169" s="30"/>
      <c r="K169" s="108"/>
      <c r="L169" s="32"/>
      <c r="M169" s="32"/>
      <c r="N169" s="32"/>
      <c r="O169" s="30"/>
      <c r="P169" s="30"/>
      <c r="Q169" s="30"/>
      <c r="R169" s="30"/>
      <c r="S169" s="30"/>
      <c r="T169" s="30"/>
      <c r="U169" s="30"/>
      <c r="V169" s="30"/>
      <c r="W169" s="30"/>
      <c r="X169" s="99"/>
      <c r="Y169" s="99"/>
    </row>
    <row r="170" spans="1:25" s="3" customFormat="1" x14ac:dyDescent="0.25">
      <c r="A170" s="29">
        <v>145</v>
      </c>
      <c r="B170" s="82">
        <v>34242386</v>
      </c>
      <c r="C170" s="230">
        <v>56.6</v>
      </c>
      <c r="D170" s="36">
        <v>5.54</v>
      </c>
      <c r="E170" s="36">
        <v>6.53</v>
      </c>
      <c r="F170" s="36">
        <f t="shared" si="11"/>
        <v>0.99000000000000021</v>
      </c>
      <c r="G170" s="124">
        <f t="shared" si="13"/>
        <v>0.85120200000000024</v>
      </c>
      <c r="H170" s="218">
        <f>C170/3672.6*$H$16</f>
        <v>0.30761206753798392</v>
      </c>
      <c r="I170" s="124">
        <f t="shared" si="12"/>
        <v>1.1588140675379841</v>
      </c>
      <c r="J170" s="30"/>
      <c r="K170" s="108"/>
      <c r="L170" s="32"/>
      <c r="M170" s="32"/>
      <c r="N170" s="32"/>
      <c r="O170" s="30"/>
      <c r="P170" s="30"/>
      <c r="Q170" s="30"/>
      <c r="R170" s="30"/>
      <c r="S170" s="30"/>
      <c r="T170" s="30"/>
      <c r="U170" s="30"/>
      <c r="V170" s="30"/>
      <c r="W170" s="30"/>
      <c r="X170" s="99"/>
      <c r="Y170" s="99"/>
    </row>
    <row r="171" spans="1:25" s="3" customFormat="1" x14ac:dyDescent="0.25">
      <c r="A171" s="29">
        <v>146</v>
      </c>
      <c r="B171" s="82">
        <v>34242384</v>
      </c>
      <c r="C171" s="230">
        <v>84.3</v>
      </c>
      <c r="D171" s="36">
        <v>9.3469999999999995</v>
      </c>
      <c r="E171" s="36">
        <v>10.862</v>
      </c>
      <c r="F171" s="36">
        <f t="shared" si="11"/>
        <v>1.5150000000000006</v>
      </c>
      <c r="G171" s="124">
        <f t="shared" si="13"/>
        <v>1.3025970000000004</v>
      </c>
      <c r="H171" s="218">
        <f>C171/3672.6*$H$16</f>
        <v>0.45815719599738591</v>
      </c>
      <c r="I171" s="124">
        <f t="shared" si="12"/>
        <v>1.7607541959973863</v>
      </c>
      <c r="J171" s="30"/>
      <c r="K171" s="108"/>
      <c r="L171" s="32"/>
      <c r="M171" s="32"/>
      <c r="N171" s="32"/>
      <c r="O171" s="30"/>
      <c r="P171" s="30"/>
      <c r="Q171" s="30"/>
      <c r="R171" s="30"/>
      <c r="S171" s="30"/>
      <c r="T171" s="30"/>
      <c r="U171" s="30"/>
      <c r="V171" s="30"/>
      <c r="W171" s="30"/>
      <c r="X171" s="99"/>
      <c r="Y171" s="99"/>
    </row>
    <row r="172" spans="1:25" s="3" customFormat="1" x14ac:dyDescent="0.25">
      <c r="A172" s="29">
        <v>147</v>
      </c>
      <c r="B172" s="82">
        <v>34242301</v>
      </c>
      <c r="C172" s="230">
        <v>84.7</v>
      </c>
      <c r="D172" s="36">
        <v>6.4009999999999998</v>
      </c>
      <c r="E172" s="36">
        <v>7.891</v>
      </c>
      <c r="F172" s="36">
        <f t="shared" si="11"/>
        <v>1.4900000000000002</v>
      </c>
      <c r="G172" s="124">
        <f t="shared" si="13"/>
        <v>1.2811020000000002</v>
      </c>
      <c r="H172" s="218">
        <f>C172/3672.6*$H$16</f>
        <v>0.46033113287044591</v>
      </c>
      <c r="I172" s="124">
        <f t="shared" si="12"/>
        <v>1.741433132870446</v>
      </c>
      <c r="J172" s="30"/>
      <c r="K172" s="108"/>
      <c r="L172" s="32"/>
      <c r="M172" s="32"/>
      <c r="N172" s="32"/>
      <c r="O172" s="30"/>
      <c r="P172" s="30"/>
      <c r="Q172" s="30"/>
      <c r="R172" s="30"/>
      <c r="S172" s="30"/>
      <c r="T172" s="30"/>
      <c r="U172" s="30"/>
      <c r="V172" s="30"/>
      <c r="W172" s="30"/>
      <c r="X172" s="99"/>
      <c r="Y172" s="99"/>
    </row>
    <row r="173" spans="1:25" s="3" customFormat="1" x14ac:dyDescent="0.25">
      <c r="A173" s="29">
        <v>148</v>
      </c>
      <c r="B173" s="82">
        <v>34242298</v>
      </c>
      <c r="C173" s="230">
        <v>56.4</v>
      </c>
      <c r="D173" s="36">
        <v>4.7919999999999998</v>
      </c>
      <c r="E173" s="36">
        <v>4.7919999999999998</v>
      </c>
      <c r="F173" s="36">
        <f t="shared" si="11"/>
        <v>0</v>
      </c>
      <c r="G173" s="124">
        <f t="shared" si="13"/>
        <v>0</v>
      </c>
      <c r="H173" s="218">
        <f>C173/3672.6*$H$16</f>
        <v>0.30652509910145392</v>
      </c>
      <c r="I173" s="124">
        <f t="shared" si="12"/>
        <v>0.30652509910145392</v>
      </c>
      <c r="J173" s="30"/>
      <c r="K173" s="108"/>
      <c r="L173" s="32"/>
      <c r="M173" s="32"/>
      <c r="N173" s="32"/>
      <c r="O173" s="30"/>
      <c r="P173" s="30"/>
      <c r="Q173" s="30"/>
      <c r="R173" s="30"/>
      <c r="S173" s="30"/>
      <c r="T173" s="30"/>
      <c r="U173" s="30"/>
      <c r="V173" s="30"/>
      <c r="W173" s="30"/>
      <c r="X173" s="99"/>
      <c r="Y173" s="99"/>
    </row>
    <row r="174" spans="1:25" s="3" customFormat="1" x14ac:dyDescent="0.25">
      <c r="A174" s="29">
        <v>149</v>
      </c>
      <c r="B174" s="82">
        <v>34242302</v>
      </c>
      <c r="C174" s="230">
        <v>56.7</v>
      </c>
      <c r="D174" s="36">
        <v>6.5030000000000001</v>
      </c>
      <c r="E174" s="36">
        <v>6.5030000000000001</v>
      </c>
      <c r="F174" s="36">
        <f t="shared" si="11"/>
        <v>0</v>
      </c>
      <c r="G174" s="124">
        <f t="shared" si="13"/>
        <v>0</v>
      </c>
      <c r="H174" s="218">
        <f>C174/3672.6*$H$16</f>
        <v>0.30815555175624892</v>
      </c>
      <c r="I174" s="124">
        <f t="shared" si="12"/>
        <v>0.30815555175624892</v>
      </c>
      <c r="J174" s="30"/>
      <c r="K174" s="108"/>
      <c r="L174" s="32"/>
      <c r="M174" s="32"/>
      <c r="N174" s="32"/>
      <c r="O174" s="30"/>
      <c r="P174" s="30"/>
      <c r="Q174" s="30"/>
      <c r="R174" s="30"/>
      <c r="S174" s="30"/>
      <c r="T174" s="30"/>
      <c r="U174" s="30"/>
      <c r="V174" s="30"/>
      <c r="W174" s="30"/>
      <c r="X174" s="99"/>
      <c r="Y174" s="99"/>
    </row>
    <row r="175" spans="1:25" s="3" customFormat="1" x14ac:dyDescent="0.25">
      <c r="A175" s="29">
        <v>150</v>
      </c>
      <c r="B175" s="82">
        <v>34242299</v>
      </c>
      <c r="C175" s="230">
        <v>84.6</v>
      </c>
      <c r="D175" s="36">
        <v>5.734</v>
      </c>
      <c r="E175" s="36">
        <v>6.2089999999999996</v>
      </c>
      <c r="F175" s="36">
        <f t="shared" si="11"/>
        <v>0.47499999999999964</v>
      </c>
      <c r="G175" s="124">
        <f t="shared" si="13"/>
        <v>0.40840499999999968</v>
      </c>
      <c r="H175" s="218">
        <f>C175/3672.6*$H$16</f>
        <v>0.45978764865218086</v>
      </c>
      <c r="I175" s="124">
        <f t="shared" si="12"/>
        <v>0.86819264865218049</v>
      </c>
      <c r="J175" s="30"/>
      <c r="K175" s="108"/>
      <c r="L175" s="32"/>
      <c r="M175" s="32"/>
      <c r="N175" s="32"/>
      <c r="O175" s="30"/>
      <c r="P175" s="30"/>
      <c r="Q175" s="30"/>
      <c r="R175" s="30"/>
      <c r="S175" s="30"/>
      <c r="T175" s="30"/>
      <c r="U175" s="30"/>
      <c r="V175" s="30"/>
      <c r="W175" s="30"/>
      <c r="X175" s="99"/>
      <c r="Y175" s="99"/>
    </row>
    <row r="176" spans="1:25" s="3" customFormat="1" x14ac:dyDescent="0.25">
      <c r="A176" s="29">
        <v>151</v>
      </c>
      <c r="B176" s="82">
        <v>34242300</v>
      </c>
      <c r="C176" s="230">
        <v>84.6</v>
      </c>
      <c r="D176" s="36">
        <v>10.026</v>
      </c>
      <c r="E176" s="36">
        <v>12.59</v>
      </c>
      <c r="F176" s="36">
        <f t="shared" si="11"/>
        <v>2.5640000000000001</v>
      </c>
      <c r="G176" s="124">
        <f t="shared" si="13"/>
        <v>2.2045272000000002</v>
      </c>
      <c r="H176" s="218">
        <f>C176/3672.6*$H$16</f>
        <v>0.45978764865218086</v>
      </c>
      <c r="I176" s="124">
        <f t="shared" si="12"/>
        <v>2.664314848652181</v>
      </c>
      <c r="J176" s="30"/>
      <c r="K176" s="108"/>
      <c r="L176" s="32"/>
      <c r="M176" s="32"/>
      <c r="N176" s="32"/>
      <c r="O176" s="30"/>
      <c r="P176" s="30"/>
      <c r="Q176" s="30"/>
      <c r="R176" s="30"/>
      <c r="S176" s="30"/>
      <c r="T176" s="30"/>
      <c r="U176" s="30"/>
      <c r="V176" s="30"/>
      <c r="W176" s="30"/>
      <c r="X176" s="99"/>
      <c r="Y176" s="99"/>
    </row>
    <row r="177" spans="1:25" s="3" customFormat="1" x14ac:dyDescent="0.25">
      <c r="A177" s="29">
        <v>152</v>
      </c>
      <c r="B177" s="82">
        <v>34242303</v>
      </c>
      <c r="C177" s="230">
        <v>56.3</v>
      </c>
      <c r="D177" s="36">
        <v>2.0670000000000002</v>
      </c>
      <c r="E177" s="36">
        <v>2.4660000000000002</v>
      </c>
      <c r="F177" s="36">
        <f t="shared" si="11"/>
        <v>0.39900000000000002</v>
      </c>
      <c r="G177" s="124">
        <f t="shared" si="13"/>
        <v>0.34306020000000004</v>
      </c>
      <c r="H177" s="218">
        <f>C177/3672.6*$H$16</f>
        <v>0.30598161488318892</v>
      </c>
      <c r="I177" s="124">
        <f t="shared" si="12"/>
        <v>0.64904181488318891</v>
      </c>
      <c r="J177" s="30"/>
      <c r="K177" s="108"/>
      <c r="L177" s="32"/>
      <c r="M177" s="32"/>
      <c r="N177" s="32"/>
      <c r="O177" s="30"/>
      <c r="P177" s="30"/>
      <c r="Q177" s="30"/>
      <c r="R177" s="30"/>
      <c r="S177" s="30"/>
      <c r="T177" s="30"/>
      <c r="U177" s="30"/>
      <c r="V177" s="30"/>
      <c r="W177" s="30"/>
      <c r="X177" s="99"/>
      <c r="Y177" s="99"/>
    </row>
    <row r="178" spans="1:25" s="3" customFormat="1" x14ac:dyDescent="0.25">
      <c r="A178" s="29">
        <v>153</v>
      </c>
      <c r="B178" s="82">
        <v>34242306</v>
      </c>
      <c r="C178" s="230">
        <v>56.9</v>
      </c>
      <c r="D178" s="36">
        <v>4.29</v>
      </c>
      <c r="E178" s="36">
        <v>5.6120000000000001</v>
      </c>
      <c r="F178" s="36">
        <f t="shared" si="11"/>
        <v>1.3220000000000001</v>
      </c>
      <c r="G178" s="124">
        <f t="shared" si="13"/>
        <v>1.1366556000000001</v>
      </c>
      <c r="H178" s="218">
        <f>C178/3672.6*$H$16</f>
        <v>0.30924252019277892</v>
      </c>
      <c r="I178" s="124">
        <f t="shared" si="12"/>
        <v>1.445898120192779</v>
      </c>
      <c r="J178" s="30"/>
      <c r="K178" s="108"/>
      <c r="L178" s="32"/>
      <c r="M178" s="32"/>
      <c r="N178" s="32"/>
      <c r="O178" s="30"/>
      <c r="P178" s="30"/>
      <c r="Q178" s="30"/>
      <c r="R178" s="30"/>
      <c r="S178" s="30"/>
      <c r="T178" s="30"/>
      <c r="U178" s="30"/>
      <c r="V178" s="30"/>
      <c r="W178" s="30"/>
      <c r="X178" s="99"/>
      <c r="Y178" s="99"/>
    </row>
    <row r="179" spans="1:25" s="3" customFormat="1" x14ac:dyDescent="0.25">
      <c r="A179" s="29">
        <v>154</v>
      </c>
      <c r="B179" s="82">
        <v>34242305</v>
      </c>
      <c r="C179" s="230">
        <v>85.7</v>
      </c>
      <c r="D179" s="36">
        <v>8.9920000000000009</v>
      </c>
      <c r="E179" s="36">
        <v>11.087</v>
      </c>
      <c r="F179" s="36">
        <f t="shared" si="11"/>
        <v>2.0949999999999989</v>
      </c>
      <c r="G179" s="124">
        <f t="shared" si="13"/>
        <v>1.801280999999999</v>
      </c>
      <c r="H179" s="218">
        <f>C179/3672.6*$H$16</f>
        <v>0.4657659750530958</v>
      </c>
      <c r="I179" s="124">
        <f t="shared" si="12"/>
        <v>2.2670469750530948</v>
      </c>
      <c r="J179" s="30"/>
      <c r="K179" s="108"/>
      <c r="L179" s="32"/>
      <c r="M179" s="32"/>
      <c r="N179" s="32"/>
      <c r="O179" s="30"/>
      <c r="P179" s="30"/>
      <c r="Q179" s="30"/>
      <c r="R179" s="30"/>
      <c r="S179" s="30"/>
      <c r="T179" s="30"/>
      <c r="U179" s="30"/>
      <c r="V179" s="30"/>
      <c r="W179" s="30"/>
      <c r="X179" s="99"/>
      <c r="Y179" s="99"/>
    </row>
    <row r="180" spans="1:25" s="3" customFormat="1" x14ac:dyDescent="0.25">
      <c r="A180" s="29">
        <v>155</v>
      </c>
      <c r="B180" s="82">
        <v>34242323</v>
      </c>
      <c r="C180" s="230">
        <v>84.9</v>
      </c>
      <c r="D180" s="36">
        <v>5.17</v>
      </c>
      <c r="E180" s="36">
        <v>5.4790000000000001</v>
      </c>
      <c r="F180" s="36">
        <f t="shared" si="11"/>
        <v>0.30900000000000016</v>
      </c>
      <c r="G180" s="124">
        <f t="shared" si="13"/>
        <v>0.26567820000000014</v>
      </c>
      <c r="H180" s="218">
        <f>C180/3672.6*$H$16</f>
        <v>0.46141810130697591</v>
      </c>
      <c r="I180" s="124">
        <f t="shared" si="12"/>
        <v>0.727096301306976</v>
      </c>
      <c r="J180" s="30"/>
      <c r="K180" s="108"/>
      <c r="L180" s="32"/>
      <c r="M180" s="32"/>
      <c r="N180" s="32"/>
      <c r="O180" s="30"/>
      <c r="P180" s="30"/>
      <c r="Q180" s="30"/>
      <c r="R180" s="30"/>
      <c r="S180" s="30"/>
      <c r="T180" s="30"/>
      <c r="U180" s="30"/>
      <c r="V180" s="30"/>
      <c r="W180" s="30"/>
      <c r="X180" s="99"/>
      <c r="Y180" s="99"/>
    </row>
    <row r="181" spans="1:25" s="3" customFormat="1" x14ac:dyDescent="0.25">
      <c r="A181" s="29">
        <v>156</v>
      </c>
      <c r="B181" s="82">
        <v>34242320</v>
      </c>
      <c r="C181" s="230">
        <v>56.8</v>
      </c>
      <c r="D181" s="36">
        <v>7.0510000000000002</v>
      </c>
      <c r="E181" s="36">
        <v>8.468</v>
      </c>
      <c r="F181" s="36">
        <f t="shared" si="11"/>
        <v>1.4169999999999998</v>
      </c>
      <c r="G181" s="124">
        <f t="shared" si="13"/>
        <v>1.2183365999999998</v>
      </c>
      <c r="H181" s="218">
        <f>C181/3672.6*$H$16</f>
        <v>0.30869903597451392</v>
      </c>
      <c r="I181" s="124">
        <f t="shared" si="12"/>
        <v>1.5270356359745136</v>
      </c>
      <c r="J181" s="30"/>
      <c r="K181" s="108"/>
      <c r="L181" s="32"/>
      <c r="M181" s="32"/>
      <c r="N181" s="32"/>
      <c r="O181" s="30"/>
      <c r="P181" s="30"/>
      <c r="Q181" s="30"/>
      <c r="R181" s="30"/>
      <c r="S181" s="30"/>
      <c r="T181" s="30"/>
      <c r="U181" s="30"/>
      <c r="V181" s="30"/>
      <c r="W181" s="30"/>
      <c r="X181" s="99"/>
      <c r="Y181" s="99"/>
    </row>
    <row r="182" spans="1:25" s="3" customFormat="1" x14ac:dyDescent="0.25">
      <c r="A182" s="29">
        <v>157</v>
      </c>
      <c r="B182" s="82">
        <v>34242321</v>
      </c>
      <c r="C182" s="230">
        <v>57.1</v>
      </c>
      <c r="D182" s="36">
        <v>5.4210000000000003</v>
      </c>
      <c r="E182" s="36">
        <v>5.673</v>
      </c>
      <c r="F182" s="36">
        <f t="shared" si="11"/>
        <v>0.25199999999999978</v>
      </c>
      <c r="G182" s="124">
        <f t="shared" si="13"/>
        <v>0.21666959999999982</v>
      </c>
      <c r="H182" s="218">
        <f>C182/3672.6*$H$16</f>
        <v>0.31032948862930892</v>
      </c>
      <c r="I182" s="124">
        <f t="shared" si="12"/>
        <v>0.52699908862930878</v>
      </c>
      <c r="J182" s="30"/>
      <c r="K182" s="108"/>
      <c r="L182" s="32"/>
      <c r="M182" s="32"/>
      <c r="N182" s="32"/>
      <c r="O182" s="30"/>
      <c r="P182" s="30"/>
      <c r="Q182" s="30"/>
      <c r="R182" s="30"/>
      <c r="S182" s="30"/>
      <c r="T182" s="30"/>
      <c r="U182" s="30"/>
      <c r="V182" s="30"/>
      <c r="W182" s="30"/>
      <c r="X182" s="99"/>
      <c r="Y182" s="99"/>
    </row>
    <row r="183" spans="1:25" s="3" customFormat="1" x14ac:dyDescent="0.25">
      <c r="A183" s="29">
        <v>158</v>
      </c>
      <c r="B183" s="82">
        <v>34242304</v>
      </c>
      <c r="C183" s="230">
        <v>85.5</v>
      </c>
      <c r="D183" s="36">
        <v>8.6579999999999995</v>
      </c>
      <c r="E183" s="36">
        <v>9.9559999999999995</v>
      </c>
      <c r="F183" s="36">
        <f t="shared" si="11"/>
        <v>1.298</v>
      </c>
      <c r="G183" s="124">
        <f t="shared" si="13"/>
        <v>1.1160204</v>
      </c>
      <c r="H183" s="218">
        <f>C183/3672.6*$H$16</f>
        <v>0.46467900661656586</v>
      </c>
      <c r="I183" s="124">
        <f t="shared" si="12"/>
        <v>1.5806994066165658</v>
      </c>
      <c r="J183" s="30"/>
      <c r="K183" s="108"/>
      <c r="L183" s="32"/>
      <c r="M183" s="32"/>
      <c r="N183" s="32"/>
      <c r="O183" s="30"/>
      <c r="P183" s="30"/>
      <c r="Q183" s="30"/>
      <c r="R183" s="30"/>
      <c r="S183" s="30"/>
      <c r="T183" s="30"/>
      <c r="U183" s="30"/>
      <c r="V183" s="30"/>
      <c r="W183" s="30"/>
      <c r="X183" s="99"/>
      <c r="Y183" s="99"/>
    </row>
    <row r="184" spans="1:25" s="3" customFormat="1" x14ac:dyDescent="0.25">
      <c r="A184" s="29">
        <v>159</v>
      </c>
      <c r="B184" s="82">
        <v>34242308</v>
      </c>
      <c r="C184" s="230">
        <v>84.6</v>
      </c>
      <c r="D184" s="36">
        <v>8.9610000000000003</v>
      </c>
      <c r="E184" s="36">
        <v>10.874000000000001</v>
      </c>
      <c r="F184" s="36">
        <f t="shared" si="11"/>
        <v>1.9130000000000003</v>
      </c>
      <c r="G184" s="124">
        <f t="shared" si="13"/>
        <v>1.6447974000000003</v>
      </c>
      <c r="H184" s="218">
        <f>C184/3672.6*$H$16</f>
        <v>0.45978764865218086</v>
      </c>
      <c r="I184" s="124">
        <f t="shared" si="12"/>
        <v>2.1045850486521811</v>
      </c>
      <c r="J184" s="30"/>
      <c r="K184" s="108"/>
      <c r="L184" s="32"/>
      <c r="M184" s="32"/>
      <c r="N184" s="32"/>
      <c r="O184" s="30"/>
      <c r="P184" s="30"/>
      <c r="Q184" s="30"/>
      <c r="R184" s="30"/>
      <c r="S184" s="30"/>
      <c r="T184" s="30"/>
      <c r="U184" s="30"/>
      <c r="V184" s="30"/>
      <c r="W184" s="30"/>
      <c r="X184" s="99"/>
      <c r="Y184" s="99"/>
    </row>
    <row r="185" spans="1:25" s="3" customFormat="1" x14ac:dyDescent="0.25">
      <c r="A185" s="29">
        <v>160</v>
      </c>
      <c r="B185" s="82">
        <v>34242307</v>
      </c>
      <c r="C185" s="230">
        <v>56.3</v>
      </c>
      <c r="D185" s="36">
        <v>0.26800000000000002</v>
      </c>
      <c r="E185" s="36">
        <v>0.26800000000000002</v>
      </c>
      <c r="F185" s="36">
        <f t="shared" si="11"/>
        <v>0</v>
      </c>
      <c r="G185" s="124">
        <f t="shared" si="13"/>
        <v>0</v>
      </c>
      <c r="H185" s="218">
        <f>C185/3672.6*$H$16</f>
        <v>0.30598161488318892</v>
      </c>
      <c r="I185" s="325">
        <f t="shared" si="12"/>
        <v>0.30598161488318892</v>
      </c>
      <c r="J185" s="30"/>
      <c r="K185" s="108"/>
      <c r="L185" s="32"/>
      <c r="M185" s="32"/>
      <c r="N185" s="32"/>
      <c r="O185" s="30"/>
      <c r="P185" s="30"/>
      <c r="Q185" s="30"/>
      <c r="R185" s="30"/>
      <c r="S185" s="30"/>
      <c r="T185" s="30"/>
      <c r="U185" s="30"/>
      <c r="V185" s="30"/>
      <c r="W185" s="30"/>
      <c r="X185" s="99"/>
      <c r="Y185" s="99"/>
    </row>
    <row r="186" spans="1:25" s="3" customFormat="1" x14ac:dyDescent="0.25">
      <c r="A186" s="29">
        <v>161</v>
      </c>
      <c r="B186" s="82">
        <v>34242312</v>
      </c>
      <c r="C186" s="230">
        <v>56.8</v>
      </c>
      <c r="D186" s="36">
        <v>6.7619999999999996</v>
      </c>
      <c r="E186" s="36">
        <v>6.7619999999999996</v>
      </c>
      <c r="F186" s="36">
        <f t="shared" si="11"/>
        <v>0</v>
      </c>
      <c r="G186" s="124">
        <f t="shared" si="13"/>
        <v>0</v>
      </c>
      <c r="H186" s="218">
        <f>C186/3672.6*$H$16</f>
        <v>0.30869903597451392</v>
      </c>
      <c r="I186" s="124">
        <f t="shared" si="12"/>
        <v>0.30869903597451392</v>
      </c>
      <c r="J186" s="30"/>
      <c r="K186" s="108"/>
      <c r="L186" s="32"/>
      <c r="M186" s="32"/>
      <c r="N186" s="32"/>
      <c r="O186" s="30"/>
      <c r="P186" s="30"/>
      <c r="Q186" s="30"/>
      <c r="R186" s="30"/>
      <c r="S186" s="30"/>
      <c r="T186" s="30"/>
      <c r="U186" s="30"/>
      <c r="V186" s="30"/>
      <c r="W186" s="30"/>
      <c r="X186" s="99"/>
      <c r="Y186" s="99"/>
    </row>
    <row r="187" spans="1:25" s="3" customFormat="1" x14ac:dyDescent="0.25">
      <c r="A187" s="29">
        <v>162</v>
      </c>
      <c r="B187" s="82">
        <v>34242309</v>
      </c>
      <c r="C187" s="230">
        <v>85.2</v>
      </c>
      <c r="D187" s="36">
        <v>7.8259999999999996</v>
      </c>
      <c r="E187" s="36">
        <v>8.7430000000000003</v>
      </c>
      <c r="F187" s="36">
        <f t="shared" si="11"/>
        <v>0.9170000000000007</v>
      </c>
      <c r="G187" s="124">
        <f t="shared" si="13"/>
        <v>0.7884366000000006</v>
      </c>
      <c r="H187" s="218">
        <f>C187/3672.6*$H$16</f>
        <v>0.46304855396177086</v>
      </c>
      <c r="I187" s="124">
        <f t="shared" si="12"/>
        <v>1.2514851539617715</v>
      </c>
      <c r="J187" s="30"/>
      <c r="K187" s="108"/>
      <c r="L187" s="32"/>
      <c r="M187" s="32"/>
      <c r="N187" s="32"/>
      <c r="O187" s="30"/>
      <c r="P187" s="30"/>
      <c r="Q187" s="30"/>
      <c r="R187" s="30"/>
      <c r="S187" s="30"/>
      <c r="T187" s="30"/>
      <c r="U187" s="30"/>
      <c r="V187" s="30"/>
      <c r="W187" s="30"/>
      <c r="X187" s="99"/>
      <c r="Y187" s="99"/>
    </row>
    <row r="188" spans="1:25" s="3" customFormat="1" x14ac:dyDescent="0.25">
      <c r="A188" s="29">
        <v>163</v>
      </c>
      <c r="B188" s="82">
        <v>34242188</v>
      </c>
      <c r="C188" s="230">
        <v>84.4</v>
      </c>
      <c r="D188" s="36">
        <v>5.8150000000000004</v>
      </c>
      <c r="E188" s="36">
        <v>5.8150000000000004</v>
      </c>
      <c r="F188" s="36">
        <f>E188-D188</f>
        <v>0</v>
      </c>
      <c r="G188" s="124">
        <f>F188*0.8598</f>
        <v>0</v>
      </c>
      <c r="H188" s="218">
        <f>C188/3672.6*$H$16</f>
        <v>0.45870068021565097</v>
      </c>
      <c r="I188" s="124">
        <f>G188+H188</f>
        <v>0.45870068021565097</v>
      </c>
      <c r="J188" s="30"/>
      <c r="K188" s="108"/>
      <c r="L188" s="32"/>
      <c r="M188" s="32"/>
      <c r="N188" s="32"/>
      <c r="O188" s="30"/>
      <c r="P188" s="30"/>
      <c r="Q188" s="30"/>
      <c r="R188" s="30"/>
      <c r="S188" s="30"/>
      <c r="T188" s="30"/>
      <c r="U188" s="30"/>
      <c r="V188" s="30"/>
      <c r="W188" s="30"/>
      <c r="X188" s="99"/>
      <c r="Y188" s="99"/>
    </row>
    <row r="189" spans="1:25" s="3" customFormat="1" x14ac:dyDescent="0.25">
      <c r="A189" s="29">
        <v>164</v>
      </c>
      <c r="B189" s="82">
        <v>34242185</v>
      </c>
      <c r="C189" s="230">
        <v>55.9</v>
      </c>
      <c r="D189" s="36">
        <v>6.0030000000000001</v>
      </c>
      <c r="E189" s="36">
        <v>6.9889999999999999</v>
      </c>
      <c r="F189" s="36">
        <f t="shared" si="11"/>
        <v>0.98599999999999977</v>
      </c>
      <c r="G189" s="124">
        <f t="shared" si="13"/>
        <v>0.84776279999999982</v>
      </c>
      <c r="H189" s="218">
        <f>C189/3672.6*$H$16</f>
        <v>0.30380767801012903</v>
      </c>
      <c r="I189" s="124">
        <f t="shared" si="12"/>
        <v>1.1515704780101288</v>
      </c>
      <c r="J189" s="30"/>
      <c r="K189" s="108"/>
      <c r="L189" s="32"/>
      <c r="M189" s="32"/>
      <c r="N189" s="32"/>
      <c r="O189" s="30"/>
      <c r="P189" s="30"/>
      <c r="Q189" s="30"/>
      <c r="R189" s="30"/>
      <c r="S189" s="30"/>
      <c r="T189" s="30"/>
      <c r="U189" s="30"/>
      <c r="V189" s="30"/>
      <c r="W189" s="30"/>
      <c r="X189" s="99"/>
      <c r="Y189" s="99"/>
    </row>
    <row r="190" spans="1:25" s="3" customFormat="1" x14ac:dyDescent="0.25">
      <c r="A190" s="29">
        <v>165</v>
      </c>
      <c r="B190" s="82">
        <v>43441088</v>
      </c>
      <c r="C190" s="230">
        <v>56.7</v>
      </c>
      <c r="D190" s="36">
        <v>4.7240000000000002</v>
      </c>
      <c r="E190" s="36">
        <v>5.9240000000000004</v>
      </c>
      <c r="F190" s="36">
        <f t="shared" si="11"/>
        <v>1.2000000000000002</v>
      </c>
      <c r="G190" s="124">
        <f t="shared" si="13"/>
        <v>1.0317600000000002</v>
      </c>
      <c r="H190" s="218">
        <f>C190/3672.6*$H$16</f>
        <v>0.30815555175624892</v>
      </c>
      <c r="I190" s="124">
        <f t="shared" si="12"/>
        <v>1.3399155517562491</v>
      </c>
      <c r="J190" s="30"/>
      <c r="K190" s="108"/>
      <c r="L190" s="32"/>
      <c r="M190" s="32"/>
      <c r="N190" s="32"/>
      <c r="O190" s="30"/>
      <c r="P190" s="30"/>
      <c r="Q190" s="30"/>
      <c r="R190" s="30"/>
      <c r="S190" s="30"/>
      <c r="T190" s="30"/>
      <c r="U190" s="30"/>
      <c r="V190" s="30"/>
      <c r="W190" s="30"/>
      <c r="X190" s="99"/>
      <c r="Y190" s="99"/>
    </row>
    <row r="191" spans="1:25" s="3" customFormat="1" x14ac:dyDescent="0.25">
      <c r="A191" s="29">
        <v>166</v>
      </c>
      <c r="B191" s="82">
        <v>34242310</v>
      </c>
      <c r="C191" s="230">
        <v>85.2</v>
      </c>
      <c r="D191" s="36">
        <v>8.31</v>
      </c>
      <c r="E191" s="36">
        <v>9.9220000000000006</v>
      </c>
      <c r="F191" s="36">
        <f t="shared" si="11"/>
        <v>1.6120000000000001</v>
      </c>
      <c r="G191" s="124">
        <f t="shared" si="13"/>
        <v>1.3859976000000001</v>
      </c>
      <c r="H191" s="218">
        <f>C191/3672.6*$H$16</f>
        <v>0.46304855396177086</v>
      </c>
      <c r="I191" s="124">
        <f t="shared" si="12"/>
        <v>1.8490461539617709</v>
      </c>
      <c r="J191" s="30"/>
      <c r="K191" s="108"/>
      <c r="L191" s="32"/>
      <c r="M191" s="32"/>
      <c r="N191" s="32"/>
      <c r="O191" s="30"/>
      <c r="P191" s="30"/>
      <c r="Q191" s="30"/>
      <c r="R191" s="30"/>
      <c r="S191" s="30"/>
      <c r="T191" s="30"/>
      <c r="U191" s="30"/>
      <c r="V191" s="30"/>
      <c r="W191" s="30"/>
      <c r="X191" s="99"/>
      <c r="Y191" s="99"/>
    </row>
    <row r="192" spans="1:25" s="3" customFormat="1" x14ac:dyDescent="0.25">
      <c r="A192" s="29">
        <v>167</v>
      </c>
      <c r="B192" s="82">
        <v>34242187</v>
      </c>
      <c r="C192" s="230">
        <v>84.9</v>
      </c>
      <c r="D192" s="36">
        <v>7.8019999999999996</v>
      </c>
      <c r="E192" s="36">
        <v>7.8019999999999996</v>
      </c>
      <c r="F192" s="36">
        <f t="shared" si="11"/>
        <v>0</v>
      </c>
      <c r="G192" s="124">
        <f t="shared" si="13"/>
        <v>0</v>
      </c>
      <c r="H192" s="218">
        <f>C192/3672.6*$H$16</f>
        <v>0.46141810130697591</v>
      </c>
      <c r="I192" s="124">
        <f t="shared" si="12"/>
        <v>0.46141810130697591</v>
      </c>
      <c r="J192" s="30"/>
      <c r="K192" s="108"/>
      <c r="L192" s="32"/>
      <c r="M192" s="32"/>
      <c r="N192" s="32"/>
      <c r="O192" s="30"/>
      <c r="P192" s="30"/>
      <c r="Q192" s="30"/>
      <c r="R192" s="30"/>
      <c r="S192" s="30"/>
      <c r="T192" s="30"/>
      <c r="U192" s="30"/>
      <c r="V192" s="30"/>
      <c r="W192" s="30"/>
      <c r="X192" s="99"/>
      <c r="Y192" s="99"/>
    </row>
    <row r="193" spans="1:25" s="3" customFormat="1" x14ac:dyDescent="0.25">
      <c r="A193" s="29">
        <v>168</v>
      </c>
      <c r="B193" s="82">
        <v>34242189</v>
      </c>
      <c r="C193" s="230">
        <v>56.4</v>
      </c>
      <c r="D193" s="36">
        <v>5.01</v>
      </c>
      <c r="E193" s="36">
        <v>5.01</v>
      </c>
      <c r="F193" s="36">
        <f t="shared" si="11"/>
        <v>0</v>
      </c>
      <c r="G193" s="124">
        <f t="shared" si="13"/>
        <v>0</v>
      </c>
      <c r="H193" s="218">
        <f>C193/3672.6*$H$16</f>
        <v>0.30652509910145392</v>
      </c>
      <c r="I193" s="124">
        <f t="shared" si="12"/>
        <v>0.30652509910145392</v>
      </c>
      <c r="J193" s="30"/>
      <c r="K193" s="108"/>
      <c r="L193" s="32"/>
      <c r="M193" s="32"/>
      <c r="N193" s="32"/>
      <c r="O193" s="30"/>
      <c r="P193" s="30"/>
      <c r="Q193" s="30"/>
      <c r="R193" s="30"/>
      <c r="S193" s="30"/>
      <c r="T193" s="30"/>
      <c r="U193" s="30"/>
      <c r="V193" s="30"/>
      <c r="W193" s="30"/>
      <c r="X193" s="99"/>
      <c r="Y193" s="99"/>
    </row>
    <row r="194" spans="1:25" s="3" customFormat="1" x14ac:dyDescent="0.25">
      <c r="A194" s="29">
        <v>169</v>
      </c>
      <c r="B194" s="82">
        <v>34242191</v>
      </c>
      <c r="C194" s="230">
        <v>57</v>
      </c>
      <c r="D194" s="36">
        <v>6.9130000000000003</v>
      </c>
      <c r="E194" s="36">
        <v>8.327</v>
      </c>
      <c r="F194" s="36">
        <f t="shared" si="11"/>
        <v>1.4139999999999997</v>
      </c>
      <c r="G194" s="124">
        <f t="shared" si="13"/>
        <v>1.2157571999999996</v>
      </c>
      <c r="H194" s="218">
        <f>C194/3672.6*$H$16</f>
        <v>0.30978600441104392</v>
      </c>
      <c r="I194" s="124">
        <f t="shared" si="12"/>
        <v>1.5255432044110435</v>
      </c>
      <c r="J194" s="30"/>
      <c r="K194" s="108"/>
      <c r="L194" s="32"/>
      <c r="M194" s="32"/>
      <c r="N194" s="32"/>
      <c r="O194" s="30"/>
      <c r="P194" s="30"/>
      <c r="Q194" s="30"/>
      <c r="R194" s="30"/>
      <c r="S194" s="30"/>
      <c r="T194" s="30"/>
      <c r="U194" s="30"/>
      <c r="V194" s="30"/>
      <c r="W194" s="30"/>
      <c r="X194" s="99"/>
      <c r="Y194" s="99"/>
    </row>
    <row r="195" spans="1:25" s="3" customFormat="1" x14ac:dyDescent="0.25">
      <c r="A195" s="29">
        <v>170</v>
      </c>
      <c r="B195" s="82">
        <v>34242190</v>
      </c>
      <c r="C195" s="230">
        <v>85.3</v>
      </c>
      <c r="D195" s="36">
        <v>9.9789999999999992</v>
      </c>
      <c r="E195" s="36">
        <v>11.506</v>
      </c>
      <c r="F195" s="36">
        <f t="shared" si="11"/>
        <v>1.527000000000001</v>
      </c>
      <c r="G195" s="124">
        <f t="shared" si="13"/>
        <v>1.3129146000000009</v>
      </c>
      <c r="H195" s="218">
        <f>C195/3672.6*$H$16</f>
        <v>0.46359203818003586</v>
      </c>
      <c r="I195" s="124">
        <f t="shared" si="12"/>
        <v>1.7765066381800367</v>
      </c>
      <c r="J195" s="30"/>
      <c r="K195" s="108"/>
      <c r="L195" s="32"/>
      <c r="M195" s="32"/>
      <c r="N195" s="32"/>
      <c r="O195" s="30"/>
      <c r="P195" s="30"/>
      <c r="Q195" s="30"/>
      <c r="R195" s="30"/>
      <c r="S195" s="30"/>
      <c r="T195" s="30"/>
      <c r="U195" s="30"/>
      <c r="V195" s="30"/>
      <c r="W195" s="30"/>
      <c r="X195" s="99"/>
      <c r="Y195" s="99"/>
    </row>
    <row r="196" spans="1:25" s="3" customFormat="1" x14ac:dyDescent="0.25">
      <c r="A196" s="29">
        <v>171</v>
      </c>
      <c r="B196" s="82">
        <v>34242184</v>
      </c>
      <c r="C196" s="230">
        <v>84.3</v>
      </c>
      <c r="D196" s="36">
        <v>7.93</v>
      </c>
      <c r="E196" s="36">
        <v>7.93</v>
      </c>
      <c r="F196" s="36">
        <f t="shared" si="11"/>
        <v>0</v>
      </c>
      <c r="G196" s="124">
        <f t="shared" si="13"/>
        <v>0</v>
      </c>
      <c r="H196" s="218">
        <f>C196/3672.6*$H$16</f>
        <v>0.45815719599738591</v>
      </c>
      <c r="I196" s="124">
        <f t="shared" si="12"/>
        <v>0.45815719599738591</v>
      </c>
      <c r="J196" s="30"/>
      <c r="K196" s="108"/>
      <c r="L196" s="32"/>
      <c r="M196" s="32"/>
      <c r="N196" s="32"/>
      <c r="O196" s="30"/>
      <c r="P196" s="30"/>
      <c r="Q196" s="30"/>
      <c r="R196" s="30"/>
      <c r="S196" s="30"/>
      <c r="T196" s="30"/>
      <c r="U196" s="30"/>
      <c r="V196" s="30"/>
      <c r="W196" s="30"/>
      <c r="X196" s="99"/>
      <c r="Y196" s="99"/>
    </row>
    <row r="197" spans="1:25" s="3" customFormat="1" x14ac:dyDescent="0.25">
      <c r="A197" s="29">
        <v>172</v>
      </c>
      <c r="B197" s="82">
        <v>34242195</v>
      </c>
      <c r="C197" s="230">
        <v>56.4</v>
      </c>
      <c r="D197" s="36">
        <v>6.17</v>
      </c>
      <c r="E197" s="36">
        <v>7.2</v>
      </c>
      <c r="F197" s="36">
        <f t="shared" si="11"/>
        <v>1.0300000000000002</v>
      </c>
      <c r="G197" s="124">
        <f>F197*0.8598</f>
        <v>0.88559400000000021</v>
      </c>
      <c r="H197" s="218">
        <f>C197/3672.6*$H$16</f>
        <v>0.30652509910145392</v>
      </c>
      <c r="I197" s="124">
        <f t="shared" si="12"/>
        <v>1.1921190991014541</v>
      </c>
      <c r="J197" s="30"/>
      <c r="K197" s="108"/>
      <c r="L197" s="32"/>
      <c r="M197" s="32"/>
      <c r="N197" s="32"/>
      <c r="O197" s="30"/>
      <c r="P197" s="30"/>
      <c r="Q197" s="30"/>
      <c r="R197" s="30"/>
      <c r="S197" s="30"/>
      <c r="T197" s="30"/>
      <c r="U197" s="30"/>
      <c r="V197" s="30"/>
      <c r="W197" s="30"/>
      <c r="X197" s="99"/>
      <c r="Y197" s="99"/>
    </row>
    <row r="198" spans="1:25" s="3" customFormat="1" x14ac:dyDescent="0.25">
      <c r="A198" s="29">
        <v>173</v>
      </c>
      <c r="B198" s="82">
        <v>34242186</v>
      </c>
      <c r="C198" s="230">
        <v>56.9</v>
      </c>
      <c r="D198" s="36">
        <v>5.25</v>
      </c>
      <c r="E198" s="36">
        <v>5.25</v>
      </c>
      <c r="F198" s="36">
        <f t="shared" si="11"/>
        <v>0</v>
      </c>
      <c r="G198" s="124">
        <f t="shared" ref="G198:G219" si="14">F198*0.8598</f>
        <v>0</v>
      </c>
      <c r="H198" s="218">
        <f>C198/3672.6*$H$16</f>
        <v>0.30924252019277892</v>
      </c>
      <c r="I198" s="124">
        <f t="shared" si="12"/>
        <v>0.30924252019277892</v>
      </c>
      <c r="J198" s="30"/>
      <c r="K198" s="108"/>
      <c r="L198" s="32"/>
      <c r="M198" s="32"/>
      <c r="N198" s="32"/>
      <c r="O198" s="30"/>
      <c r="P198" s="30"/>
      <c r="Q198" s="30"/>
      <c r="R198" s="30"/>
      <c r="S198" s="30"/>
      <c r="T198" s="30"/>
      <c r="U198" s="30"/>
      <c r="V198" s="30"/>
      <c r="W198" s="30"/>
      <c r="X198" s="99"/>
      <c r="Y198" s="99"/>
    </row>
    <row r="199" spans="1:25" s="3" customFormat="1" x14ac:dyDescent="0.25">
      <c r="A199" s="29">
        <v>174</v>
      </c>
      <c r="B199" s="82">
        <v>34242183</v>
      </c>
      <c r="C199" s="230">
        <v>85.9</v>
      </c>
      <c r="D199" s="36">
        <v>7.0750000000000002</v>
      </c>
      <c r="E199" s="36">
        <v>8.5730000000000004</v>
      </c>
      <c r="F199" s="36">
        <f t="shared" si="11"/>
        <v>1.4980000000000002</v>
      </c>
      <c r="G199" s="124">
        <f t="shared" si="14"/>
        <v>1.2879804000000001</v>
      </c>
      <c r="H199" s="218">
        <f>C199/3672.6*$H$16</f>
        <v>0.4668529434896258</v>
      </c>
      <c r="I199" s="124">
        <f t="shared" si="12"/>
        <v>1.7548333434896259</v>
      </c>
      <c r="J199" s="30"/>
      <c r="K199" s="108"/>
      <c r="L199" s="32"/>
      <c r="M199" s="32"/>
      <c r="N199" s="32"/>
      <c r="O199" s="30"/>
      <c r="P199" s="30"/>
      <c r="Q199" s="30"/>
      <c r="R199" s="30"/>
      <c r="S199" s="30"/>
      <c r="T199" s="30"/>
      <c r="U199" s="30"/>
      <c r="V199" s="30"/>
      <c r="W199" s="30"/>
      <c r="X199" s="99"/>
      <c r="Y199" s="99"/>
    </row>
    <row r="200" spans="1:25" s="3" customFormat="1" x14ac:dyDescent="0.25">
      <c r="A200" s="29">
        <v>175</v>
      </c>
      <c r="B200" s="82">
        <v>34242196</v>
      </c>
      <c r="C200" s="230">
        <v>84.5</v>
      </c>
      <c r="D200" s="36">
        <v>6.38</v>
      </c>
      <c r="E200" s="36">
        <v>6.38</v>
      </c>
      <c r="F200" s="36">
        <f t="shared" si="11"/>
        <v>0</v>
      </c>
      <c r="G200" s="124">
        <f t="shared" si="14"/>
        <v>0</v>
      </c>
      <c r="H200" s="218">
        <f>C200/3672.6*$H$16</f>
        <v>0.45924416443391591</v>
      </c>
      <c r="I200" s="124">
        <f t="shared" si="12"/>
        <v>0.45924416443391591</v>
      </c>
      <c r="J200" s="30"/>
      <c r="K200" s="108"/>
      <c r="L200" s="32"/>
      <c r="M200" s="32"/>
      <c r="N200" s="32"/>
      <c r="O200" s="30"/>
      <c r="P200" s="30"/>
      <c r="Q200" s="30"/>
      <c r="R200" s="30"/>
      <c r="S200" s="30"/>
      <c r="T200" s="30"/>
      <c r="U200" s="30"/>
      <c r="V200" s="30"/>
      <c r="W200" s="30"/>
      <c r="X200" s="99"/>
      <c r="Y200" s="99"/>
    </row>
    <row r="201" spans="1:25" s="3" customFormat="1" x14ac:dyDescent="0.25">
      <c r="A201" s="29">
        <v>176</v>
      </c>
      <c r="B201" s="82">
        <v>34242199</v>
      </c>
      <c r="C201" s="230">
        <v>56.5</v>
      </c>
      <c r="D201" s="36">
        <v>5.9950000000000001</v>
      </c>
      <c r="E201" s="36">
        <v>6.843</v>
      </c>
      <c r="F201" s="36">
        <f t="shared" si="11"/>
        <v>0.84799999999999986</v>
      </c>
      <c r="G201" s="124">
        <f t="shared" si="14"/>
        <v>0.72911039999999994</v>
      </c>
      <c r="H201" s="218">
        <f>C201/3672.6*$H$16</f>
        <v>0.30706858331971892</v>
      </c>
      <c r="I201" s="124">
        <f t="shared" si="12"/>
        <v>1.0361789833197188</v>
      </c>
      <c r="J201" s="30"/>
      <c r="K201" s="108"/>
      <c r="L201" s="32"/>
      <c r="M201" s="32"/>
      <c r="N201" s="32"/>
      <c r="O201" s="30"/>
      <c r="P201" s="30"/>
      <c r="Q201" s="30"/>
      <c r="R201" s="30"/>
      <c r="S201" s="30"/>
      <c r="T201" s="30"/>
      <c r="U201" s="30"/>
      <c r="V201" s="30"/>
      <c r="W201" s="30"/>
      <c r="X201" s="99"/>
      <c r="Y201" s="99"/>
    </row>
    <row r="202" spans="1:25" s="3" customFormat="1" x14ac:dyDescent="0.25">
      <c r="A202" s="29">
        <v>177</v>
      </c>
      <c r="B202" s="82">
        <v>34242192</v>
      </c>
      <c r="C202" s="230">
        <v>57</v>
      </c>
      <c r="D202" s="36">
        <v>8.1940000000000008</v>
      </c>
      <c r="E202" s="36">
        <v>8.1940000000000008</v>
      </c>
      <c r="F202" s="36">
        <f t="shared" si="11"/>
        <v>0</v>
      </c>
      <c r="G202" s="124">
        <f t="shared" si="14"/>
        <v>0</v>
      </c>
      <c r="H202" s="218">
        <f>C202/3672.6*$H$16</f>
        <v>0.30978600441104392</v>
      </c>
      <c r="I202" s="124">
        <f t="shared" si="12"/>
        <v>0.30978600441104392</v>
      </c>
      <c r="J202" s="30"/>
      <c r="K202" s="108"/>
      <c r="L202" s="32"/>
      <c r="M202" s="32"/>
      <c r="N202" s="32"/>
      <c r="O202" s="30"/>
      <c r="P202" s="30"/>
      <c r="Q202" s="30"/>
      <c r="R202" s="30"/>
      <c r="S202" s="30"/>
      <c r="T202" s="30"/>
      <c r="U202" s="30"/>
      <c r="V202" s="30"/>
      <c r="W202" s="30"/>
      <c r="X202" s="99"/>
      <c r="Y202" s="99"/>
    </row>
    <row r="203" spans="1:25" s="3" customFormat="1" x14ac:dyDescent="0.25">
      <c r="A203" s="29">
        <v>178</v>
      </c>
      <c r="B203" s="82">
        <v>34242198</v>
      </c>
      <c r="C203" s="230">
        <v>85.8</v>
      </c>
      <c r="D203" s="36">
        <v>6.9930000000000003</v>
      </c>
      <c r="E203" s="36">
        <v>6.9930000000000003</v>
      </c>
      <c r="F203" s="36">
        <f t="shared" si="11"/>
        <v>0</v>
      </c>
      <c r="G203" s="124">
        <f t="shared" si="14"/>
        <v>0</v>
      </c>
      <c r="H203" s="218">
        <f>C203/3672.6*$H$16</f>
        <v>0.4663094592713608</v>
      </c>
      <c r="I203" s="124">
        <f t="shared" si="12"/>
        <v>0.4663094592713608</v>
      </c>
      <c r="J203" s="30"/>
      <c r="K203" s="108"/>
      <c r="L203" s="32"/>
      <c r="M203" s="32"/>
      <c r="N203" s="32"/>
      <c r="O203" s="30"/>
      <c r="P203" s="30"/>
      <c r="Q203" s="30"/>
      <c r="R203" s="30"/>
      <c r="S203" s="30"/>
      <c r="T203" s="30"/>
      <c r="U203" s="30"/>
      <c r="V203" s="30"/>
      <c r="W203" s="30"/>
      <c r="X203" s="99"/>
      <c r="Y203" s="99"/>
    </row>
    <row r="204" spans="1:25" s="3" customFormat="1" x14ac:dyDescent="0.25">
      <c r="A204" s="29">
        <v>179</v>
      </c>
      <c r="B204" s="82">
        <v>34242200</v>
      </c>
      <c r="C204" s="230">
        <v>84.7</v>
      </c>
      <c r="D204" s="36">
        <v>12.018000000000001</v>
      </c>
      <c r="E204" s="36">
        <v>13.898</v>
      </c>
      <c r="F204" s="36">
        <f t="shared" si="11"/>
        <v>1.879999999999999</v>
      </c>
      <c r="G204" s="124">
        <f t="shared" si="14"/>
        <v>1.6164239999999992</v>
      </c>
      <c r="H204" s="218">
        <f>C204/3672.6*$H$16</f>
        <v>0.46033113287044591</v>
      </c>
      <c r="I204" s="124">
        <f t="shared" si="12"/>
        <v>2.0767551328704452</v>
      </c>
      <c r="J204" s="30"/>
      <c r="K204" s="108"/>
      <c r="L204" s="32"/>
      <c r="M204" s="32"/>
      <c r="N204" s="32"/>
      <c r="O204" s="30"/>
      <c r="P204" s="30"/>
      <c r="Q204" s="30"/>
      <c r="R204" s="30"/>
      <c r="S204" s="30"/>
      <c r="T204" s="30"/>
      <c r="U204" s="30"/>
      <c r="V204" s="30"/>
      <c r="W204" s="30"/>
      <c r="X204" s="99"/>
      <c r="Y204" s="99"/>
    </row>
    <row r="205" spans="1:25" s="3" customFormat="1" x14ac:dyDescent="0.25">
      <c r="A205" s="29">
        <v>180</v>
      </c>
      <c r="B205" s="82">
        <v>34242197</v>
      </c>
      <c r="C205" s="230">
        <v>55.8</v>
      </c>
      <c r="D205" s="36">
        <v>5.6539999999999999</v>
      </c>
      <c r="E205" s="36">
        <v>6.5949999999999998</v>
      </c>
      <c r="F205" s="36">
        <f t="shared" si="11"/>
        <v>0.94099999999999984</v>
      </c>
      <c r="G205" s="124">
        <f t="shared" si="14"/>
        <v>0.8090717999999999</v>
      </c>
      <c r="H205" s="218">
        <f>C205/3672.6*$H$16</f>
        <v>0.30326419379186403</v>
      </c>
      <c r="I205" s="325">
        <f t="shared" si="12"/>
        <v>1.112335993791864</v>
      </c>
      <c r="J205" s="30"/>
      <c r="K205" s="32"/>
      <c r="L205" s="32"/>
      <c r="M205" s="32"/>
      <c r="O205" s="30"/>
      <c r="P205" s="30"/>
      <c r="Q205" s="30"/>
      <c r="R205" s="30"/>
      <c r="S205" s="30"/>
      <c r="T205" s="30"/>
      <c r="U205" s="30"/>
      <c r="V205" s="30"/>
      <c r="W205" s="30"/>
      <c r="X205" s="99"/>
      <c r="Y205" s="99"/>
    </row>
    <row r="206" spans="1:25" s="3" customFormat="1" x14ac:dyDescent="0.25">
      <c r="A206" s="29">
        <v>181</v>
      </c>
      <c r="B206" s="82">
        <v>34242193</v>
      </c>
      <c r="C206" s="230">
        <v>57</v>
      </c>
      <c r="D206" s="36">
        <v>0</v>
      </c>
      <c r="E206" s="36">
        <v>0</v>
      </c>
      <c r="F206" s="36">
        <f t="shared" si="11"/>
        <v>0</v>
      </c>
      <c r="G206" s="124">
        <f t="shared" si="14"/>
        <v>0</v>
      </c>
      <c r="H206" s="218">
        <f>C206/3672.6*$H$16</f>
        <v>0.30978600441104392</v>
      </c>
      <c r="I206" s="124">
        <f t="shared" si="12"/>
        <v>0.30978600441104392</v>
      </c>
      <c r="J206" s="30"/>
      <c r="K206" s="108"/>
      <c r="L206" s="32"/>
      <c r="M206" s="32"/>
      <c r="N206" s="32"/>
      <c r="O206" s="30"/>
      <c r="P206" s="30"/>
      <c r="Q206" s="30"/>
      <c r="R206" s="30"/>
      <c r="S206" s="30"/>
      <c r="T206" s="30"/>
      <c r="U206" s="30"/>
      <c r="V206" s="30"/>
      <c r="W206" s="30"/>
      <c r="X206" s="99"/>
      <c r="Y206" s="99"/>
    </row>
    <row r="207" spans="1:25" s="3" customFormat="1" ht="15.75" thickBot="1" x14ac:dyDescent="0.3">
      <c r="A207" s="122">
        <v>182</v>
      </c>
      <c r="B207" s="86">
        <v>34242194</v>
      </c>
      <c r="C207" s="231">
        <v>85.8</v>
      </c>
      <c r="D207" s="59">
        <v>6.5839999999999996</v>
      </c>
      <c r="E207" s="59">
        <v>6.5839999999999996</v>
      </c>
      <c r="F207" s="59">
        <f t="shared" si="11"/>
        <v>0</v>
      </c>
      <c r="G207" s="223">
        <f t="shared" si="14"/>
        <v>0</v>
      </c>
      <c r="H207" s="223">
        <f>C207/3672.6*$H$16</f>
        <v>0.4663094592713608</v>
      </c>
      <c r="I207" s="223">
        <f t="shared" si="12"/>
        <v>0.4663094592713608</v>
      </c>
      <c r="J207" s="30"/>
      <c r="K207" s="108"/>
      <c r="L207" s="70"/>
      <c r="M207" s="32"/>
      <c r="N207" s="32"/>
      <c r="O207" s="30"/>
      <c r="P207" s="30"/>
      <c r="Q207" s="30"/>
      <c r="R207" s="30"/>
      <c r="S207" s="30"/>
      <c r="T207" s="30"/>
      <c r="U207" s="30"/>
      <c r="V207" s="30"/>
      <c r="W207" s="30"/>
      <c r="X207" s="99"/>
      <c r="Y207" s="99"/>
    </row>
    <row r="208" spans="1:25" s="3" customFormat="1" x14ac:dyDescent="0.25">
      <c r="A208" s="63">
        <v>183</v>
      </c>
      <c r="B208" s="85">
        <v>34242339</v>
      </c>
      <c r="C208" s="224">
        <v>117.2</v>
      </c>
      <c r="D208" s="46">
        <v>13.282</v>
      </c>
      <c r="E208" s="46">
        <v>16.007000000000001</v>
      </c>
      <c r="F208" s="46">
        <f t="shared" si="11"/>
        <v>2.7250000000000014</v>
      </c>
      <c r="G208" s="218">
        <f t="shared" si="14"/>
        <v>2.3429550000000012</v>
      </c>
      <c r="H208" s="218">
        <f>C208/4660.2*$H$19</f>
        <v>0.30508637260203419</v>
      </c>
      <c r="I208" s="218">
        <f t="shared" si="12"/>
        <v>2.6480413726020355</v>
      </c>
      <c r="J208" s="30"/>
      <c r="K208" s="108"/>
      <c r="L208" s="108"/>
      <c r="M208" s="108"/>
      <c r="N208" s="32"/>
      <c r="O208" s="30"/>
      <c r="P208" s="30"/>
      <c r="Q208" s="30"/>
      <c r="R208" s="30"/>
      <c r="S208" s="30"/>
      <c r="T208" s="30"/>
      <c r="U208" s="30"/>
      <c r="V208" s="30"/>
      <c r="Y208" s="99"/>
    </row>
    <row r="209" spans="1:25" s="3" customFormat="1" x14ac:dyDescent="0.25">
      <c r="A209" s="29">
        <v>184</v>
      </c>
      <c r="B209" s="82">
        <v>34242341</v>
      </c>
      <c r="C209" s="230">
        <v>58.1</v>
      </c>
      <c r="D209" s="36">
        <v>4.2309999999999999</v>
      </c>
      <c r="E209" s="36">
        <v>5.0780000000000003</v>
      </c>
      <c r="F209" s="36">
        <f t="shared" si="11"/>
        <v>0.84700000000000042</v>
      </c>
      <c r="G209" s="124">
        <f t="shared" si="14"/>
        <v>0.72825060000000041</v>
      </c>
      <c r="H209" s="218">
        <f t="shared" ref="H209:H272" si="15">C209/4660.2*$H$19</f>
        <v>0.15124162327797089</v>
      </c>
      <c r="I209" s="124">
        <f t="shared" si="12"/>
        <v>0.87949222327797127</v>
      </c>
      <c r="J209" s="30"/>
      <c r="K209" s="108"/>
      <c r="L209" s="32"/>
      <c r="M209" s="32"/>
      <c r="N209" s="32"/>
      <c r="O209" s="30"/>
      <c r="P209" s="30"/>
      <c r="Q209" s="30"/>
      <c r="R209" s="30"/>
      <c r="S209" s="30"/>
      <c r="T209" s="30"/>
      <c r="U209" s="30"/>
      <c r="V209" s="30"/>
      <c r="Y209" s="99"/>
    </row>
    <row r="210" spans="1:25" s="3" customFormat="1" x14ac:dyDescent="0.25">
      <c r="A210" s="29">
        <v>185</v>
      </c>
      <c r="B210" s="82">
        <v>34242160</v>
      </c>
      <c r="C210" s="230">
        <v>58.4</v>
      </c>
      <c r="D210" s="36">
        <v>5.633</v>
      </c>
      <c r="E210" s="36">
        <v>5.7919999999999998</v>
      </c>
      <c r="F210" s="36">
        <f t="shared" si="11"/>
        <v>0.15899999999999981</v>
      </c>
      <c r="G210" s="124">
        <f t="shared" si="14"/>
        <v>0.13670819999999984</v>
      </c>
      <c r="H210" s="218">
        <f t="shared" si="15"/>
        <v>0.15202256109179862</v>
      </c>
      <c r="I210" s="124">
        <f t="shared" si="12"/>
        <v>0.28873076109179846</v>
      </c>
      <c r="J210" s="30"/>
      <c r="K210" s="108"/>
      <c r="L210" s="32"/>
      <c r="M210" s="32"/>
      <c r="N210" s="32"/>
      <c r="O210" s="30"/>
      <c r="P210" s="30"/>
      <c r="Q210" s="30"/>
      <c r="R210" s="30"/>
      <c r="S210" s="30"/>
      <c r="T210" s="30"/>
      <c r="U210" s="30"/>
      <c r="V210" s="30"/>
      <c r="Y210" s="99"/>
    </row>
    <row r="211" spans="1:25" s="3" customFormat="1" x14ac:dyDescent="0.25">
      <c r="A211" s="29">
        <v>186</v>
      </c>
      <c r="B211" s="82">
        <v>43441091</v>
      </c>
      <c r="C211" s="230">
        <v>46.7</v>
      </c>
      <c r="D211" s="36">
        <v>5.47</v>
      </c>
      <c r="E211" s="36">
        <v>6.726</v>
      </c>
      <c r="F211" s="36">
        <f t="shared" si="11"/>
        <v>1.2560000000000002</v>
      </c>
      <c r="G211" s="124">
        <f t="shared" si="14"/>
        <v>1.0799088000000001</v>
      </c>
      <c r="H211" s="218">
        <f t="shared" si="15"/>
        <v>0.12156598635251706</v>
      </c>
      <c r="I211" s="124">
        <f t="shared" si="12"/>
        <v>1.2014747863525173</v>
      </c>
      <c r="J211" s="30"/>
      <c r="K211" s="108"/>
      <c r="L211" s="32"/>
      <c r="M211" s="32"/>
      <c r="N211" s="32"/>
      <c r="O211" s="30"/>
      <c r="P211" s="30"/>
      <c r="Q211" s="30"/>
      <c r="R211" s="30"/>
      <c r="Y211" s="99"/>
    </row>
    <row r="212" spans="1:25" s="3" customFormat="1" x14ac:dyDescent="0.25">
      <c r="A212" s="29">
        <v>187</v>
      </c>
      <c r="B212" s="82">
        <v>34242342</v>
      </c>
      <c r="C212" s="230">
        <v>77.400000000000006</v>
      </c>
      <c r="D212" s="36">
        <v>9.9570000000000007</v>
      </c>
      <c r="E212" s="36">
        <v>11.836</v>
      </c>
      <c r="F212" s="36">
        <f t="shared" si="11"/>
        <v>1.8789999999999996</v>
      </c>
      <c r="G212" s="124">
        <f t="shared" si="14"/>
        <v>1.6155641999999997</v>
      </c>
      <c r="H212" s="218">
        <f t="shared" si="15"/>
        <v>0.20148195596755503</v>
      </c>
      <c r="I212" s="124">
        <f t="shared" si="12"/>
        <v>1.8170461559675548</v>
      </c>
      <c r="J212" s="30"/>
      <c r="K212" s="108"/>
      <c r="L212" s="32"/>
      <c r="M212" s="32"/>
      <c r="N212" s="32"/>
      <c r="O212" s="30"/>
      <c r="P212" s="30"/>
      <c r="Q212" s="30"/>
      <c r="R212" s="30"/>
      <c r="Y212" s="99"/>
    </row>
    <row r="213" spans="1:25" s="3" customFormat="1" x14ac:dyDescent="0.25">
      <c r="A213" s="29">
        <v>188</v>
      </c>
      <c r="B213" s="82">
        <v>34242334</v>
      </c>
      <c r="C213" s="230">
        <v>117.2</v>
      </c>
      <c r="D213" s="36">
        <v>8.2680000000000007</v>
      </c>
      <c r="E213" s="36">
        <v>8.2680000000000007</v>
      </c>
      <c r="F213" s="36">
        <f t="shared" si="11"/>
        <v>0</v>
      </c>
      <c r="G213" s="124">
        <f t="shared" si="14"/>
        <v>0</v>
      </c>
      <c r="H213" s="218">
        <f t="shared" si="15"/>
        <v>0.30508637260203419</v>
      </c>
      <c r="I213" s="124">
        <f t="shared" si="12"/>
        <v>0.30508637260203419</v>
      </c>
      <c r="J213" s="30"/>
      <c r="K213" s="108"/>
      <c r="L213" s="32"/>
      <c r="M213" s="32"/>
      <c r="N213" s="32"/>
      <c r="O213" s="30"/>
      <c r="P213" s="30"/>
      <c r="Q213" s="30"/>
      <c r="R213" s="30"/>
      <c r="Y213" s="99"/>
    </row>
    <row r="214" spans="1:25" s="3" customFormat="1" x14ac:dyDescent="0.25">
      <c r="A214" s="29">
        <v>189</v>
      </c>
      <c r="B214" s="82">
        <v>34242338</v>
      </c>
      <c r="C214" s="230">
        <v>58.7</v>
      </c>
      <c r="D214" s="36">
        <v>5.5590000000000002</v>
      </c>
      <c r="E214" s="36">
        <v>6.931</v>
      </c>
      <c r="F214" s="36">
        <f t="shared" si="11"/>
        <v>1.3719999999999999</v>
      </c>
      <c r="G214" s="124">
        <f t="shared" si="14"/>
        <v>1.1796456</v>
      </c>
      <c r="H214" s="218">
        <f t="shared" si="15"/>
        <v>0.15280349890562636</v>
      </c>
      <c r="I214" s="124">
        <f t="shared" si="12"/>
        <v>1.3324490989056264</v>
      </c>
      <c r="J214" s="30"/>
      <c r="K214" s="108"/>
      <c r="L214" s="32"/>
      <c r="M214" s="32"/>
      <c r="N214" s="32"/>
      <c r="O214" s="30"/>
      <c r="P214" s="30"/>
      <c r="Q214" s="30"/>
      <c r="R214" s="30"/>
      <c r="Y214" s="99"/>
    </row>
    <row r="215" spans="1:25" s="3" customFormat="1" x14ac:dyDescent="0.25">
      <c r="A215" s="29">
        <v>190</v>
      </c>
      <c r="B215" s="82">
        <v>34242340</v>
      </c>
      <c r="C215" s="230">
        <v>58.2</v>
      </c>
      <c r="D215" s="36">
        <v>3.895</v>
      </c>
      <c r="E215" s="36">
        <v>5.0359999999999996</v>
      </c>
      <c r="F215" s="36">
        <f t="shared" si="11"/>
        <v>1.1409999999999996</v>
      </c>
      <c r="G215" s="124">
        <f t="shared" si="14"/>
        <v>0.98103179999999968</v>
      </c>
      <c r="H215" s="218">
        <f t="shared" si="15"/>
        <v>0.15150193588258012</v>
      </c>
      <c r="I215" s="124">
        <f t="shared" si="12"/>
        <v>1.1325337358825798</v>
      </c>
      <c r="J215" s="30"/>
      <c r="K215" s="108"/>
      <c r="L215" s="32"/>
      <c r="M215" s="32"/>
      <c r="N215" s="108"/>
      <c r="O215" s="30"/>
      <c r="P215" s="30"/>
      <c r="Q215" s="30"/>
      <c r="R215" s="30"/>
      <c r="Y215" s="99"/>
    </row>
    <row r="216" spans="1:25" s="3" customFormat="1" x14ac:dyDescent="0.25">
      <c r="A216" s="29">
        <v>191</v>
      </c>
      <c r="B216" s="82">
        <v>34242335</v>
      </c>
      <c r="C216" s="230">
        <v>46.6</v>
      </c>
      <c r="D216" s="36">
        <v>3.786</v>
      </c>
      <c r="E216" s="36">
        <v>3.786</v>
      </c>
      <c r="F216" s="36">
        <f t="shared" si="11"/>
        <v>0</v>
      </c>
      <c r="G216" s="124">
        <f t="shared" si="14"/>
        <v>0</v>
      </c>
      <c r="H216" s="218">
        <f t="shared" si="15"/>
        <v>0.12130567374790781</v>
      </c>
      <c r="I216" s="124">
        <f t="shared" si="12"/>
        <v>0.12130567374790781</v>
      </c>
      <c r="J216" s="30"/>
      <c r="K216" s="108"/>
      <c r="L216" s="32"/>
      <c r="M216" s="32"/>
      <c r="N216" s="32"/>
      <c r="O216" s="30"/>
      <c r="P216" s="30"/>
      <c r="Q216" s="30"/>
      <c r="R216" s="30"/>
      <c r="Y216" s="99"/>
    </row>
    <row r="217" spans="1:25" s="3" customFormat="1" x14ac:dyDescent="0.25">
      <c r="A217" s="29">
        <v>192</v>
      </c>
      <c r="B217" s="82">
        <v>34242337</v>
      </c>
      <c r="C217" s="230">
        <v>77.3</v>
      </c>
      <c r="D217" s="36">
        <v>8.3659999999999997</v>
      </c>
      <c r="E217" s="36">
        <v>9.3350000000000009</v>
      </c>
      <c r="F217" s="36">
        <f t="shared" si="11"/>
        <v>0.96900000000000119</v>
      </c>
      <c r="G217" s="124">
        <f t="shared" si="14"/>
        <v>0.83314620000000106</v>
      </c>
      <c r="H217" s="218">
        <f t="shared" si="15"/>
        <v>0.20122164336294579</v>
      </c>
      <c r="I217" s="124">
        <f t="shared" si="12"/>
        <v>1.0343678433629468</v>
      </c>
      <c r="J217" s="30"/>
      <c r="K217" s="108"/>
      <c r="L217" s="32"/>
      <c r="M217" s="32"/>
      <c r="N217" s="32"/>
      <c r="O217" s="30"/>
      <c r="P217" s="30"/>
      <c r="Q217" s="30"/>
      <c r="R217" s="30"/>
      <c r="Y217" s="99"/>
    </row>
    <row r="218" spans="1:25" s="3" customFormat="1" x14ac:dyDescent="0.25">
      <c r="A218" s="29">
        <v>193</v>
      </c>
      <c r="B218" s="82">
        <v>34242324</v>
      </c>
      <c r="C218" s="230">
        <v>116.7</v>
      </c>
      <c r="D218" s="36">
        <v>4.734</v>
      </c>
      <c r="E218" s="36">
        <v>5.3109999999999999</v>
      </c>
      <c r="F218" s="36">
        <f t="shared" si="11"/>
        <v>0.57699999999999996</v>
      </c>
      <c r="G218" s="124">
        <f t="shared" si="14"/>
        <v>0.49610459999999995</v>
      </c>
      <c r="H218" s="218">
        <f t="shared" si="15"/>
        <v>0.30378480957898801</v>
      </c>
      <c r="I218" s="124">
        <f t="shared" si="12"/>
        <v>0.79988940957898791</v>
      </c>
      <c r="J218" s="30"/>
      <c r="K218" s="108"/>
      <c r="L218" s="32"/>
      <c r="M218" s="32"/>
      <c r="N218" s="32"/>
      <c r="O218" s="30"/>
      <c r="P218" s="30"/>
      <c r="Q218" s="30"/>
      <c r="R218" s="30"/>
      <c r="Y218" s="99"/>
    </row>
    <row r="219" spans="1:25" s="3" customFormat="1" x14ac:dyDescent="0.25">
      <c r="A219" s="226">
        <v>194</v>
      </c>
      <c r="B219" s="84">
        <v>34242331</v>
      </c>
      <c r="C219" s="234">
        <v>58</v>
      </c>
      <c r="D219" s="36">
        <v>2.0339999999999998</v>
      </c>
      <c r="E219" s="36">
        <v>2.194</v>
      </c>
      <c r="F219" s="36">
        <f t="shared" ref="F219:F273" si="16">E219-D219</f>
        <v>0.16000000000000014</v>
      </c>
      <c r="G219" s="124">
        <f t="shared" si="14"/>
        <v>0.13756800000000013</v>
      </c>
      <c r="H219" s="218">
        <f t="shared" si="15"/>
        <v>0.15098131067336165</v>
      </c>
      <c r="I219" s="124">
        <f t="shared" ref="I219:I272" si="17">G219+H219</f>
        <v>0.28854931067336176</v>
      </c>
      <c r="J219" s="30"/>
      <c r="K219" s="108"/>
      <c r="L219" s="32"/>
      <c r="M219" s="32"/>
      <c r="N219" s="32"/>
      <c r="O219" s="30"/>
      <c r="P219" s="30"/>
      <c r="Q219" s="30"/>
      <c r="R219" s="30"/>
      <c r="Y219" s="99"/>
    </row>
    <row r="220" spans="1:25" s="3" customFormat="1" x14ac:dyDescent="0.25">
      <c r="A220" s="29">
        <v>195</v>
      </c>
      <c r="B220" s="82">
        <v>34242336</v>
      </c>
      <c r="C220" s="230">
        <v>58.1</v>
      </c>
      <c r="D220" s="36">
        <v>5.5270000000000001</v>
      </c>
      <c r="E220" s="36">
        <v>5.5270000000000001</v>
      </c>
      <c r="F220" s="36">
        <f t="shared" si="16"/>
        <v>0</v>
      </c>
      <c r="G220" s="124">
        <f>F220*0.8598</f>
        <v>0</v>
      </c>
      <c r="H220" s="218">
        <f t="shared" si="15"/>
        <v>0.15124162327797089</v>
      </c>
      <c r="I220" s="124">
        <f t="shared" si="17"/>
        <v>0.15124162327797089</v>
      </c>
      <c r="J220" s="30"/>
      <c r="K220" s="108"/>
      <c r="L220" s="32"/>
      <c r="M220" s="32"/>
      <c r="N220" s="32"/>
      <c r="O220" s="30"/>
      <c r="P220" s="30"/>
      <c r="Q220" s="30"/>
      <c r="R220" s="30"/>
      <c r="Y220" s="99"/>
    </row>
    <row r="221" spans="1:25" s="3" customFormat="1" x14ac:dyDescent="0.25">
      <c r="A221" s="29">
        <v>196</v>
      </c>
      <c r="B221" s="82">
        <v>34242332</v>
      </c>
      <c r="C221" s="230">
        <v>46.7</v>
      </c>
      <c r="D221" s="36">
        <v>2.8140000000000001</v>
      </c>
      <c r="E221" s="36">
        <v>2.8140000000000001</v>
      </c>
      <c r="F221" s="36">
        <f t="shared" si="16"/>
        <v>0</v>
      </c>
      <c r="G221" s="124">
        <f t="shared" ref="G221:G244" si="18">F221*0.8598</f>
        <v>0</v>
      </c>
      <c r="H221" s="218">
        <f t="shared" si="15"/>
        <v>0.12156598635251706</v>
      </c>
      <c r="I221" s="124">
        <f t="shared" si="17"/>
        <v>0.12156598635251706</v>
      </c>
      <c r="J221" s="107"/>
      <c r="K221" s="108"/>
      <c r="L221" s="32"/>
      <c r="M221" s="32"/>
      <c r="N221" s="32"/>
      <c r="O221" s="30"/>
      <c r="P221" s="30"/>
      <c r="Q221" s="30"/>
      <c r="R221" s="30"/>
      <c r="Y221" s="99"/>
    </row>
    <row r="222" spans="1:25" s="3" customFormat="1" x14ac:dyDescent="0.25">
      <c r="A222" s="63">
        <v>197</v>
      </c>
      <c r="B222" s="85">
        <v>34242328</v>
      </c>
      <c r="C222" s="224">
        <v>77.5</v>
      </c>
      <c r="D222" s="36">
        <v>5.88</v>
      </c>
      <c r="E222" s="36">
        <v>7.8890000000000002</v>
      </c>
      <c r="F222" s="36">
        <f t="shared" si="16"/>
        <v>2.0090000000000003</v>
      </c>
      <c r="G222" s="124">
        <f t="shared" si="18"/>
        <v>1.7273382000000004</v>
      </c>
      <c r="H222" s="218">
        <f t="shared" si="15"/>
        <v>0.20174226857216424</v>
      </c>
      <c r="I222" s="124">
        <f t="shared" si="17"/>
        <v>1.9290804685721645</v>
      </c>
      <c r="J222" s="107"/>
      <c r="K222" s="108"/>
      <c r="L222" s="32"/>
      <c r="M222" s="32"/>
      <c r="N222" s="32"/>
      <c r="O222" s="30"/>
      <c r="P222" s="30"/>
      <c r="Q222" s="30"/>
      <c r="R222" s="30"/>
      <c r="Y222" s="99"/>
    </row>
    <row r="223" spans="1:25" s="3" customFormat="1" x14ac:dyDescent="0.25">
      <c r="A223" s="29">
        <v>198</v>
      </c>
      <c r="B223" s="82">
        <v>34242333</v>
      </c>
      <c r="C223" s="230">
        <v>116.5</v>
      </c>
      <c r="D223" s="36">
        <v>9.1059999999999999</v>
      </c>
      <c r="E223" s="36">
        <v>10.368</v>
      </c>
      <c r="F223" s="36">
        <f t="shared" si="16"/>
        <v>1.2620000000000005</v>
      </c>
      <c r="G223" s="124">
        <f t="shared" si="18"/>
        <v>1.0850676000000004</v>
      </c>
      <c r="H223" s="218">
        <f t="shared" si="15"/>
        <v>0.30326418436976954</v>
      </c>
      <c r="I223" s="124">
        <f t="shared" si="17"/>
        <v>1.38833178436977</v>
      </c>
      <c r="J223" s="107"/>
      <c r="K223" s="108"/>
      <c r="L223" s="32"/>
      <c r="M223" s="32"/>
      <c r="N223" s="32"/>
      <c r="O223" s="30"/>
      <c r="P223" s="30"/>
      <c r="Q223" s="30"/>
      <c r="R223" s="30"/>
      <c r="Y223" s="99"/>
    </row>
    <row r="224" spans="1:25" s="3" customFormat="1" x14ac:dyDescent="0.25">
      <c r="A224" s="29">
        <v>199</v>
      </c>
      <c r="B224" s="82">
        <v>34242330</v>
      </c>
      <c r="C224" s="230">
        <v>58.8</v>
      </c>
      <c r="D224" s="36">
        <v>5.8780000000000001</v>
      </c>
      <c r="E224" s="36">
        <v>7.0449999999999999</v>
      </c>
      <c r="F224" s="36">
        <f t="shared" si="16"/>
        <v>1.1669999999999998</v>
      </c>
      <c r="G224" s="124">
        <f t="shared" si="18"/>
        <v>1.0033865999999998</v>
      </c>
      <c r="H224" s="218">
        <f t="shared" si="15"/>
        <v>0.1530638115102356</v>
      </c>
      <c r="I224" s="124">
        <f t="shared" si="17"/>
        <v>1.1564504115102354</v>
      </c>
      <c r="J224" s="30"/>
      <c r="K224" s="108"/>
      <c r="L224" s="32"/>
      <c r="M224" s="32"/>
      <c r="N224" s="32"/>
      <c r="O224" s="30"/>
      <c r="P224" s="30"/>
      <c r="Q224" s="30"/>
      <c r="R224" s="30"/>
      <c r="Y224" s="99"/>
    </row>
    <row r="225" spans="1:25" s="3" customFormat="1" x14ac:dyDescent="0.25">
      <c r="A225" s="29">
        <v>200</v>
      </c>
      <c r="B225" s="82">
        <v>34242329</v>
      </c>
      <c r="C225" s="230">
        <v>58.6</v>
      </c>
      <c r="D225" s="36">
        <v>3.226</v>
      </c>
      <c r="E225" s="36">
        <v>3.226</v>
      </c>
      <c r="F225" s="36">
        <f t="shared" si="16"/>
        <v>0</v>
      </c>
      <c r="G225" s="124">
        <f t="shared" si="18"/>
        <v>0</v>
      </c>
      <c r="H225" s="218">
        <f t="shared" si="15"/>
        <v>0.1525431863010171</v>
      </c>
      <c r="I225" s="325">
        <f t="shared" si="17"/>
        <v>0.1525431863010171</v>
      </c>
      <c r="J225" s="30"/>
      <c r="K225" s="108"/>
      <c r="L225" s="32"/>
      <c r="M225" s="32"/>
      <c r="N225" s="32"/>
      <c r="O225" s="30"/>
      <c r="P225" s="30"/>
      <c r="Q225" s="30"/>
      <c r="R225" s="30"/>
      <c r="Y225" s="99"/>
    </row>
    <row r="226" spans="1:25" s="3" customFormat="1" x14ac:dyDescent="0.25">
      <c r="A226" s="29">
        <v>201</v>
      </c>
      <c r="B226" s="82">
        <v>34242326</v>
      </c>
      <c r="C226" s="230">
        <v>46.4</v>
      </c>
      <c r="D226" s="36">
        <v>5.1609999999999996</v>
      </c>
      <c r="E226" s="36">
        <v>6.4249999999999998</v>
      </c>
      <c r="F226" s="36">
        <f t="shared" si="16"/>
        <v>1.2640000000000002</v>
      </c>
      <c r="G226" s="124">
        <f t="shared" si="18"/>
        <v>1.0867872000000003</v>
      </c>
      <c r="H226" s="218">
        <f t="shared" si="15"/>
        <v>0.12078504853868931</v>
      </c>
      <c r="I226" s="124">
        <f t="shared" si="17"/>
        <v>1.2075722485386895</v>
      </c>
      <c r="J226" s="30"/>
      <c r="K226" s="108"/>
      <c r="L226" s="32"/>
      <c r="M226" s="32"/>
      <c r="N226" s="32"/>
      <c r="O226" s="30"/>
      <c r="P226" s="30"/>
      <c r="Q226" s="30"/>
      <c r="R226" s="30"/>
      <c r="Y226" s="99"/>
    </row>
    <row r="227" spans="1:25" s="3" customFormat="1" x14ac:dyDescent="0.25">
      <c r="A227" s="29">
        <v>202</v>
      </c>
      <c r="B227" s="82">
        <v>34242327</v>
      </c>
      <c r="C227" s="230">
        <v>77.5</v>
      </c>
      <c r="D227" s="36">
        <v>7.5819999999999999</v>
      </c>
      <c r="E227" s="36">
        <v>9.2919999999999998</v>
      </c>
      <c r="F227" s="36">
        <f t="shared" si="16"/>
        <v>1.71</v>
      </c>
      <c r="G227" s="124">
        <f t="shared" si="18"/>
        <v>1.4702580000000001</v>
      </c>
      <c r="H227" s="218">
        <f t="shared" si="15"/>
        <v>0.20174226857216424</v>
      </c>
      <c r="I227" s="124">
        <f t="shared" si="17"/>
        <v>1.6720002685721642</v>
      </c>
      <c r="J227" s="30"/>
      <c r="K227" s="108"/>
      <c r="L227" s="32"/>
      <c r="M227" s="32"/>
      <c r="N227" s="32"/>
      <c r="O227" s="30"/>
      <c r="P227" s="30"/>
      <c r="Q227" s="30"/>
      <c r="R227" s="30"/>
      <c r="Y227" s="99"/>
    </row>
    <row r="228" spans="1:25" s="3" customFormat="1" x14ac:dyDescent="0.25">
      <c r="A228" s="29">
        <v>203</v>
      </c>
      <c r="B228" s="82">
        <v>43441405</v>
      </c>
      <c r="C228" s="230">
        <v>117.4</v>
      </c>
      <c r="D228" s="36">
        <v>13.394</v>
      </c>
      <c r="E228" s="36">
        <v>14.836</v>
      </c>
      <c r="F228" s="36">
        <f t="shared" si="16"/>
        <v>1.4420000000000002</v>
      </c>
      <c r="G228" s="124">
        <f t="shared" si="18"/>
        <v>1.2398316000000003</v>
      </c>
      <c r="H228" s="218">
        <f t="shared" si="15"/>
        <v>0.30560699781125272</v>
      </c>
      <c r="I228" s="124">
        <f t="shared" si="17"/>
        <v>1.545438597811253</v>
      </c>
      <c r="J228" s="30"/>
      <c r="K228" s="108"/>
      <c r="L228" s="32"/>
      <c r="M228" s="32"/>
      <c r="N228" s="32"/>
      <c r="O228" s="30"/>
      <c r="P228" s="30"/>
      <c r="Q228" s="30"/>
      <c r="R228" s="30"/>
      <c r="W228" s="30"/>
      <c r="X228" s="99"/>
      <c r="Y228" s="99"/>
    </row>
    <row r="229" spans="1:25" s="3" customFormat="1" x14ac:dyDescent="0.25">
      <c r="A229" s="29">
        <v>204</v>
      </c>
      <c r="B229" s="82">
        <v>43441406</v>
      </c>
      <c r="C229" s="230">
        <v>57.9</v>
      </c>
      <c r="D229" s="36">
        <v>1.577</v>
      </c>
      <c r="E229" s="36">
        <v>1.8620000000000001</v>
      </c>
      <c r="F229" s="36">
        <f t="shared" si="16"/>
        <v>0.28500000000000014</v>
      </c>
      <c r="G229" s="124">
        <f t="shared" si="18"/>
        <v>0.24504300000000012</v>
      </c>
      <c r="H229" s="218">
        <f t="shared" si="15"/>
        <v>0.15072099806875239</v>
      </c>
      <c r="I229" s="124">
        <f t="shared" si="17"/>
        <v>0.39576399806875251</v>
      </c>
      <c r="J229" s="30"/>
      <c r="K229" s="108"/>
      <c r="L229" s="32"/>
      <c r="M229" s="32"/>
      <c r="N229" s="32"/>
      <c r="O229" s="30"/>
      <c r="P229" s="30"/>
      <c r="Q229" s="30"/>
      <c r="R229" s="30"/>
      <c r="W229" s="30"/>
      <c r="X229" s="99"/>
      <c r="Y229" s="99"/>
    </row>
    <row r="230" spans="1:25" s="3" customFormat="1" x14ac:dyDescent="0.25">
      <c r="A230" s="29">
        <v>205</v>
      </c>
      <c r="B230" s="82">
        <v>43441089</v>
      </c>
      <c r="C230" s="230">
        <v>58.3</v>
      </c>
      <c r="D230" s="36">
        <v>4.1120000000000001</v>
      </c>
      <c r="E230" s="36">
        <v>5.4409999999999998</v>
      </c>
      <c r="F230" s="36">
        <f t="shared" si="16"/>
        <v>1.3289999999999997</v>
      </c>
      <c r="G230" s="124">
        <f t="shared" si="18"/>
        <v>1.1426741999999999</v>
      </c>
      <c r="H230" s="218">
        <f t="shared" si="15"/>
        <v>0.15176224848718936</v>
      </c>
      <c r="I230" s="124">
        <f t="shared" si="17"/>
        <v>1.2944364484871893</v>
      </c>
      <c r="J230" s="30"/>
      <c r="K230" s="108"/>
      <c r="L230" s="32"/>
      <c r="M230" s="32"/>
      <c r="N230" s="32"/>
      <c r="O230" s="30"/>
      <c r="P230" s="30"/>
      <c r="Q230" s="30"/>
      <c r="R230" s="30"/>
      <c r="W230" s="30"/>
      <c r="X230" s="99"/>
      <c r="Y230" s="99"/>
    </row>
    <row r="231" spans="1:25" s="3" customFormat="1" x14ac:dyDescent="0.25">
      <c r="A231" s="29">
        <v>206</v>
      </c>
      <c r="B231" s="82">
        <v>20242434</v>
      </c>
      <c r="C231" s="230">
        <v>46.3</v>
      </c>
      <c r="D231" s="36">
        <v>3</v>
      </c>
      <c r="E231" s="36">
        <v>3</v>
      </c>
      <c r="F231" s="36">
        <f t="shared" si="16"/>
        <v>0</v>
      </c>
      <c r="G231" s="124">
        <f t="shared" si="18"/>
        <v>0</v>
      </c>
      <c r="H231" s="218">
        <f t="shared" si="15"/>
        <v>0.12052473593408007</v>
      </c>
      <c r="I231" s="124">
        <f t="shared" si="17"/>
        <v>0.12052473593408007</v>
      </c>
      <c r="J231" s="30"/>
      <c r="K231" s="108"/>
      <c r="L231" s="32"/>
      <c r="M231" s="109"/>
      <c r="N231" s="32"/>
      <c r="O231" s="30"/>
      <c r="P231" s="30"/>
      <c r="Q231" s="30"/>
      <c r="R231" s="30"/>
      <c r="S231" s="30"/>
      <c r="T231" s="30"/>
      <c r="U231" s="30"/>
      <c r="V231" s="30"/>
      <c r="W231" s="30"/>
      <c r="X231" s="99"/>
      <c r="Y231" s="99"/>
    </row>
    <row r="232" spans="1:25" s="3" customFormat="1" x14ac:dyDescent="0.25">
      <c r="A232" s="29">
        <v>207</v>
      </c>
      <c r="B232" s="82">
        <v>43441407</v>
      </c>
      <c r="C232" s="230">
        <v>77.900000000000006</v>
      </c>
      <c r="D232" s="36">
        <v>4.6550000000000002</v>
      </c>
      <c r="E232" s="36">
        <v>4.6550000000000002</v>
      </c>
      <c r="F232" s="36">
        <f t="shared" si="16"/>
        <v>0</v>
      </c>
      <c r="G232" s="124">
        <f t="shared" si="18"/>
        <v>0</v>
      </c>
      <c r="H232" s="218">
        <f t="shared" si="15"/>
        <v>0.20278351899060126</v>
      </c>
      <c r="I232" s="124">
        <f t="shared" si="17"/>
        <v>0.20278351899060126</v>
      </c>
      <c r="J232" s="30"/>
      <c r="K232" s="108"/>
      <c r="L232" s="32"/>
      <c r="M232" s="32"/>
      <c r="N232" s="32"/>
      <c r="O232" s="30"/>
      <c r="P232" s="30"/>
      <c r="Q232" s="30"/>
      <c r="R232" s="30"/>
      <c r="S232" s="30"/>
      <c r="T232" s="30"/>
      <c r="U232" s="30"/>
      <c r="V232" s="30"/>
      <c r="W232" s="30"/>
      <c r="X232" s="99"/>
      <c r="Y232" s="99"/>
    </row>
    <row r="233" spans="1:25" s="3" customFormat="1" x14ac:dyDescent="0.25">
      <c r="A233" s="29">
        <v>208</v>
      </c>
      <c r="B233" s="82">
        <v>43441412</v>
      </c>
      <c r="C233" s="230">
        <v>117.9</v>
      </c>
      <c r="D233" s="36">
        <v>8.2460000000000004</v>
      </c>
      <c r="E233" s="36">
        <v>9.4689999999999994</v>
      </c>
      <c r="F233" s="36">
        <f t="shared" si="16"/>
        <v>1.222999999999999</v>
      </c>
      <c r="G233" s="124">
        <f t="shared" si="18"/>
        <v>1.0515353999999992</v>
      </c>
      <c r="H233" s="218">
        <f t="shared" si="15"/>
        <v>0.30690856083429896</v>
      </c>
      <c r="I233" s="124">
        <f t="shared" si="17"/>
        <v>1.3584439608342982</v>
      </c>
      <c r="J233" s="30"/>
      <c r="K233" s="108"/>
      <c r="L233" s="32"/>
      <c r="M233" s="32"/>
      <c r="N233" s="32"/>
      <c r="O233" s="30"/>
      <c r="P233" s="30"/>
      <c r="Q233" s="30"/>
      <c r="R233" s="30"/>
      <c r="S233" s="30"/>
      <c r="T233" s="30"/>
      <c r="U233" s="30"/>
      <c r="V233" s="30"/>
      <c r="W233" s="30"/>
      <c r="X233" s="99"/>
      <c r="Y233" s="99"/>
    </row>
    <row r="234" spans="1:25" s="3" customFormat="1" x14ac:dyDescent="0.25">
      <c r="A234" s="29">
        <v>209</v>
      </c>
      <c r="B234" s="82">
        <v>43441411</v>
      </c>
      <c r="C234" s="230">
        <v>58.2</v>
      </c>
      <c r="D234" s="36">
        <v>3.806</v>
      </c>
      <c r="E234" s="36">
        <v>4.8899999999999997</v>
      </c>
      <c r="F234" s="36">
        <f t="shared" si="16"/>
        <v>1.0839999999999996</v>
      </c>
      <c r="G234" s="124">
        <f t="shared" si="18"/>
        <v>0.93202319999999972</v>
      </c>
      <c r="H234" s="218">
        <f t="shared" si="15"/>
        <v>0.15150193588258012</v>
      </c>
      <c r="I234" s="124">
        <f t="shared" si="17"/>
        <v>1.0835251358825799</v>
      </c>
      <c r="J234" s="30"/>
      <c r="K234" s="108"/>
      <c r="L234" s="32"/>
      <c r="M234" s="32"/>
      <c r="N234" s="32"/>
      <c r="O234" s="30"/>
      <c r="P234" s="30"/>
      <c r="Q234" s="30"/>
      <c r="R234" s="30"/>
      <c r="S234" s="30"/>
      <c r="T234" s="30"/>
      <c r="U234" s="30"/>
      <c r="V234" s="30"/>
      <c r="W234" s="30"/>
      <c r="X234" s="99"/>
      <c r="Y234" s="99"/>
    </row>
    <row r="235" spans="1:25" s="3" customFormat="1" x14ac:dyDescent="0.25">
      <c r="A235" s="29">
        <v>210</v>
      </c>
      <c r="B235" s="82">
        <v>43441408</v>
      </c>
      <c r="C235" s="230">
        <v>58.6</v>
      </c>
      <c r="D235" s="36">
        <v>3.669</v>
      </c>
      <c r="E235" s="36">
        <v>3.6720000000000002</v>
      </c>
      <c r="F235" s="36">
        <f t="shared" si="16"/>
        <v>3.0000000000001137E-3</v>
      </c>
      <c r="G235" s="124">
        <f t="shared" si="18"/>
        <v>2.5794000000000979E-3</v>
      </c>
      <c r="H235" s="218">
        <f t="shared" si="15"/>
        <v>0.1525431863010171</v>
      </c>
      <c r="I235" s="124">
        <f t="shared" si="17"/>
        <v>0.15512258630101719</v>
      </c>
      <c r="J235" s="30"/>
      <c r="K235" s="108"/>
      <c r="L235" s="32"/>
      <c r="M235" s="32"/>
      <c r="N235" s="32"/>
      <c r="O235" s="30"/>
      <c r="P235" s="30"/>
      <c r="Q235" s="30"/>
      <c r="R235" s="30"/>
      <c r="S235" s="30"/>
      <c r="T235" s="30"/>
      <c r="U235" s="30"/>
      <c r="V235" s="30"/>
      <c r="W235" s="30"/>
      <c r="X235" s="99"/>
      <c r="Y235" s="99"/>
    </row>
    <row r="236" spans="1:25" s="3" customFormat="1" x14ac:dyDescent="0.25">
      <c r="A236" s="29">
        <v>211</v>
      </c>
      <c r="B236" s="82">
        <v>43441409</v>
      </c>
      <c r="C236" s="230">
        <v>46.7</v>
      </c>
      <c r="D236" s="36">
        <v>7.2590000000000003</v>
      </c>
      <c r="E236" s="36">
        <v>8.5340000000000007</v>
      </c>
      <c r="F236" s="36">
        <f t="shared" si="16"/>
        <v>1.2750000000000004</v>
      </c>
      <c r="G236" s="124">
        <f t="shared" si="18"/>
        <v>1.0962450000000004</v>
      </c>
      <c r="H236" s="218">
        <f t="shared" si="15"/>
        <v>0.12156598635251706</v>
      </c>
      <c r="I236" s="124">
        <f t="shared" si="17"/>
        <v>1.2178109863525175</v>
      </c>
      <c r="J236" s="30"/>
      <c r="K236" s="108"/>
      <c r="L236" s="32"/>
      <c r="M236" s="32"/>
      <c r="N236" s="32"/>
      <c r="O236" s="30"/>
      <c r="P236" s="30"/>
      <c r="Q236" s="30"/>
      <c r="R236" s="30"/>
      <c r="S236" s="30"/>
      <c r="T236" s="30"/>
      <c r="U236" s="30"/>
      <c r="V236" s="30"/>
      <c r="W236" s="30"/>
      <c r="X236" s="99"/>
      <c r="Y236" s="99"/>
    </row>
    <row r="237" spans="1:25" s="3" customFormat="1" x14ac:dyDescent="0.25">
      <c r="A237" s="29">
        <v>212</v>
      </c>
      <c r="B237" s="82">
        <v>43441410</v>
      </c>
      <c r="C237" s="230">
        <v>78.599999999999994</v>
      </c>
      <c r="D237" s="36">
        <v>4.6829999999999998</v>
      </c>
      <c r="E237" s="36">
        <v>8.6449999999999996</v>
      </c>
      <c r="F237" s="36">
        <f t="shared" si="16"/>
        <v>3.9619999999999997</v>
      </c>
      <c r="G237" s="124">
        <f t="shared" si="18"/>
        <v>3.4065276</v>
      </c>
      <c r="H237" s="218">
        <f t="shared" si="15"/>
        <v>0.20460570722286595</v>
      </c>
      <c r="I237" s="124">
        <f t="shared" si="17"/>
        <v>3.611133307222866</v>
      </c>
      <c r="J237" s="30"/>
      <c r="K237" s="108"/>
      <c r="L237" s="32"/>
      <c r="M237" s="32"/>
      <c r="N237" s="32"/>
      <c r="O237" s="30"/>
      <c r="P237" s="30"/>
      <c r="Q237" s="30"/>
      <c r="R237" s="30"/>
      <c r="S237" s="30"/>
      <c r="T237" s="30"/>
      <c r="U237" s="30"/>
      <c r="V237" s="30"/>
      <c r="W237" s="30"/>
      <c r="X237" s="99"/>
      <c r="Y237" s="99"/>
    </row>
    <row r="238" spans="1:25" s="3" customFormat="1" x14ac:dyDescent="0.25">
      <c r="A238" s="29">
        <v>213</v>
      </c>
      <c r="B238" s="82">
        <v>43441403</v>
      </c>
      <c r="C238" s="230">
        <v>117.8</v>
      </c>
      <c r="D238" s="36">
        <v>12.038</v>
      </c>
      <c r="E238" s="36">
        <v>13.802</v>
      </c>
      <c r="F238" s="36">
        <f t="shared" si="16"/>
        <v>1.7639999999999993</v>
      </c>
      <c r="G238" s="124">
        <f t="shared" si="18"/>
        <v>1.5166871999999993</v>
      </c>
      <c r="H238" s="218">
        <f t="shared" si="15"/>
        <v>0.30664824822968967</v>
      </c>
      <c r="I238" s="124">
        <f t="shared" si="17"/>
        <v>1.8233354482296891</v>
      </c>
      <c r="J238" s="30"/>
      <c r="K238" s="108"/>
      <c r="L238" s="32"/>
      <c r="M238" s="32"/>
      <c r="N238" s="32"/>
      <c r="O238" s="30"/>
      <c r="P238" s="30"/>
      <c r="Q238" s="30"/>
      <c r="R238" s="30"/>
      <c r="S238" s="30"/>
      <c r="T238" s="30"/>
      <c r="U238" s="30"/>
      <c r="V238" s="30"/>
      <c r="W238" s="30"/>
      <c r="X238" s="99"/>
      <c r="Y238" s="99"/>
    </row>
    <row r="239" spans="1:25" s="3" customFormat="1" x14ac:dyDescent="0.25">
      <c r="A239" s="29">
        <v>214</v>
      </c>
      <c r="B239" s="82">
        <v>43441398</v>
      </c>
      <c r="C239" s="230">
        <v>57.8</v>
      </c>
      <c r="D239" s="36">
        <v>2.3959999999999999</v>
      </c>
      <c r="E239" s="36">
        <v>2.54</v>
      </c>
      <c r="F239" s="36">
        <f t="shared" si="16"/>
        <v>0.14400000000000013</v>
      </c>
      <c r="G239" s="124">
        <f t="shared" si="18"/>
        <v>0.12381120000000011</v>
      </c>
      <c r="H239" s="218">
        <f t="shared" si="15"/>
        <v>0.15046068546414315</v>
      </c>
      <c r="I239" s="124">
        <f t="shared" si="17"/>
        <v>0.27427188546414327</v>
      </c>
      <c r="J239" s="30"/>
      <c r="K239" s="108"/>
      <c r="L239" s="32"/>
      <c r="M239" s="32"/>
      <c r="N239" s="32"/>
      <c r="O239" s="30"/>
      <c r="P239" s="30"/>
      <c r="Q239" s="30"/>
      <c r="R239" s="30"/>
      <c r="S239" s="30"/>
      <c r="T239" s="30"/>
      <c r="U239" s="30"/>
      <c r="V239" s="30"/>
      <c r="W239" s="30"/>
      <c r="X239" s="99"/>
      <c r="Y239" s="99"/>
    </row>
    <row r="240" spans="1:25" s="3" customFormat="1" x14ac:dyDescent="0.25">
      <c r="A240" s="29">
        <v>215</v>
      </c>
      <c r="B240" s="82">
        <v>43441413</v>
      </c>
      <c r="C240" s="230">
        <v>58.8</v>
      </c>
      <c r="D240" s="36">
        <v>3.863</v>
      </c>
      <c r="E240" s="36">
        <v>4.4340000000000002</v>
      </c>
      <c r="F240" s="36">
        <f t="shared" si="16"/>
        <v>0.57100000000000017</v>
      </c>
      <c r="G240" s="124">
        <f t="shared" si="18"/>
        <v>0.49094580000000015</v>
      </c>
      <c r="H240" s="218">
        <f t="shared" si="15"/>
        <v>0.1530638115102356</v>
      </c>
      <c r="I240" s="124">
        <f t="shared" si="17"/>
        <v>0.64400961151023572</v>
      </c>
      <c r="J240" s="30"/>
      <c r="K240" s="108"/>
      <c r="L240" s="32"/>
      <c r="M240" s="32"/>
      <c r="N240" s="32"/>
      <c r="O240" s="30"/>
      <c r="P240" s="30"/>
      <c r="Q240" s="30"/>
      <c r="R240" s="30"/>
      <c r="S240" s="30"/>
      <c r="T240" s="30"/>
      <c r="U240" s="30"/>
      <c r="V240" s="30"/>
      <c r="W240" s="30"/>
      <c r="X240" s="99"/>
      <c r="Y240" s="99"/>
    </row>
    <row r="241" spans="1:25" s="3" customFormat="1" x14ac:dyDescent="0.25">
      <c r="A241" s="29">
        <v>216</v>
      </c>
      <c r="B241" s="82">
        <v>43441401</v>
      </c>
      <c r="C241" s="230">
        <v>46.6</v>
      </c>
      <c r="D241" s="36">
        <v>6.5010000000000003</v>
      </c>
      <c r="E241" s="36">
        <v>7.6749999999999998</v>
      </c>
      <c r="F241" s="36">
        <f t="shared" si="16"/>
        <v>1.1739999999999995</v>
      </c>
      <c r="G241" s="124">
        <f t="shared" si="18"/>
        <v>1.0094051999999996</v>
      </c>
      <c r="H241" s="218">
        <f t="shared" si="15"/>
        <v>0.12130567374790781</v>
      </c>
      <c r="I241" s="124">
        <f t="shared" si="17"/>
        <v>1.1307108737479075</v>
      </c>
      <c r="J241" s="30"/>
      <c r="K241" s="108"/>
      <c r="L241" s="32"/>
      <c r="M241" s="32"/>
      <c r="N241" s="32"/>
      <c r="O241" s="30"/>
      <c r="P241" s="30"/>
      <c r="Q241" s="30"/>
      <c r="R241" s="30"/>
      <c r="S241" s="30"/>
      <c r="T241" s="30"/>
      <c r="U241" s="30"/>
      <c r="V241" s="30"/>
      <c r="W241" s="30"/>
      <c r="X241" s="99"/>
      <c r="Y241" s="99"/>
    </row>
    <row r="242" spans="1:25" s="3" customFormat="1" x14ac:dyDescent="0.25">
      <c r="A242" s="29">
        <v>217</v>
      </c>
      <c r="B242" s="82">
        <v>43441404</v>
      </c>
      <c r="C242" s="230">
        <v>78.400000000000006</v>
      </c>
      <c r="D242" s="36">
        <v>5.125</v>
      </c>
      <c r="E242" s="36">
        <v>5.125</v>
      </c>
      <c r="F242" s="36">
        <f t="shared" si="16"/>
        <v>0</v>
      </c>
      <c r="G242" s="124">
        <f t="shared" si="18"/>
        <v>0</v>
      </c>
      <c r="H242" s="218">
        <f t="shared" si="15"/>
        <v>0.20408508201364747</v>
      </c>
      <c r="I242" s="124">
        <f t="shared" si="17"/>
        <v>0.20408508201364747</v>
      </c>
      <c r="J242" s="30"/>
      <c r="K242" s="108"/>
      <c r="L242" s="32"/>
      <c r="M242" s="32"/>
      <c r="N242" s="32"/>
      <c r="O242" s="30"/>
      <c r="P242" s="30"/>
      <c r="Q242" s="30"/>
      <c r="R242" s="30"/>
      <c r="S242" s="30"/>
      <c r="T242" s="30"/>
      <c r="U242" s="30"/>
      <c r="V242" s="30"/>
      <c r="W242" s="30"/>
      <c r="X242" s="99"/>
      <c r="Y242" s="99"/>
    </row>
    <row r="243" spans="1:25" s="3" customFormat="1" x14ac:dyDescent="0.25">
      <c r="A243" s="29">
        <v>218</v>
      </c>
      <c r="B243" s="82">
        <v>43441396</v>
      </c>
      <c r="C243" s="230">
        <v>118.2</v>
      </c>
      <c r="D243" s="36">
        <v>10.237</v>
      </c>
      <c r="E243" s="36">
        <v>12.7</v>
      </c>
      <c r="F243" s="36">
        <f t="shared" si="16"/>
        <v>2.4629999999999992</v>
      </c>
      <c r="G243" s="124">
        <f t="shared" si="18"/>
        <v>2.1176873999999994</v>
      </c>
      <c r="H243" s="218">
        <f t="shared" si="15"/>
        <v>0.30768949864812667</v>
      </c>
      <c r="I243" s="124">
        <f t="shared" si="17"/>
        <v>2.4253768986481261</v>
      </c>
      <c r="J243" s="30"/>
      <c r="K243" s="108"/>
      <c r="L243" s="32"/>
      <c r="M243" s="32"/>
      <c r="N243" s="32"/>
      <c r="O243" s="30"/>
      <c r="P243" s="30"/>
      <c r="Q243" s="30"/>
      <c r="R243" s="30"/>
      <c r="S243" s="30"/>
      <c r="T243" s="30"/>
      <c r="U243" s="30"/>
      <c r="V243" s="30"/>
      <c r="W243" s="30"/>
    </row>
    <row r="244" spans="1:25" s="3" customFormat="1" x14ac:dyDescent="0.25">
      <c r="A244" s="29">
        <v>219</v>
      </c>
      <c r="B244" s="82">
        <v>43441399</v>
      </c>
      <c r="C244" s="230">
        <v>58.3</v>
      </c>
      <c r="D244" s="36">
        <v>5.1580000000000004</v>
      </c>
      <c r="E244" s="36">
        <v>5.8369999999999997</v>
      </c>
      <c r="F244" s="36">
        <f t="shared" si="16"/>
        <v>0.67899999999999938</v>
      </c>
      <c r="G244" s="124">
        <f t="shared" si="18"/>
        <v>0.58380419999999944</v>
      </c>
      <c r="H244" s="218">
        <f t="shared" si="15"/>
        <v>0.15176224848718936</v>
      </c>
      <c r="I244" s="124">
        <f t="shared" si="17"/>
        <v>0.73556644848718877</v>
      </c>
      <c r="J244" s="30"/>
      <c r="K244" s="108"/>
      <c r="L244" s="32"/>
      <c r="M244" s="32"/>
      <c r="N244" s="32"/>
      <c r="O244" s="30"/>
      <c r="P244" s="30"/>
      <c r="Q244" s="30"/>
      <c r="R244" s="30"/>
      <c r="S244" s="30"/>
      <c r="T244" s="30"/>
      <c r="U244" s="30"/>
      <c r="V244" s="30"/>
      <c r="W244" s="30"/>
    </row>
    <row r="245" spans="1:25" s="3" customFormat="1" x14ac:dyDescent="0.25">
      <c r="A245" s="29">
        <v>220</v>
      </c>
      <c r="B245" s="82">
        <v>43441400</v>
      </c>
      <c r="C245" s="230">
        <v>59.4</v>
      </c>
      <c r="D245" s="36">
        <v>5.42</v>
      </c>
      <c r="E245" s="36">
        <v>6.4550000000000001</v>
      </c>
      <c r="F245" s="36">
        <f t="shared" si="16"/>
        <v>1.0350000000000001</v>
      </c>
      <c r="G245" s="124">
        <f>F245*0.8598</f>
        <v>0.88989300000000016</v>
      </c>
      <c r="H245" s="218">
        <f t="shared" si="15"/>
        <v>0.15462568713789104</v>
      </c>
      <c r="I245" s="124">
        <f t="shared" si="17"/>
        <v>1.0445186871378911</v>
      </c>
      <c r="J245" s="30"/>
      <c r="K245" s="108"/>
      <c r="L245" s="32"/>
      <c r="M245" s="32"/>
      <c r="N245" s="32"/>
      <c r="O245" s="30"/>
      <c r="P245" s="30"/>
      <c r="Q245" s="30"/>
      <c r="R245" s="30"/>
      <c r="S245" s="30"/>
      <c r="T245" s="30"/>
      <c r="U245" s="30"/>
      <c r="V245" s="30"/>
      <c r="W245" s="30"/>
    </row>
    <row r="246" spans="1:25" s="3" customFormat="1" x14ac:dyDescent="0.25">
      <c r="A246" s="29">
        <v>221</v>
      </c>
      <c r="B246" s="82">
        <v>43441397</v>
      </c>
      <c r="C246" s="230">
        <v>46.9</v>
      </c>
      <c r="D246" s="36">
        <v>3.782</v>
      </c>
      <c r="E246" s="36">
        <v>4.1280000000000001</v>
      </c>
      <c r="F246" s="36">
        <f t="shared" si="16"/>
        <v>0.34600000000000009</v>
      </c>
      <c r="G246" s="124">
        <f t="shared" ref="G246:G269" si="19">F246*0.8598</f>
        <v>0.29749080000000006</v>
      </c>
      <c r="H246" s="218">
        <f t="shared" si="15"/>
        <v>0.12208661156173553</v>
      </c>
      <c r="I246" s="124">
        <f t="shared" si="17"/>
        <v>0.41957741156173556</v>
      </c>
      <c r="J246" s="30"/>
      <c r="K246" s="108"/>
      <c r="L246" s="32"/>
      <c r="M246" s="32"/>
      <c r="N246" s="32"/>
      <c r="O246" s="30"/>
      <c r="P246" s="30"/>
      <c r="Q246" s="30"/>
      <c r="R246" s="30"/>
      <c r="S246" s="30"/>
      <c r="T246" s="30"/>
      <c r="U246" s="30"/>
      <c r="V246" s="30"/>
      <c r="W246" s="30"/>
    </row>
    <row r="247" spans="1:25" s="3" customFormat="1" x14ac:dyDescent="0.25">
      <c r="A247" s="29">
        <v>222</v>
      </c>
      <c r="B247" s="82">
        <v>43441402</v>
      </c>
      <c r="C247" s="230">
        <v>77.7</v>
      </c>
      <c r="D247" s="36">
        <v>10.115</v>
      </c>
      <c r="E247" s="36">
        <v>12.929</v>
      </c>
      <c r="F247" s="36">
        <f t="shared" si="16"/>
        <v>2.8140000000000001</v>
      </c>
      <c r="G247" s="124">
        <f t="shared" si="19"/>
        <v>2.4194772000000002</v>
      </c>
      <c r="H247" s="218">
        <f t="shared" si="15"/>
        <v>0.20226289378138276</v>
      </c>
      <c r="I247" s="124">
        <f t="shared" si="17"/>
        <v>2.6217400937813831</v>
      </c>
      <c r="J247" s="30"/>
      <c r="K247" s="108"/>
      <c r="L247" s="32"/>
      <c r="M247" s="32"/>
      <c r="N247" s="32"/>
      <c r="O247" s="30"/>
      <c r="P247" s="30"/>
      <c r="Q247" s="30"/>
      <c r="R247" s="30"/>
      <c r="S247" s="30"/>
      <c r="T247" s="30"/>
      <c r="U247" s="30"/>
      <c r="V247" s="30"/>
      <c r="W247" s="30"/>
    </row>
    <row r="248" spans="1:25" s="3" customFormat="1" x14ac:dyDescent="0.25">
      <c r="A248" s="29">
        <v>223</v>
      </c>
      <c r="B248" s="82">
        <v>43441209</v>
      </c>
      <c r="C248" s="230">
        <v>118.6</v>
      </c>
      <c r="D248" s="36">
        <v>16.224</v>
      </c>
      <c r="E248" s="36">
        <v>19.565999999999999</v>
      </c>
      <c r="F248" s="36">
        <f t="shared" si="16"/>
        <v>3.3419999999999987</v>
      </c>
      <c r="G248" s="124">
        <f t="shared" si="19"/>
        <v>2.8734515999999988</v>
      </c>
      <c r="H248" s="218">
        <f t="shared" si="15"/>
        <v>0.30873074906656361</v>
      </c>
      <c r="I248" s="124">
        <f t="shared" si="17"/>
        <v>3.1821823490665624</v>
      </c>
      <c r="J248" s="30"/>
      <c r="K248" s="108"/>
      <c r="L248" s="32"/>
      <c r="M248" s="32"/>
      <c r="N248" s="32"/>
      <c r="O248" s="30"/>
      <c r="P248" s="30"/>
      <c r="Q248" s="30"/>
      <c r="R248" s="30"/>
      <c r="S248" s="30"/>
      <c r="T248" s="30"/>
      <c r="U248" s="30"/>
      <c r="V248" s="30"/>
      <c r="W248" s="30"/>
    </row>
    <row r="249" spans="1:25" s="3" customFormat="1" x14ac:dyDescent="0.25">
      <c r="A249" s="29">
        <v>224</v>
      </c>
      <c r="B249" s="82">
        <v>43441210</v>
      </c>
      <c r="C249" s="230">
        <v>56.8</v>
      </c>
      <c r="D249" s="36">
        <v>1.1419999999999999</v>
      </c>
      <c r="E249" s="36">
        <v>1.784</v>
      </c>
      <c r="F249" s="36">
        <f t="shared" si="16"/>
        <v>0.64200000000000013</v>
      </c>
      <c r="G249" s="124">
        <f t="shared" si="19"/>
        <v>0.55199160000000014</v>
      </c>
      <c r="H249" s="218">
        <f t="shared" si="15"/>
        <v>0.1478575594180507</v>
      </c>
      <c r="I249" s="124">
        <f t="shared" si="17"/>
        <v>0.69984915941805081</v>
      </c>
      <c r="J249" s="30"/>
      <c r="K249" s="108"/>
      <c r="L249" s="32"/>
      <c r="M249" s="32"/>
      <c r="N249" s="32"/>
      <c r="O249" s="30"/>
      <c r="P249" s="30"/>
      <c r="Q249" s="30"/>
      <c r="R249" s="30"/>
      <c r="S249" s="30"/>
      <c r="T249" s="30"/>
      <c r="U249" s="30"/>
      <c r="V249" s="30"/>
      <c r="W249" s="30"/>
    </row>
    <row r="250" spans="1:25" s="3" customFormat="1" x14ac:dyDescent="0.25">
      <c r="A250" s="29">
        <v>225</v>
      </c>
      <c r="B250" s="82">
        <v>43441214</v>
      </c>
      <c r="C250" s="230">
        <v>58.9</v>
      </c>
      <c r="D250" s="36">
        <v>6.0540000000000003</v>
      </c>
      <c r="E250" s="36">
        <v>7.7380000000000004</v>
      </c>
      <c r="F250" s="36">
        <f t="shared" si="16"/>
        <v>1.6840000000000002</v>
      </c>
      <c r="G250" s="124">
        <f t="shared" si="19"/>
        <v>1.4479032000000001</v>
      </c>
      <c r="H250" s="218">
        <f t="shared" si="15"/>
        <v>0.15332412411484483</v>
      </c>
      <c r="I250" s="124">
        <f t="shared" si="17"/>
        <v>1.6012273241148449</v>
      </c>
      <c r="J250" s="30"/>
      <c r="K250" s="108"/>
      <c r="L250" s="32"/>
      <c r="M250" s="32"/>
      <c r="N250" s="32"/>
      <c r="O250" s="30"/>
      <c r="P250" s="30"/>
      <c r="Q250" s="30"/>
      <c r="R250" s="30"/>
      <c r="S250" s="30"/>
      <c r="T250" s="30"/>
      <c r="U250" s="30"/>
      <c r="V250" s="30"/>
      <c r="W250" s="30"/>
    </row>
    <row r="251" spans="1:25" s="3" customFormat="1" x14ac:dyDescent="0.25">
      <c r="A251" s="29">
        <v>226</v>
      </c>
      <c r="B251" s="82">
        <v>43441215</v>
      </c>
      <c r="C251" s="230">
        <v>46.8</v>
      </c>
      <c r="D251" s="36">
        <v>2.3410000000000002</v>
      </c>
      <c r="E251" s="36">
        <v>3.2090000000000001</v>
      </c>
      <c r="F251" s="36">
        <f t="shared" si="16"/>
        <v>0.86799999999999988</v>
      </c>
      <c r="G251" s="124">
        <f t="shared" si="19"/>
        <v>0.74630639999999993</v>
      </c>
      <c r="H251" s="218">
        <f t="shared" si="15"/>
        <v>0.12182629895712628</v>
      </c>
      <c r="I251" s="124">
        <f t="shared" si="17"/>
        <v>0.86813269895712619</v>
      </c>
      <c r="J251" s="30"/>
      <c r="K251" s="108"/>
      <c r="L251" s="32"/>
      <c r="M251" s="32"/>
      <c r="N251" s="32"/>
      <c r="O251" s="30"/>
      <c r="P251" s="30"/>
      <c r="Q251" s="30"/>
      <c r="R251" s="30"/>
      <c r="S251" s="30"/>
      <c r="T251" s="30"/>
      <c r="U251" s="30"/>
      <c r="V251" s="30"/>
    </row>
    <row r="252" spans="1:25" s="3" customFormat="1" x14ac:dyDescent="0.25">
      <c r="A252" s="29">
        <v>227</v>
      </c>
      <c r="B252" s="82">
        <v>43441211</v>
      </c>
      <c r="C252" s="230">
        <v>78.2</v>
      </c>
      <c r="D252" s="36">
        <v>4.1870000000000003</v>
      </c>
      <c r="E252" s="36">
        <v>4.1989999999999998</v>
      </c>
      <c r="F252" s="36">
        <f t="shared" si="16"/>
        <v>1.1999999999999567E-2</v>
      </c>
      <c r="G252" s="124">
        <f t="shared" si="19"/>
        <v>1.0317599999999627E-2</v>
      </c>
      <c r="H252" s="218">
        <f t="shared" si="15"/>
        <v>0.20356445680442897</v>
      </c>
      <c r="I252" s="124">
        <f t="shared" si="17"/>
        <v>0.21388205680442859</v>
      </c>
      <c r="J252" s="30"/>
      <c r="K252" s="108"/>
      <c r="L252" s="32"/>
      <c r="M252" s="32"/>
      <c r="N252" s="32"/>
      <c r="O252" s="30"/>
      <c r="P252" s="30"/>
      <c r="Q252" s="30"/>
      <c r="R252" s="30"/>
      <c r="S252" s="30"/>
      <c r="T252" s="30"/>
      <c r="U252" s="30"/>
      <c r="V252" s="30"/>
    </row>
    <row r="253" spans="1:25" s="3" customFormat="1" x14ac:dyDescent="0.25">
      <c r="A253" s="29">
        <v>228</v>
      </c>
      <c r="B253" s="82">
        <v>43441212</v>
      </c>
      <c r="C253" s="230">
        <v>117.6</v>
      </c>
      <c r="D253" s="36">
        <v>9.4749999999999996</v>
      </c>
      <c r="E253" s="36">
        <v>9.4749999999999996</v>
      </c>
      <c r="F253" s="36">
        <f t="shared" si="16"/>
        <v>0</v>
      </c>
      <c r="G253" s="124">
        <f t="shared" si="19"/>
        <v>0</v>
      </c>
      <c r="H253" s="218">
        <f t="shared" si="15"/>
        <v>0.3061276230204712</v>
      </c>
      <c r="I253" s="124">
        <f t="shared" si="17"/>
        <v>0.3061276230204712</v>
      </c>
      <c r="J253" s="30"/>
      <c r="K253" s="108"/>
      <c r="L253" s="32"/>
      <c r="M253" s="32"/>
      <c r="N253" s="32"/>
      <c r="O253" s="30"/>
      <c r="P253" s="30"/>
      <c r="Q253" s="30"/>
      <c r="R253" s="30"/>
      <c r="S253" s="30"/>
      <c r="T253" s="30"/>
      <c r="U253" s="30"/>
      <c r="V253" s="30"/>
    </row>
    <row r="254" spans="1:25" s="3" customFormat="1" x14ac:dyDescent="0.25">
      <c r="A254" s="29">
        <v>229</v>
      </c>
      <c r="B254" s="82">
        <v>43441218</v>
      </c>
      <c r="C254" s="230">
        <v>57.8</v>
      </c>
      <c r="D254" s="36">
        <v>3.6760000000000002</v>
      </c>
      <c r="E254" s="36">
        <v>4.0810000000000004</v>
      </c>
      <c r="F254" s="36">
        <f t="shared" si="16"/>
        <v>0.40500000000000025</v>
      </c>
      <c r="G254" s="124">
        <f t="shared" si="19"/>
        <v>0.34821900000000022</v>
      </c>
      <c r="H254" s="218">
        <f t="shared" si="15"/>
        <v>0.15046068546414315</v>
      </c>
      <c r="I254" s="124">
        <f t="shared" si="17"/>
        <v>0.49867968546414337</v>
      </c>
      <c r="J254" s="30"/>
      <c r="K254" s="108"/>
      <c r="L254" s="32"/>
      <c r="M254" s="32"/>
      <c r="N254" s="32"/>
      <c r="O254" s="30"/>
      <c r="P254" s="30"/>
      <c r="Q254" s="30"/>
      <c r="R254" s="30"/>
      <c r="S254" s="30"/>
    </row>
    <row r="255" spans="1:25" s="3" customFormat="1" x14ac:dyDescent="0.25">
      <c r="A255" s="29">
        <v>230</v>
      </c>
      <c r="B255" s="82">
        <v>43441227</v>
      </c>
      <c r="C255" s="230">
        <v>58.4</v>
      </c>
      <c r="D255" s="36">
        <v>2.5939999999999999</v>
      </c>
      <c r="E255" s="36">
        <v>2.5939999999999999</v>
      </c>
      <c r="F255" s="36">
        <f t="shared" si="16"/>
        <v>0</v>
      </c>
      <c r="G255" s="124">
        <f t="shared" si="19"/>
        <v>0</v>
      </c>
      <c r="H255" s="218">
        <f t="shared" si="15"/>
        <v>0.15202256109179862</v>
      </c>
      <c r="I255" s="325">
        <f t="shared" si="17"/>
        <v>0.15202256109179862</v>
      </c>
      <c r="J255" s="30"/>
      <c r="K255" s="108"/>
      <c r="L255" s="32"/>
      <c r="M255" s="32"/>
      <c r="N255" s="32"/>
      <c r="O255" s="30"/>
      <c r="P255" s="30"/>
      <c r="Q255" s="30"/>
      <c r="R255" s="30"/>
      <c r="S255" s="30"/>
    </row>
    <row r="256" spans="1:25" s="3" customFormat="1" x14ac:dyDescent="0.25">
      <c r="A256" s="29">
        <v>231</v>
      </c>
      <c r="B256" s="82">
        <v>43441216</v>
      </c>
      <c r="C256" s="230">
        <v>47</v>
      </c>
      <c r="D256" s="36">
        <v>4.07</v>
      </c>
      <c r="E256" s="36">
        <v>4.07</v>
      </c>
      <c r="F256" s="36">
        <f t="shared" si="16"/>
        <v>0</v>
      </c>
      <c r="G256" s="124">
        <f t="shared" si="19"/>
        <v>0</v>
      </c>
      <c r="H256" s="218">
        <f t="shared" si="15"/>
        <v>0.12234692416634478</v>
      </c>
      <c r="I256" s="124">
        <f t="shared" si="17"/>
        <v>0.12234692416634478</v>
      </c>
      <c r="J256" s="30"/>
      <c r="K256" s="108"/>
      <c r="L256" s="32"/>
      <c r="M256" s="32"/>
      <c r="N256" s="32"/>
      <c r="O256" s="30"/>
      <c r="P256" s="30"/>
      <c r="Q256" s="30"/>
      <c r="R256" s="30"/>
      <c r="S256" s="30"/>
    </row>
    <row r="257" spans="1:23" s="3" customFormat="1" x14ac:dyDescent="0.25">
      <c r="A257" s="29">
        <v>232</v>
      </c>
      <c r="B257" s="82">
        <v>43441217</v>
      </c>
      <c r="C257" s="230">
        <v>78</v>
      </c>
      <c r="D257" s="36">
        <v>7.665</v>
      </c>
      <c r="E257" s="36">
        <v>9.15</v>
      </c>
      <c r="F257" s="36">
        <f t="shared" si="16"/>
        <v>1.4850000000000003</v>
      </c>
      <c r="G257" s="124">
        <f t="shared" si="19"/>
        <v>1.2768030000000004</v>
      </c>
      <c r="H257" s="218">
        <f t="shared" si="15"/>
        <v>0.20304383159521047</v>
      </c>
      <c r="I257" s="124">
        <f t="shared" si="17"/>
        <v>1.4798468315952109</v>
      </c>
      <c r="J257" s="30"/>
      <c r="K257" s="108"/>
      <c r="L257" s="32"/>
      <c r="M257" s="32"/>
      <c r="N257" s="32"/>
      <c r="O257" s="30"/>
      <c r="P257" s="30"/>
      <c r="Q257" s="30"/>
      <c r="R257" s="30"/>
      <c r="S257" s="30"/>
    </row>
    <row r="258" spans="1:23" s="3" customFormat="1" x14ac:dyDescent="0.25">
      <c r="A258" s="29">
        <v>233</v>
      </c>
      <c r="B258" s="82">
        <v>43441226</v>
      </c>
      <c r="C258" s="230">
        <v>117.7</v>
      </c>
      <c r="D258" s="36">
        <v>9.5079999999999991</v>
      </c>
      <c r="E258" s="36">
        <v>9.5079999999999991</v>
      </c>
      <c r="F258" s="36">
        <f t="shared" si="16"/>
        <v>0</v>
      </c>
      <c r="G258" s="124">
        <f t="shared" si="19"/>
        <v>0</v>
      </c>
      <c r="H258" s="218">
        <f t="shared" si="15"/>
        <v>0.30638793562508043</v>
      </c>
      <c r="I258" s="124">
        <f t="shared" si="17"/>
        <v>0.30638793562508043</v>
      </c>
      <c r="J258" s="30"/>
      <c r="K258" s="108"/>
      <c r="L258" s="32"/>
      <c r="M258" s="32"/>
      <c r="N258" s="32"/>
      <c r="O258" s="30"/>
      <c r="P258" s="30"/>
      <c r="Q258" s="30"/>
      <c r="R258" s="30"/>
      <c r="S258" s="30"/>
      <c r="W258" s="30"/>
    </row>
    <row r="259" spans="1:23" s="3" customFormat="1" x14ac:dyDescent="0.25">
      <c r="A259" s="29">
        <v>234</v>
      </c>
      <c r="B259" s="82">
        <v>43441225</v>
      </c>
      <c r="C259" s="230">
        <v>57.8</v>
      </c>
      <c r="D259" s="36">
        <v>3.9849999999999999</v>
      </c>
      <c r="E259" s="36">
        <v>5.016</v>
      </c>
      <c r="F259" s="36">
        <f t="shared" si="16"/>
        <v>1.0310000000000001</v>
      </c>
      <c r="G259" s="124">
        <f t="shared" si="19"/>
        <v>0.88645380000000018</v>
      </c>
      <c r="H259" s="218">
        <f t="shared" si="15"/>
        <v>0.15046068546414315</v>
      </c>
      <c r="I259" s="124">
        <f t="shared" si="17"/>
        <v>1.0369144854641434</v>
      </c>
      <c r="J259" s="30"/>
      <c r="K259" s="108"/>
      <c r="L259" s="32"/>
      <c r="M259" s="32"/>
      <c r="N259" s="32"/>
      <c r="O259" s="30"/>
      <c r="P259" s="30"/>
      <c r="Q259" s="30"/>
      <c r="R259" s="30"/>
      <c r="S259" s="30"/>
      <c r="W259" s="30"/>
    </row>
    <row r="260" spans="1:23" s="3" customFormat="1" x14ac:dyDescent="0.25">
      <c r="A260" s="29">
        <v>235</v>
      </c>
      <c r="B260" s="82">
        <v>43441222</v>
      </c>
      <c r="C260" s="230">
        <v>58.3</v>
      </c>
      <c r="D260" s="36">
        <v>1.0529999999999999</v>
      </c>
      <c r="E260" s="36">
        <v>1.0529999999999999</v>
      </c>
      <c r="F260" s="36">
        <f t="shared" si="16"/>
        <v>0</v>
      </c>
      <c r="G260" s="124">
        <f t="shared" si="19"/>
        <v>0</v>
      </c>
      <c r="H260" s="218">
        <f t="shared" si="15"/>
        <v>0.15176224848718936</v>
      </c>
      <c r="I260" s="124">
        <f t="shared" si="17"/>
        <v>0.15176224848718936</v>
      </c>
      <c r="J260" s="30"/>
      <c r="K260" s="108"/>
      <c r="L260" s="32"/>
      <c r="M260" s="32"/>
      <c r="N260" s="32"/>
      <c r="O260" s="30"/>
      <c r="P260" s="30"/>
      <c r="Q260" s="30"/>
      <c r="R260" s="30"/>
      <c r="S260" s="30"/>
      <c r="W260" s="30"/>
    </row>
    <row r="261" spans="1:23" s="3" customFormat="1" x14ac:dyDescent="0.25">
      <c r="A261" s="29">
        <v>236</v>
      </c>
      <c r="B261" s="82">
        <v>43441223</v>
      </c>
      <c r="C261" s="230">
        <v>47</v>
      </c>
      <c r="D261" s="36">
        <v>3.9</v>
      </c>
      <c r="E261" s="36">
        <v>5.1829999999999998</v>
      </c>
      <c r="F261" s="36">
        <f t="shared" si="16"/>
        <v>1.2829999999999999</v>
      </c>
      <c r="G261" s="124">
        <f t="shared" si="19"/>
        <v>1.1031233999999999</v>
      </c>
      <c r="H261" s="218">
        <f t="shared" si="15"/>
        <v>0.12234692416634478</v>
      </c>
      <c r="I261" s="124">
        <f t="shared" si="17"/>
        <v>1.2254703241663447</v>
      </c>
      <c r="J261" s="30"/>
      <c r="K261" s="108"/>
      <c r="L261" s="32"/>
      <c r="M261" s="32"/>
      <c r="N261" s="32"/>
      <c r="O261" s="30"/>
      <c r="P261" s="30"/>
      <c r="Q261" s="30"/>
      <c r="R261" s="30"/>
      <c r="S261" s="30"/>
      <c r="T261" s="30"/>
      <c r="U261" s="30"/>
      <c r="V261" s="30"/>
      <c r="W261" s="30"/>
    </row>
    <row r="262" spans="1:23" s="3" customFormat="1" x14ac:dyDescent="0.25">
      <c r="A262" s="29">
        <v>237</v>
      </c>
      <c r="B262" s="82">
        <v>43441224</v>
      </c>
      <c r="C262" s="230">
        <v>77</v>
      </c>
      <c r="D262" s="36">
        <v>6.8739999999999997</v>
      </c>
      <c r="E262" s="36">
        <v>8.76</v>
      </c>
      <c r="F262" s="36">
        <f t="shared" si="16"/>
        <v>1.8860000000000001</v>
      </c>
      <c r="G262" s="124">
        <f t="shared" si="19"/>
        <v>1.6215828000000001</v>
      </c>
      <c r="H262" s="218">
        <f t="shared" si="15"/>
        <v>0.20044070554911803</v>
      </c>
      <c r="I262" s="124">
        <f t="shared" si="17"/>
        <v>1.8220235055491181</v>
      </c>
      <c r="J262" s="30"/>
      <c r="K262" s="108"/>
      <c r="L262" s="32"/>
      <c r="M262" s="32"/>
      <c r="N262" s="32"/>
      <c r="O262" s="30"/>
      <c r="P262" s="30"/>
      <c r="Q262" s="30"/>
      <c r="R262" s="30"/>
      <c r="S262" s="30"/>
      <c r="T262" s="30"/>
      <c r="U262" s="30"/>
      <c r="V262" s="30"/>
      <c r="W262" s="30"/>
    </row>
    <row r="263" spans="1:23" s="3" customFormat="1" x14ac:dyDescent="0.25">
      <c r="A263" s="29">
        <v>238</v>
      </c>
      <c r="B263" s="82">
        <v>43441221</v>
      </c>
      <c r="C263" s="230">
        <v>117.8</v>
      </c>
      <c r="D263" s="36">
        <v>10.336</v>
      </c>
      <c r="E263" s="36">
        <v>14.01</v>
      </c>
      <c r="F263" s="36">
        <f t="shared" si="16"/>
        <v>3.6739999999999995</v>
      </c>
      <c r="G263" s="124">
        <f t="shared" si="19"/>
        <v>3.1589051999999995</v>
      </c>
      <c r="H263" s="218">
        <f t="shared" si="15"/>
        <v>0.30664824822968967</v>
      </c>
      <c r="I263" s="124">
        <f t="shared" si="17"/>
        <v>3.4655534482296892</v>
      </c>
      <c r="J263" s="30"/>
      <c r="K263" s="108"/>
      <c r="L263" s="32"/>
      <c r="M263" s="32"/>
      <c r="N263" s="32"/>
      <c r="O263" s="30"/>
      <c r="P263" s="30"/>
      <c r="Q263" s="30"/>
      <c r="R263" s="30"/>
      <c r="S263" s="30"/>
      <c r="T263" s="30"/>
      <c r="U263" s="30"/>
      <c r="V263" s="30"/>
      <c r="W263" s="30"/>
    </row>
    <row r="264" spans="1:23" s="3" customFormat="1" x14ac:dyDescent="0.25">
      <c r="A264" s="29">
        <v>239</v>
      </c>
      <c r="B264" s="82">
        <v>43441220</v>
      </c>
      <c r="C264" s="230">
        <v>58.1</v>
      </c>
      <c r="D264" s="36">
        <v>5.0659999999999998</v>
      </c>
      <c r="E264" s="36">
        <v>6.2489999999999997</v>
      </c>
      <c r="F264" s="36">
        <f t="shared" si="16"/>
        <v>1.1829999999999998</v>
      </c>
      <c r="G264" s="124">
        <f t="shared" si="19"/>
        <v>1.0171433999999999</v>
      </c>
      <c r="H264" s="218">
        <f t="shared" si="15"/>
        <v>0.15124162327797089</v>
      </c>
      <c r="I264" s="124">
        <f t="shared" si="17"/>
        <v>1.1683850232779709</v>
      </c>
      <c r="J264" s="30"/>
      <c r="K264" s="108"/>
      <c r="L264" s="32"/>
      <c r="M264" s="32"/>
      <c r="N264" s="32"/>
      <c r="O264" s="30"/>
      <c r="P264" s="30"/>
      <c r="Q264" s="30"/>
      <c r="R264" s="30"/>
      <c r="S264" s="30"/>
      <c r="T264" s="30"/>
      <c r="U264" s="30"/>
      <c r="V264" s="30"/>
      <c r="W264" s="30"/>
    </row>
    <row r="265" spans="1:23" s="3" customFormat="1" x14ac:dyDescent="0.25">
      <c r="A265" s="29">
        <v>240</v>
      </c>
      <c r="B265" s="82">
        <v>20242417</v>
      </c>
      <c r="C265" s="230">
        <v>58.7</v>
      </c>
      <c r="D265" s="36">
        <v>4.6849999999999996</v>
      </c>
      <c r="E265" s="36">
        <v>5.6909999999999998</v>
      </c>
      <c r="F265" s="36">
        <f t="shared" si="16"/>
        <v>1.0060000000000002</v>
      </c>
      <c r="G265" s="124">
        <f t="shared" si="19"/>
        <v>0.86495880000000025</v>
      </c>
      <c r="H265" s="218">
        <f t="shared" si="15"/>
        <v>0.15280349890562636</v>
      </c>
      <c r="I265" s="124">
        <f t="shared" si="17"/>
        <v>1.0177622989056265</v>
      </c>
      <c r="J265" s="30"/>
      <c r="K265" s="108"/>
      <c r="L265" s="32"/>
      <c r="M265" s="32"/>
      <c r="N265" s="32"/>
      <c r="O265" s="30"/>
      <c r="P265" s="30"/>
      <c r="Q265" s="30"/>
      <c r="R265" s="30"/>
      <c r="S265" s="30"/>
      <c r="T265" s="30"/>
      <c r="U265" s="30"/>
      <c r="V265" s="30"/>
      <c r="W265" s="30"/>
    </row>
    <row r="266" spans="1:23" s="3" customFormat="1" x14ac:dyDescent="0.25">
      <c r="A266" s="29">
        <v>241</v>
      </c>
      <c r="B266" s="82">
        <v>20242445</v>
      </c>
      <c r="C266" s="230">
        <v>46.5</v>
      </c>
      <c r="D266" s="36">
        <v>2.0920000000000001</v>
      </c>
      <c r="E266" s="36">
        <v>3.0209999999999999</v>
      </c>
      <c r="F266" s="36">
        <f t="shared" si="16"/>
        <v>0.92899999999999983</v>
      </c>
      <c r="G266" s="124">
        <f t="shared" si="19"/>
        <v>0.79875419999999986</v>
      </c>
      <c r="H266" s="218">
        <f t="shared" si="15"/>
        <v>0.12104536114329856</v>
      </c>
      <c r="I266" s="124">
        <f t="shared" si="17"/>
        <v>0.91979956114329842</v>
      </c>
      <c r="J266" s="30"/>
      <c r="K266" s="108"/>
      <c r="L266" s="32"/>
      <c r="M266" s="32"/>
      <c r="N266" s="32"/>
      <c r="O266" s="30"/>
      <c r="P266" s="30"/>
      <c r="Q266" s="30"/>
      <c r="R266" s="30"/>
      <c r="S266" s="30"/>
      <c r="T266" s="30"/>
      <c r="U266" s="30"/>
      <c r="V266" s="30"/>
      <c r="W266" s="30"/>
    </row>
    <row r="267" spans="1:23" s="3" customFormat="1" x14ac:dyDescent="0.25">
      <c r="A267" s="29">
        <v>242</v>
      </c>
      <c r="B267" s="82">
        <v>43441219</v>
      </c>
      <c r="C267" s="230">
        <v>78.3</v>
      </c>
      <c r="D267" s="36">
        <v>11.167</v>
      </c>
      <c r="E267" s="36">
        <v>13.337999999999999</v>
      </c>
      <c r="F267" s="36">
        <f t="shared" si="16"/>
        <v>2.1709999999999994</v>
      </c>
      <c r="G267" s="124">
        <f t="shared" si="19"/>
        <v>1.8666257999999996</v>
      </c>
      <c r="H267" s="218">
        <f t="shared" si="15"/>
        <v>0.20382476940903824</v>
      </c>
      <c r="I267" s="124">
        <f t="shared" si="17"/>
        <v>2.0704505694090378</v>
      </c>
      <c r="J267" s="30"/>
      <c r="K267" s="108"/>
      <c r="L267" s="32"/>
      <c r="M267" s="32"/>
      <c r="N267" s="32"/>
      <c r="O267" s="30"/>
      <c r="P267" s="30"/>
      <c r="Q267" s="30"/>
      <c r="R267" s="30"/>
      <c r="S267" s="30"/>
      <c r="T267" s="30"/>
      <c r="U267" s="30"/>
      <c r="V267" s="30"/>
      <c r="W267" s="30"/>
    </row>
    <row r="268" spans="1:23" s="3" customFormat="1" x14ac:dyDescent="0.25">
      <c r="A268" s="29">
        <v>243</v>
      </c>
      <c r="B268" s="82">
        <v>20242421</v>
      </c>
      <c r="C268" s="230">
        <v>117.2</v>
      </c>
      <c r="D268" s="36">
        <v>7.3680000000000003</v>
      </c>
      <c r="E268" s="36">
        <v>7.3680000000000003</v>
      </c>
      <c r="F268" s="36">
        <f t="shared" si="16"/>
        <v>0</v>
      </c>
      <c r="G268" s="124">
        <f t="shared" si="19"/>
        <v>0</v>
      </c>
      <c r="H268" s="218">
        <f t="shared" si="15"/>
        <v>0.30508637260203419</v>
      </c>
      <c r="I268" s="124">
        <f t="shared" si="17"/>
        <v>0.30508637260203419</v>
      </c>
      <c r="J268" s="30"/>
      <c r="K268" s="108"/>
      <c r="L268" s="30"/>
      <c r="M268" s="32"/>
      <c r="N268" s="32"/>
      <c r="O268" s="30"/>
      <c r="P268" s="30"/>
      <c r="Q268" s="30"/>
      <c r="R268" s="30"/>
      <c r="S268" s="30"/>
      <c r="T268" s="30"/>
      <c r="U268" s="30"/>
      <c r="V268" s="30"/>
      <c r="W268" s="30"/>
    </row>
    <row r="269" spans="1:23" s="3" customFormat="1" x14ac:dyDescent="0.25">
      <c r="A269" s="29">
        <v>244</v>
      </c>
      <c r="B269" s="82">
        <v>20242431</v>
      </c>
      <c r="C269" s="230">
        <v>57.8</v>
      </c>
      <c r="D269" s="36">
        <v>3.9830000000000001</v>
      </c>
      <c r="E269" s="36">
        <v>3.9830000000000001</v>
      </c>
      <c r="F269" s="36">
        <f t="shared" si="16"/>
        <v>0</v>
      </c>
      <c r="G269" s="124">
        <f t="shared" si="19"/>
        <v>0</v>
      </c>
      <c r="H269" s="218">
        <f t="shared" si="15"/>
        <v>0.15046068546414315</v>
      </c>
      <c r="I269" s="124">
        <f t="shared" si="17"/>
        <v>0.15046068546414315</v>
      </c>
      <c r="J269" s="30"/>
      <c r="K269" s="108"/>
      <c r="L269" s="30"/>
      <c r="M269" s="32"/>
      <c r="N269" s="32"/>
      <c r="O269" s="30"/>
      <c r="P269" s="30"/>
      <c r="Q269" s="30"/>
      <c r="R269" s="30"/>
      <c r="S269" s="30"/>
      <c r="T269" s="30"/>
      <c r="U269" s="30"/>
      <c r="V269" s="30"/>
      <c r="W269" s="30"/>
    </row>
    <row r="270" spans="1:23" s="3" customFormat="1" x14ac:dyDescent="0.25">
      <c r="A270" s="29">
        <v>245</v>
      </c>
      <c r="B270" s="82">
        <v>20242432</v>
      </c>
      <c r="C270" s="230">
        <v>58.2</v>
      </c>
      <c r="D270" s="36">
        <v>2.5379999999999998</v>
      </c>
      <c r="E270" s="36">
        <v>2.681</v>
      </c>
      <c r="F270" s="36">
        <f t="shared" si="16"/>
        <v>0.14300000000000024</v>
      </c>
      <c r="G270" s="124">
        <f>F270*0.8598</f>
        <v>0.12295140000000021</v>
      </c>
      <c r="H270" s="218">
        <f t="shared" si="15"/>
        <v>0.15150193588258012</v>
      </c>
      <c r="I270" s="124">
        <f t="shared" si="17"/>
        <v>0.27445333588258036</v>
      </c>
      <c r="J270" s="30"/>
      <c r="K270" s="108"/>
      <c r="L270" s="30"/>
      <c r="M270" s="32"/>
      <c r="N270" s="32"/>
      <c r="O270" s="30"/>
      <c r="P270" s="30"/>
      <c r="Q270" s="30"/>
      <c r="R270" s="30"/>
      <c r="S270" s="30"/>
      <c r="T270" s="30"/>
      <c r="U270" s="30"/>
      <c r="V270" s="30"/>
      <c r="W270" s="30"/>
    </row>
    <row r="271" spans="1:23" s="3" customFormat="1" x14ac:dyDescent="0.25">
      <c r="A271" s="29">
        <v>246</v>
      </c>
      <c r="B271" s="82">
        <v>20242451</v>
      </c>
      <c r="C271" s="230">
        <v>45.8</v>
      </c>
      <c r="D271" s="36">
        <v>5.5129999999999999</v>
      </c>
      <c r="E271" s="36">
        <v>5.5129999999999999</v>
      </c>
      <c r="F271" s="36">
        <f t="shared" si="16"/>
        <v>0</v>
      </c>
      <c r="G271" s="124">
        <f t="shared" ref="G271" si="20">F271*0.8598</f>
        <v>0</v>
      </c>
      <c r="H271" s="218">
        <f t="shared" si="15"/>
        <v>0.11922317291103385</v>
      </c>
      <c r="I271" s="124">
        <f t="shared" si="17"/>
        <v>0.11922317291103385</v>
      </c>
      <c r="J271" s="30"/>
      <c r="K271" s="108"/>
      <c r="L271" s="30"/>
      <c r="M271" s="32"/>
      <c r="N271" s="32"/>
      <c r="O271" s="30"/>
      <c r="P271" s="30"/>
      <c r="Q271" s="30"/>
      <c r="R271" s="30"/>
      <c r="S271" s="30"/>
      <c r="T271" s="30"/>
      <c r="U271" s="30"/>
      <c r="V271" s="30"/>
      <c r="W271" s="30"/>
    </row>
    <row r="272" spans="1:23" s="3" customFormat="1" x14ac:dyDescent="0.25">
      <c r="A272" s="29">
        <v>247</v>
      </c>
      <c r="B272" s="82">
        <v>20242442</v>
      </c>
      <c r="C272" s="230">
        <v>77.599999999999994</v>
      </c>
      <c r="D272" s="36">
        <v>5.5289999999999999</v>
      </c>
      <c r="E272" s="36">
        <v>6.1349999999999998</v>
      </c>
      <c r="F272" s="36">
        <f t="shared" si="16"/>
        <v>0.60599999999999987</v>
      </c>
      <c r="G272" s="124">
        <f>F272*0.8598</f>
        <v>0.52103879999999991</v>
      </c>
      <c r="H272" s="218">
        <f t="shared" si="15"/>
        <v>0.2020025811767735</v>
      </c>
      <c r="I272" s="124">
        <f t="shared" si="17"/>
        <v>0.72304138117677341</v>
      </c>
      <c r="J272" s="30"/>
      <c r="K272" s="106"/>
      <c r="L272" s="70"/>
      <c r="M272" s="32"/>
      <c r="N272" s="32"/>
      <c r="O272" s="30"/>
      <c r="P272" s="30"/>
      <c r="Q272" s="30"/>
      <c r="R272" s="30"/>
      <c r="S272" s="30"/>
      <c r="T272" s="30"/>
      <c r="U272" s="30"/>
      <c r="V272" s="30"/>
      <c r="W272" s="30"/>
    </row>
    <row r="273" spans="1:23" s="4" customFormat="1" x14ac:dyDescent="0.25">
      <c r="A273" s="320" t="s">
        <v>3</v>
      </c>
      <c r="B273" s="320"/>
      <c r="C273" s="219">
        <f t="shared" ref="C273:E273" si="21">SUM(C26:C272)</f>
        <v>17591.5</v>
      </c>
      <c r="D273" s="220">
        <f t="shared" ref="D273" si="22">SUM(D26:D272)</f>
        <v>1675.094000000001</v>
      </c>
      <c r="E273" s="220">
        <f t="shared" si="21"/>
        <v>1927.6910000000007</v>
      </c>
      <c r="F273" s="36">
        <f t="shared" si="16"/>
        <v>252.59699999999975</v>
      </c>
      <c r="G273" s="220">
        <f>SUM(G26:G272)</f>
        <v>217.18290059999998</v>
      </c>
      <c r="H273" s="220">
        <f>SUM(H26:H272)</f>
        <v>68.050099399999965</v>
      </c>
      <c r="I273" s="220">
        <f>SUM(I26:I272)</f>
        <v>285.23300000000006</v>
      </c>
      <c r="J273" s="323"/>
      <c r="K273" s="324"/>
      <c r="L273" s="30"/>
      <c r="M273" s="32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 x14ac:dyDescent="0.25">
      <c r="G274" s="326"/>
      <c r="J274" s="129"/>
      <c r="K274" s="106"/>
      <c r="L274" s="30"/>
      <c r="M274" s="32"/>
      <c r="N274" s="30"/>
      <c r="O274" s="30"/>
      <c r="P274" s="30"/>
      <c r="Q274" s="30"/>
      <c r="R274" s="30"/>
      <c r="S274" s="30"/>
      <c r="T274" s="30"/>
      <c r="U274" s="30"/>
      <c r="V274" s="30"/>
    </row>
    <row r="275" spans="1:23" x14ac:dyDescent="0.25">
      <c r="O275" s="30"/>
      <c r="P275" s="30"/>
      <c r="Q275" s="30"/>
      <c r="R275" s="30"/>
      <c r="S275" s="30"/>
      <c r="T275" s="30"/>
      <c r="U275" s="30"/>
      <c r="V275" s="30"/>
    </row>
    <row r="276" spans="1:23" ht="18.75" customHeight="1" x14ac:dyDescent="0.25">
      <c r="A276" s="327" t="s">
        <v>55</v>
      </c>
      <c r="B276" s="328" t="s">
        <v>56</v>
      </c>
      <c r="C276" s="180" t="s">
        <v>82</v>
      </c>
      <c r="D276" s="180" t="s">
        <v>86</v>
      </c>
      <c r="E276" s="129"/>
      <c r="F276" s="129"/>
      <c r="G276" s="129"/>
      <c r="O276" s="30"/>
      <c r="P276" s="30"/>
      <c r="Q276" s="30"/>
      <c r="R276" s="30"/>
      <c r="S276" s="30"/>
      <c r="T276" s="30"/>
      <c r="U276" s="30"/>
      <c r="V276" s="30"/>
    </row>
    <row r="277" spans="1:23" x14ac:dyDescent="0.25">
      <c r="A277" s="329"/>
      <c r="B277" s="330"/>
      <c r="C277" s="181" t="s">
        <v>58</v>
      </c>
      <c r="D277" s="181" t="s">
        <v>58</v>
      </c>
      <c r="G277" s="32"/>
      <c r="H277" s="30"/>
      <c r="I277" s="30"/>
      <c r="M277" s="191"/>
      <c r="O277" s="30"/>
      <c r="P277" s="30"/>
      <c r="Q277" s="30"/>
      <c r="R277" s="30"/>
      <c r="S277" s="30"/>
      <c r="T277" s="30"/>
      <c r="U277" s="30"/>
      <c r="W277"/>
    </row>
    <row r="278" spans="1:23" x14ac:dyDescent="0.25">
      <c r="A278" s="227" t="s">
        <v>59</v>
      </c>
      <c r="B278" s="228">
        <v>43441481</v>
      </c>
      <c r="C278" s="184">
        <v>17.959</v>
      </c>
      <c r="D278" s="184">
        <v>21.931000000000001</v>
      </c>
      <c r="E278" s="106"/>
      <c r="G278" s="32"/>
      <c r="H278" s="30"/>
      <c r="I278" s="30"/>
      <c r="M278" s="191"/>
      <c r="W278"/>
    </row>
    <row r="279" spans="1:23" x14ac:dyDescent="0.25">
      <c r="A279" s="227" t="s">
        <v>60</v>
      </c>
      <c r="B279" s="228">
        <v>43441178</v>
      </c>
      <c r="C279" s="184">
        <v>19.218</v>
      </c>
      <c r="D279" s="184">
        <v>21.724</v>
      </c>
      <c r="E279" s="106"/>
      <c r="G279" s="32"/>
      <c r="H279" s="30"/>
      <c r="I279" s="30"/>
      <c r="M279" s="191"/>
      <c r="W279"/>
    </row>
    <row r="280" spans="1:23" x14ac:dyDescent="0.25">
      <c r="A280" s="227" t="s">
        <v>61</v>
      </c>
      <c r="B280" s="228">
        <v>43441179</v>
      </c>
      <c r="C280" s="184">
        <v>12.521000000000001</v>
      </c>
      <c r="D280" s="184">
        <v>12.521000000000001</v>
      </c>
      <c r="E280" s="106"/>
      <c r="G280" s="32"/>
      <c r="H280" s="30"/>
      <c r="I280" s="30"/>
      <c r="M280" s="191"/>
      <c r="V280"/>
      <c r="W280"/>
    </row>
    <row r="281" spans="1:23" x14ac:dyDescent="0.25">
      <c r="A281" s="227" t="s">
        <v>62</v>
      </c>
      <c r="B281" s="228">
        <v>43441177</v>
      </c>
      <c r="C281" s="184">
        <v>26.245999999999999</v>
      </c>
      <c r="D281" s="184">
        <v>28.585000000000001</v>
      </c>
      <c r="E281" s="106"/>
      <c r="G281" s="32"/>
      <c r="H281" s="30"/>
      <c r="I281" s="30"/>
      <c r="M281" s="191"/>
      <c r="S281"/>
      <c r="T281"/>
      <c r="U281"/>
      <c r="V281"/>
      <c r="W281"/>
    </row>
    <row r="282" spans="1:23" x14ac:dyDescent="0.25">
      <c r="A282" s="227" t="s">
        <v>63</v>
      </c>
      <c r="B282" s="228">
        <v>41444210</v>
      </c>
      <c r="C282" s="184">
        <v>71.790000000000006</v>
      </c>
      <c r="D282" s="184">
        <v>71.790000000000006</v>
      </c>
      <c r="E282" s="106"/>
      <c r="G282" s="32"/>
      <c r="H282" s="30"/>
      <c r="I282" s="30"/>
      <c r="M282" s="191"/>
      <c r="S282"/>
      <c r="T282"/>
      <c r="U282"/>
      <c r="V282"/>
      <c r="W282"/>
    </row>
    <row r="283" spans="1:23" x14ac:dyDescent="0.25">
      <c r="A283" s="227" t="s">
        <v>64</v>
      </c>
      <c r="B283" s="228">
        <v>43441483</v>
      </c>
      <c r="C283" s="184">
        <v>91.302999999999997</v>
      </c>
      <c r="D283" s="184">
        <v>94.706000000000003</v>
      </c>
      <c r="E283" s="106"/>
      <c r="G283" s="32"/>
      <c r="H283" s="30"/>
      <c r="I283" s="30"/>
      <c r="M283" s="191"/>
      <c r="S283"/>
      <c r="T283"/>
      <c r="U283"/>
      <c r="V283"/>
      <c r="W283"/>
    </row>
    <row r="284" spans="1:23" x14ac:dyDescent="0.25">
      <c r="A284" s="227" t="s">
        <v>65</v>
      </c>
      <c r="B284" s="228">
        <v>43441482</v>
      </c>
      <c r="C284" s="184">
        <v>94.212999999999994</v>
      </c>
      <c r="D284" s="184">
        <v>94.212999999999994</v>
      </c>
      <c r="E284" s="106"/>
      <c r="G284" s="32"/>
      <c r="H284" s="30"/>
      <c r="I284" s="30"/>
      <c r="M284" s="191"/>
      <c r="S284"/>
      <c r="T284"/>
      <c r="U284"/>
      <c r="V284"/>
      <c r="W284"/>
    </row>
    <row r="285" spans="1:23" x14ac:dyDescent="0.25">
      <c r="A285" s="227" t="s">
        <v>66</v>
      </c>
      <c r="B285" s="228">
        <v>20242453</v>
      </c>
      <c r="C285" s="184">
        <v>35.814</v>
      </c>
      <c r="D285" s="184">
        <v>40.664999999999999</v>
      </c>
      <c r="E285" s="106"/>
      <c r="G285" s="32"/>
      <c r="H285" s="30"/>
      <c r="I285" s="30"/>
      <c r="M285" s="191"/>
      <c r="S285"/>
      <c r="T285"/>
      <c r="U285"/>
      <c r="V285"/>
      <c r="W285"/>
    </row>
    <row r="286" spans="1:23" x14ac:dyDescent="0.25">
      <c r="A286" s="227" t="s">
        <v>67</v>
      </c>
      <c r="B286" s="228">
        <v>20242426</v>
      </c>
      <c r="C286" s="184">
        <v>27.268999999999998</v>
      </c>
      <c r="D286" s="184">
        <v>27.268999999999998</v>
      </c>
      <c r="E286" s="106"/>
      <c r="G286" s="32"/>
      <c r="H286" s="30"/>
      <c r="I286" s="30"/>
      <c r="M286" s="191"/>
      <c r="S286"/>
      <c r="T286"/>
      <c r="U286"/>
      <c r="V286"/>
      <c r="W286"/>
    </row>
    <row r="287" spans="1:23" x14ac:dyDescent="0.25">
      <c r="A287" s="227" t="s">
        <v>68</v>
      </c>
      <c r="B287" s="228">
        <v>20242457</v>
      </c>
      <c r="C287" s="184">
        <v>29.367999999999999</v>
      </c>
      <c r="D287" s="184">
        <v>33.085000000000001</v>
      </c>
      <c r="E287" s="106"/>
      <c r="G287" s="32"/>
      <c r="H287" s="30"/>
      <c r="I287" s="30"/>
      <c r="M287" s="191"/>
      <c r="S287"/>
      <c r="T287"/>
      <c r="U287"/>
      <c r="V287"/>
      <c r="W287"/>
    </row>
    <row r="288" spans="1:23" x14ac:dyDescent="0.25">
      <c r="A288" s="227" t="s">
        <v>69</v>
      </c>
      <c r="B288" s="228">
        <v>20242455</v>
      </c>
      <c r="C288" s="184">
        <v>18.346</v>
      </c>
      <c r="D288" s="184">
        <v>20.899000000000001</v>
      </c>
      <c r="E288" s="106"/>
      <c r="G288" s="32"/>
      <c r="H288" s="30"/>
      <c r="I288" s="30"/>
      <c r="M288" s="191"/>
      <c r="S288"/>
      <c r="T288"/>
      <c r="U288"/>
      <c r="V288"/>
      <c r="W288"/>
    </row>
    <row r="289" spans="1:23" x14ac:dyDescent="0.25">
      <c r="A289" s="227" t="s">
        <v>70</v>
      </c>
      <c r="B289" s="228">
        <v>20442453</v>
      </c>
      <c r="C289" s="184">
        <v>24.064</v>
      </c>
      <c r="D289" s="184">
        <v>27.225000000000001</v>
      </c>
      <c r="E289" s="106"/>
      <c r="G289" s="32"/>
      <c r="H289" s="30"/>
      <c r="I289" s="30"/>
      <c r="M289" s="191"/>
      <c r="S289"/>
      <c r="T289"/>
      <c r="U289"/>
      <c r="V289"/>
      <c r="W289"/>
    </row>
    <row r="290" spans="1:23" x14ac:dyDescent="0.25">
      <c r="A290" s="227" t="s">
        <v>71</v>
      </c>
      <c r="B290" s="228">
        <v>20242418</v>
      </c>
      <c r="C290" s="184">
        <v>36.475000000000001</v>
      </c>
      <c r="D290" s="184">
        <v>41.012999999999998</v>
      </c>
      <c r="E290" s="106"/>
      <c r="G290" s="32"/>
      <c r="H290" s="30"/>
      <c r="I290" s="30"/>
      <c r="M290" s="191"/>
      <c r="S290"/>
      <c r="T290"/>
      <c r="U290"/>
      <c r="V290"/>
      <c r="W290"/>
    </row>
    <row r="291" spans="1:23" x14ac:dyDescent="0.25">
      <c r="A291" s="227" t="s">
        <v>72</v>
      </c>
      <c r="B291" s="228">
        <v>20242415</v>
      </c>
      <c r="C291" s="184">
        <v>52.743000000000002</v>
      </c>
      <c r="D291" s="184">
        <v>59.631999999999998</v>
      </c>
      <c r="E291" s="106"/>
      <c r="G291" s="32"/>
      <c r="H291" s="30"/>
      <c r="I291" s="30"/>
      <c r="M291" s="191"/>
      <c r="S291"/>
      <c r="T291"/>
      <c r="U291"/>
      <c r="V291"/>
      <c r="W291"/>
    </row>
    <row r="292" spans="1:23" x14ac:dyDescent="0.25">
      <c r="A292" s="227" t="s">
        <v>73</v>
      </c>
      <c r="B292" s="228">
        <v>20242456</v>
      </c>
      <c r="C292" s="184">
        <v>26.638000000000002</v>
      </c>
      <c r="D292" s="184">
        <v>30.649000000000001</v>
      </c>
      <c r="E292" s="106"/>
      <c r="G292" s="32"/>
      <c r="H292" s="30"/>
      <c r="I292" s="30"/>
      <c r="M292" s="191"/>
      <c r="S292"/>
      <c r="T292"/>
      <c r="U292"/>
      <c r="V292"/>
      <c r="W292"/>
    </row>
    <row r="293" spans="1:23" x14ac:dyDescent="0.25">
      <c r="B293" s="198"/>
      <c r="C293" s="198"/>
      <c r="D293" s="331"/>
      <c r="G293" s="32"/>
      <c r="H293" s="30"/>
      <c r="I293" s="30"/>
      <c r="M293" s="191"/>
      <c r="S293"/>
      <c r="T293"/>
      <c r="U293"/>
      <c r="V293"/>
      <c r="W293"/>
    </row>
    <row r="294" spans="1:23" x14ac:dyDescent="0.25">
      <c r="A294" s="331"/>
      <c r="B294" s="331"/>
      <c r="C294" s="331"/>
      <c r="D294" s="331"/>
      <c r="S294"/>
      <c r="T294"/>
      <c r="U294"/>
      <c r="V294"/>
    </row>
    <row r="295" spans="1:23" x14ac:dyDescent="0.25">
      <c r="A295" s="332" t="s">
        <v>17</v>
      </c>
      <c r="D295" s="331"/>
      <c r="S295"/>
      <c r="T295"/>
      <c r="U295"/>
      <c r="V295"/>
    </row>
    <row r="296" spans="1:23" x14ac:dyDescent="0.25">
      <c r="A296" s="331"/>
      <c r="D296" s="331"/>
      <c r="S296"/>
      <c r="T296"/>
      <c r="U296"/>
      <c r="V296"/>
    </row>
    <row r="297" spans="1:23" x14ac:dyDescent="0.25">
      <c r="S297"/>
      <c r="T297"/>
      <c r="U297"/>
    </row>
  </sheetData>
  <mergeCells count="36">
    <mergeCell ref="E22:G22"/>
    <mergeCell ref="E23:G23"/>
    <mergeCell ref="A273:B273"/>
    <mergeCell ref="J273:K273"/>
    <mergeCell ref="A276:A277"/>
    <mergeCell ref="B276:B277"/>
    <mergeCell ref="A18:D19"/>
    <mergeCell ref="E18:G18"/>
    <mergeCell ref="E19:G19"/>
    <mergeCell ref="E20:G20"/>
    <mergeCell ref="H20:H21"/>
    <mergeCell ref="E21:G21"/>
    <mergeCell ref="A14:D14"/>
    <mergeCell ref="E14:G14"/>
    <mergeCell ref="A15:D16"/>
    <mergeCell ref="E15:G15"/>
    <mergeCell ref="E16:G16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Декабрь15</vt:lpstr>
      <vt:lpstr>Январь16 </vt:lpstr>
      <vt:lpstr>Февраль16 </vt:lpstr>
      <vt:lpstr>Март16</vt:lpstr>
      <vt:lpstr>Апр16</vt:lpstr>
      <vt:lpstr>Окт16</vt:lpstr>
      <vt:lpstr>Ноябрь16</vt:lpstr>
      <vt:lpstr>Декабрь16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2017-01-09T09:00:58Z</dcterms:modified>
</cp:coreProperties>
</file>