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45" windowWidth="14430" windowHeight="12795" tabRatio="599" activeTab="6"/>
  </bookViews>
  <sheets>
    <sheet name="Янв" sheetId="13" r:id="rId1"/>
    <sheet name="Фев" sheetId="14" r:id="rId2"/>
    <sheet name="Март" sheetId="15" r:id="rId3"/>
    <sheet name="Апр" sheetId="16" r:id="rId4"/>
    <sheet name="Окт" sheetId="17" r:id="rId5"/>
    <sheet name="Нояб" sheetId="18" r:id="rId6"/>
    <sheet name="Дек" sheetId="19" r:id="rId7"/>
  </sheets>
  <calcPr calcId="145621"/>
</workbook>
</file>

<file path=xl/calcChain.xml><?xml version="1.0" encoding="utf-8"?>
<calcChain xmlns="http://schemas.openxmlformats.org/spreadsheetml/2006/main">
  <c r="E144" i="19" l="1"/>
  <c r="D144" i="19"/>
  <c r="C144" i="19"/>
  <c r="F143" i="19"/>
  <c r="G142" i="19"/>
  <c r="F142" i="19"/>
  <c r="F141" i="19"/>
  <c r="G140" i="19"/>
  <c r="G144" i="19" s="1"/>
  <c r="F140" i="19"/>
  <c r="F139" i="19"/>
  <c r="F144" i="19" s="1"/>
  <c r="E138" i="19"/>
  <c r="D138" i="19"/>
  <c r="E81" i="19" l="1"/>
  <c r="D136" i="19" l="1"/>
  <c r="D81" i="19"/>
  <c r="C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E136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G14" i="19"/>
  <c r="F81" i="19" l="1"/>
  <c r="E81" i="18"/>
  <c r="F136" i="19" l="1"/>
  <c r="G10" i="19" s="1"/>
  <c r="G11" i="19" s="1"/>
  <c r="D136" i="18"/>
  <c r="D81" i="18"/>
  <c r="E144" i="18"/>
  <c r="D144" i="18"/>
  <c r="C144" i="18"/>
  <c r="F143" i="18"/>
  <c r="F142" i="18"/>
  <c r="F141" i="18"/>
  <c r="F140" i="18"/>
  <c r="F139" i="18"/>
  <c r="E138" i="18"/>
  <c r="D138" i="18"/>
  <c r="C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E136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G14" i="18"/>
  <c r="G135" i="19" l="1"/>
  <c r="H135" i="19" s="1"/>
  <c r="G133" i="19"/>
  <c r="H133" i="19" s="1"/>
  <c r="G131" i="19"/>
  <c r="H131" i="19" s="1"/>
  <c r="G129" i="19"/>
  <c r="H129" i="19" s="1"/>
  <c r="G127" i="19"/>
  <c r="H127" i="19" s="1"/>
  <c r="G125" i="19"/>
  <c r="H125" i="19" s="1"/>
  <c r="G123" i="19"/>
  <c r="H123" i="19" s="1"/>
  <c r="G121" i="19"/>
  <c r="H121" i="19" s="1"/>
  <c r="G119" i="19"/>
  <c r="H119" i="19" s="1"/>
  <c r="G117" i="19"/>
  <c r="H117" i="19" s="1"/>
  <c r="G115" i="19"/>
  <c r="H115" i="19" s="1"/>
  <c r="G113" i="19"/>
  <c r="H113" i="19" s="1"/>
  <c r="G111" i="19"/>
  <c r="H111" i="19" s="1"/>
  <c r="G109" i="19"/>
  <c r="H109" i="19" s="1"/>
  <c r="G107" i="19"/>
  <c r="H107" i="19" s="1"/>
  <c r="G105" i="19"/>
  <c r="H105" i="19" s="1"/>
  <c r="G103" i="19"/>
  <c r="H103" i="19" s="1"/>
  <c r="G101" i="19"/>
  <c r="H101" i="19" s="1"/>
  <c r="G99" i="19"/>
  <c r="H99" i="19" s="1"/>
  <c r="G97" i="19"/>
  <c r="H97" i="19" s="1"/>
  <c r="G95" i="19"/>
  <c r="H95" i="19" s="1"/>
  <c r="G93" i="19"/>
  <c r="H93" i="19" s="1"/>
  <c r="G91" i="19"/>
  <c r="H91" i="19" s="1"/>
  <c r="G89" i="19"/>
  <c r="H89" i="19" s="1"/>
  <c r="G87" i="19"/>
  <c r="H87" i="19" s="1"/>
  <c r="G85" i="19"/>
  <c r="H85" i="19" s="1"/>
  <c r="G83" i="19"/>
  <c r="H83" i="19" s="1"/>
  <c r="G81" i="19"/>
  <c r="H81" i="19" s="1"/>
  <c r="G79" i="19"/>
  <c r="H79" i="19" s="1"/>
  <c r="G77" i="19"/>
  <c r="H77" i="19" s="1"/>
  <c r="G75" i="19"/>
  <c r="H75" i="19" s="1"/>
  <c r="G73" i="19"/>
  <c r="H73" i="19" s="1"/>
  <c r="G71" i="19"/>
  <c r="H71" i="19" s="1"/>
  <c r="G69" i="19"/>
  <c r="H69" i="19" s="1"/>
  <c r="G67" i="19"/>
  <c r="H67" i="19" s="1"/>
  <c r="G65" i="19"/>
  <c r="H65" i="19" s="1"/>
  <c r="G63" i="19"/>
  <c r="H63" i="19" s="1"/>
  <c r="G61" i="19"/>
  <c r="H61" i="19" s="1"/>
  <c r="G134" i="19"/>
  <c r="H134" i="19" s="1"/>
  <c r="G132" i="19"/>
  <c r="H132" i="19" s="1"/>
  <c r="G130" i="19"/>
  <c r="H130" i="19" s="1"/>
  <c r="G128" i="19"/>
  <c r="H128" i="19" s="1"/>
  <c r="G126" i="19"/>
  <c r="H126" i="19" s="1"/>
  <c r="G124" i="19"/>
  <c r="H124" i="19" s="1"/>
  <c r="G122" i="19"/>
  <c r="H122" i="19" s="1"/>
  <c r="G120" i="19"/>
  <c r="H120" i="19" s="1"/>
  <c r="G118" i="19"/>
  <c r="H118" i="19" s="1"/>
  <c r="G116" i="19"/>
  <c r="H116" i="19" s="1"/>
  <c r="G114" i="19"/>
  <c r="H114" i="19" s="1"/>
  <c r="G112" i="19"/>
  <c r="H112" i="19" s="1"/>
  <c r="G110" i="19"/>
  <c r="H110" i="19" s="1"/>
  <c r="G108" i="19"/>
  <c r="H108" i="19" s="1"/>
  <c r="G106" i="19"/>
  <c r="H106" i="19" s="1"/>
  <c r="G104" i="19"/>
  <c r="H104" i="19" s="1"/>
  <c r="G102" i="19"/>
  <c r="H102" i="19" s="1"/>
  <c r="G100" i="19"/>
  <c r="H100" i="19" s="1"/>
  <c r="G98" i="19"/>
  <c r="H98" i="19" s="1"/>
  <c r="G96" i="19"/>
  <c r="H96" i="19" s="1"/>
  <c r="G94" i="19"/>
  <c r="H94" i="19" s="1"/>
  <c r="G92" i="19"/>
  <c r="H92" i="19" s="1"/>
  <c r="G90" i="19"/>
  <c r="H90" i="19" s="1"/>
  <c r="G88" i="19"/>
  <c r="H88" i="19" s="1"/>
  <c r="G86" i="19"/>
  <c r="H86" i="19" s="1"/>
  <c r="G84" i="19"/>
  <c r="H84" i="19" s="1"/>
  <c r="G82" i="19"/>
  <c r="H82" i="19" s="1"/>
  <c r="G80" i="19"/>
  <c r="H80" i="19" s="1"/>
  <c r="G78" i="19"/>
  <c r="H78" i="19" s="1"/>
  <c r="G76" i="19"/>
  <c r="H76" i="19" s="1"/>
  <c r="G74" i="19"/>
  <c r="H74" i="19" s="1"/>
  <c r="G72" i="19"/>
  <c r="H72" i="19" s="1"/>
  <c r="G70" i="19"/>
  <c r="H70" i="19" s="1"/>
  <c r="G68" i="19"/>
  <c r="H68" i="19" s="1"/>
  <c r="G66" i="19"/>
  <c r="H66" i="19" s="1"/>
  <c r="G64" i="19"/>
  <c r="H64" i="19" s="1"/>
  <c r="G62" i="19"/>
  <c r="H62" i="19" s="1"/>
  <c r="G60" i="19"/>
  <c r="H60" i="19" s="1"/>
  <c r="G58" i="19"/>
  <c r="H58" i="19" s="1"/>
  <c r="G56" i="19"/>
  <c r="H56" i="19" s="1"/>
  <c r="G54" i="19"/>
  <c r="H54" i="19" s="1"/>
  <c r="G52" i="19"/>
  <c r="H52" i="19" s="1"/>
  <c r="G50" i="19"/>
  <c r="H50" i="19" s="1"/>
  <c r="G48" i="19"/>
  <c r="H48" i="19" s="1"/>
  <c r="G46" i="19"/>
  <c r="H46" i="19" s="1"/>
  <c r="G44" i="19"/>
  <c r="H44" i="19" s="1"/>
  <c r="G42" i="19"/>
  <c r="H42" i="19" s="1"/>
  <c r="G40" i="19"/>
  <c r="H40" i="19" s="1"/>
  <c r="G38" i="19"/>
  <c r="H38" i="19" s="1"/>
  <c r="G36" i="19"/>
  <c r="H36" i="19" s="1"/>
  <c r="G34" i="19"/>
  <c r="H34" i="19" s="1"/>
  <c r="G32" i="19"/>
  <c r="H32" i="19" s="1"/>
  <c r="G30" i="19"/>
  <c r="H30" i="19" s="1"/>
  <c r="G28" i="19"/>
  <c r="H28" i="19" s="1"/>
  <c r="G26" i="19"/>
  <c r="H26" i="19" s="1"/>
  <c r="G24" i="19"/>
  <c r="H24" i="19" s="1"/>
  <c r="G22" i="19"/>
  <c r="H22" i="19" s="1"/>
  <c r="G20" i="19"/>
  <c r="H20" i="19" s="1"/>
  <c r="G18" i="19"/>
  <c r="G31" i="19"/>
  <c r="H31" i="19" s="1"/>
  <c r="G29" i="19"/>
  <c r="H29" i="19" s="1"/>
  <c r="G59" i="19"/>
  <c r="H59" i="19" s="1"/>
  <c r="G57" i="19"/>
  <c r="H57" i="19" s="1"/>
  <c r="G55" i="19"/>
  <c r="H55" i="19" s="1"/>
  <c r="G53" i="19"/>
  <c r="H53" i="19" s="1"/>
  <c r="G51" i="19"/>
  <c r="H51" i="19" s="1"/>
  <c r="G49" i="19"/>
  <c r="H49" i="19" s="1"/>
  <c r="G47" i="19"/>
  <c r="H47" i="19" s="1"/>
  <c r="G45" i="19"/>
  <c r="H45" i="19" s="1"/>
  <c r="G43" i="19"/>
  <c r="H43" i="19" s="1"/>
  <c r="G41" i="19"/>
  <c r="H41" i="19" s="1"/>
  <c r="G39" i="19"/>
  <c r="H39" i="19" s="1"/>
  <c r="G37" i="19"/>
  <c r="H37" i="19" s="1"/>
  <c r="G35" i="19"/>
  <c r="H35" i="19" s="1"/>
  <c r="G33" i="19"/>
  <c r="H33" i="19" s="1"/>
  <c r="G27" i="19"/>
  <c r="H27" i="19" s="1"/>
  <c r="G25" i="19"/>
  <c r="H25" i="19" s="1"/>
  <c r="G23" i="19"/>
  <c r="H23" i="19" s="1"/>
  <c r="G21" i="19"/>
  <c r="H21" i="19" s="1"/>
  <c r="G19" i="19"/>
  <c r="H19" i="19" s="1"/>
  <c r="F144" i="18"/>
  <c r="G142" i="18"/>
  <c r="G140" i="18"/>
  <c r="G143" i="18"/>
  <c r="G141" i="18"/>
  <c r="G139" i="18"/>
  <c r="H141" i="18"/>
  <c r="H143" i="18"/>
  <c r="H140" i="18"/>
  <c r="H142" i="18"/>
  <c r="F81" i="18"/>
  <c r="H139" i="18"/>
  <c r="E81" i="17"/>
  <c r="G136" i="19" l="1"/>
  <c r="H18" i="19"/>
  <c r="H136" i="19" s="1"/>
  <c r="G144" i="18"/>
  <c r="H144" i="18"/>
  <c r="F136" i="18"/>
  <c r="G10" i="18" s="1"/>
  <c r="G11" i="18" s="1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8" i="17"/>
  <c r="G135" i="18" l="1"/>
  <c r="H135" i="18" s="1"/>
  <c r="G133" i="18"/>
  <c r="H133" i="18" s="1"/>
  <c r="G131" i="18"/>
  <c r="H131" i="18" s="1"/>
  <c r="G129" i="18"/>
  <c r="H129" i="18" s="1"/>
  <c r="G127" i="18"/>
  <c r="H127" i="18" s="1"/>
  <c r="G125" i="18"/>
  <c r="H125" i="18" s="1"/>
  <c r="G123" i="18"/>
  <c r="H123" i="18" s="1"/>
  <c r="G121" i="18"/>
  <c r="H121" i="18" s="1"/>
  <c r="G119" i="18"/>
  <c r="H119" i="18" s="1"/>
  <c r="G117" i="18"/>
  <c r="H117" i="18" s="1"/>
  <c r="G115" i="18"/>
  <c r="H115" i="18" s="1"/>
  <c r="G113" i="18"/>
  <c r="H113" i="18" s="1"/>
  <c r="G111" i="18"/>
  <c r="H111" i="18" s="1"/>
  <c r="G109" i="18"/>
  <c r="H109" i="18" s="1"/>
  <c r="G107" i="18"/>
  <c r="H107" i="18" s="1"/>
  <c r="G105" i="18"/>
  <c r="H105" i="18" s="1"/>
  <c r="G103" i="18"/>
  <c r="H103" i="18" s="1"/>
  <c r="G101" i="18"/>
  <c r="H101" i="18" s="1"/>
  <c r="G99" i="18"/>
  <c r="H99" i="18" s="1"/>
  <c r="G97" i="18"/>
  <c r="H97" i="18" s="1"/>
  <c r="G95" i="18"/>
  <c r="H95" i="18" s="1"/>
  <c r="G93" i="18"/>
  <c r="H93" i="18" s="1"/>
  <c r="G91" i="18"/>
  <c r="H91" i="18" s="1"/>
  <c r="G89" i="18"/>
  <c r="H89" i="18" s="1"/>
  <c r="G87" i="18"/>
  <c r="H87" i="18" s="1"/>
  <c r="G85" i="18"/>
  <c r="H85" i="18" s="1"/>
  <c r="G83" i="18"/>
  <c r="H83" i="18" s="1"/>
  <c r="G81" i="18"/>
  <c r="H81" i="18" s="1"/>
  <c r="G79" i="18"/>
  <c r="H79" i="18" s="1"/>
  <c r="G77" i="18"/>
  <c r="H77" i="18" s="1"/>
  <c r="G75" i="18"/>
  <c r="H75" i="18" s="1"/>
  <c r="G73" i="18"/>
  <c r="H73" i="18" s="1"/>
  <c r="G71" i="18"/>
  <c r="H71" i="18" s="1"/>
  <c r="G69" i="18"/>
  <c r="H69" i="18" s="1"/>
  <c r="G67" i="18"/>
  <c r="H67" i="18" s="1"/>
  <c r="G65" i="18"/>
  <c r="H65" i="18" s="1"/>
  <c r="G134" i="18"/>
  <c r="H134" i="18" s="1"/>
  <c r="G132" i="18"/>
  <c r="H132" i="18" s="1"/>
  <c r="G130" i="18"/>
  <c r="H130" i="18" s="1"/>
  <c r="G128" i="18"/>
  <c r="H128" i="18" s="1"/>
  <c r="G126" i="18"/>
  <c r="H126" i="18" s="1"/>
  <c r="G124" i="18"/>
  <c r="H124" i="18" s="1"/>
  <c r="G122" i="18"/>
  <c r="H122" i="18" s="1"/>
  <c r="G120" i="18"/>
  <c r="H120" i="18" s="1"/>
  <c r="G118" i="18"/>
  <c r="H118" i="18" s="1"/>
  <c r="G116" i="18"/>
  <c r="H116" i="18" s="1"/>
  <c r="G114" i="18"/>
  <c r="H114" i="18" s="1"/>
  <c r="G112" i="18"/>
  <c r="H112" i="18" s="1"/>
  <c r="G110" i="18"/>
  <c r="H110" i="18" s="1"/>
  <c r="G108" i="18"/>
  <c r="H108" i="18" s="1"/>
  <c r="G106" i="18"/>
  <c r="H106" i="18" s="1"/>
  <c r="G104" i="18"/>
  <c r="H104" i="18" s="1"/>
  <c r="G102" i="18"/>
  <c r="H102" i="18" s="1"/>
  <c r="G100" i="18"/>
  <c r="H100" i="18" s="1"/>
  <c r="G98" i="18"/>
  <c r="H98" i="18" s="1"/>
  <c r="G96" i="18"/>
  <c r="H96" i="18" s="1"/>
  <c r="G94" i="18"/>
  <c r="H94" i="18" s="1"/>
  <c r="G92" i="18"/>
  <c r="H92" i="18" s="1"/>
  <c r="G90" i="18"/>
  <c r="H90" i="18" s="1"/>
  <c r="G88" i="18"/>
  <c r="H88" i="18" s="1"/>
  <c r="G86" i="18"/>
  <c r="H86" i="18" s="1"/>
  <c r="G84" i="18"/>
  <c r="H84" i="18" s="1"/>
  <c r="G82" i="18"/>
  <c r="H82" i="18" s="1"/>
  <c r="G80" i="18"/>
  <c r="H80" i="18" s="1"/>
  <c r="G78" i="18"/>
  <c r="H78" i="18" s="1"/>
  <c r="G76" i="18"/>
  <c r="H76" i="18" s="1"/>
  <c r="G74" i="18"/>
  <c r="H74" i="18" s="1"/>
  <c r="G72" i="18"/>
  <c r="H72" i="18" s="1"/>
  <c r="G70" i="18"/>
  <c r="H70" i="18" s="1"/>
  <c r="G68" i="18"/>
  <c r="H68" i="18" s="1"/>
  <c r="G66" i="18"/>
  <c r="H66" i="18" s="1"/>
  <c r="G64" i="18"/>
  <c r="H64" i="18" s="1"/>
  <c r="G62" i="18"/>
  <c r="H62" i="18" s="1"/>
  <c r="G63" i="18"/>
  <c r="H63" i="18" s="1"/>
  <c r="G61" i="18"/>
  <c r="H61" i="18" s="1"/>
  <c r="G59" i="18"/>
  <c r="H59" i="18" s="1"/>
  <c r="G57" i="18"/>
  <c r="H57" i="18" s="1"/>
  <c r="G55" i="18"/>
  <c r="H55" i="18" s="1"/>
  <c r="G53" i="18"/>
  <c r="H53" i="18" s="1"/>
  <c r="G51" i="18"/>
  <c r="H51" i="18" s="1"/>
  <c r="G49" i="18"/>
  <c r="H49" i="18" s="1"/>
  <c r="G47" i="18"/>
  <c r="H47" i="18" s="1"/>
  <c r="G45" i="18"/>
  <c r="H45" i="18" s="1"/>
  <c r="G43" i="18"/>
  <c r="H43" i="18" s="1"/>
  <c r="G41" i="18"/>
  <c r="H41" i="18" s="1"/>
  <c r="G39" i="18"/>
  <c r="H39" i="18" s="1"/>
  <c r="G37" i="18"/>
  <c r="H37" i="18" s="1"/>
  <c r="G35" i="18"/>
  <c r="H35" i="18" s="1"/>
  <c r="G33" i="18"/>
  <c r="H33" i="18" s="1"/>
  <c r="G31" i="18"/>
  <c r="H31" i="18" s="1"/>
  <c r="G29" i="18"/>
  <c r="H29" i="18" s="1"/>
  <c r="G27" i="18"/>
  <c r="H27" i="18" s="1"/>
  <c r="G25" i="18"/>
  <c r="H25" i="18" s="1"/>
  <c r="G23" i="18"/>
  <c r="H23" i="18" s="1"/>
  <c r="G21" i="18"/>
  <c r="H21" i="18" s="1"/>
  <c r="G19" i="18"/>
  <c r="H19" i="18" s="1"/>
  <c r="G60" i="18"/>
  <c r="H60" i="18" s="1"/>
  <c r="G58" i="18"/>
  <c r="H58" i="18" s="1"/>
  <c r="G56" i="18"/>
  <c r="H56" i="18" s="1"/>
  <c r="G54" i="18"/>
  <c r="H54" i="18" s="1"/>
  <c r="G52" i="18"/>
  <c r="H52" i="18" s="1"/>
  <c r="G50" i="18"/>
  <c r="H50" i="18" s="1"/>
  <c r="G48" i="18"/>
  <c r="H48" i="18" s="1"/>
  <c r="G46" i="18"/>
  <c r="H46" i="18" s="1"/>
  <c r="G44" i="18"/>
  <c r="H44" i="18" s="1"/>
  <c r="G42" i="18"/>
  <c r="H42" i="18" s="1"/>
  <c r="G40" i="18"/>
  <c r="H40" i="18" s="1"/>
  <c r="G38" i="18"/>
  <c r="H38" i="18" s="1"/>
  <c r="G36" i="18"/>
  <c r="H36" i="18" s="1"/>
  <c r="G34" i="18"/>
  <c r="H34" i="18" s="1"/>
  <c r="G32" i="18"/>
  <c r="H32" i="18" s="1"/>
  <c r="G30" i="18"/>
  <c r="H30" i="18" s="1"/>
  <c r="G28" i="18"/>
  <c r="H28" i="18" s="1"/>
  <c r="G26" i="18"/>
  <c r="H26" i="18" s="1"/>
  <c r="G24" i="18"/>
  <c r="H24" i="18" s="1"/>
  <c r="G22" i="18"/>
  <c r="H22" i="18" s="1"/>
  <c r="G20" i="18"/>
  <c r="H20" i="18" s="1"/>
  <c r="G18" i="18"/>
  <c r="E138" i="17"/>
  <c r="D144" i="17"/>
  <c r="D138" i="17"/>
  <c r="D136" i="17"/>
  <c r="D81" i="17"/>
  <c r="E144" i="17"/>
  <c r="C144" i="17"/>
  <c r="F143" i="17"/>
  <c r="F142" i="17"/>
  <c r="F141" i="17"/>
  <c r="F140" i="17"/>
  <c r="F139" i="17"/>
  <c r="C136" i="17"/>
  <c r="E136" i="17"/>
  <c r="G14" i="17"/>
  <c r="G136" i="18" l="1"/>
  <c r="H18" i="18"/>
  <c r="H136" i="18" s="1"/>
  <c r="F144" i="17"/>
  <c r="G142" i="17"/>
  <c r="G140" i="17"/>
  <c r="G143" i="17"/>
  <c r="G141" i="17"/>
  <c r="G139" i="17"/>
  <c r="H141" i="17"/>
  <c r="H143" i="17"/>
  <c r="H140" i="17"/>
  <c r="H142" i="17"/>
  <c r="F136" i="17"/>
  <c r="G10" i="17" s="1"/>
  <c r="G11" i="17" s="1"/>
  <c r="H139" i="17"/>
  <c r="F141" i="16"/>
  <c r="F139" i="16"/>
  <c r="G135" i="17" l="1"/>
  <c r="H135" i="17" s="1"/>
  <c r="G133" i="17"/>
  <c r="H133" i="17" s="1"/>
  <c r="G131" i="17"/>
  <c r="H131" i="17" s="1"/>
  <c r="G129" i="17"/>
  <c r="H129" i="17" s="1"/>
  <c r="G127" i="17"/>
  <c r="H127" i="17" s="1"/>
  <c r="G125" i="17"/>
  <c r="H125" i="17" s="1"/>
  <c r="G123" i="17"/>
  <c r="H123" i="17" s="1"/>
  <c r="G121" i="17"/>
  <c r="H121" i="17" s="1"/>
  <c r="G119" i="17"/>
  <c r="H119" i="17" s="1"/>
  <c r="G117" i="17"/>
  <c r="H117" i="17" s="1"/>
  <c r="G115" i="17"/>
  <c r="H115" i="17" s="1"/>
  <c r="G113" i="17"/>
  <c r="H113" i="17" s="1"/>
  <c r="G111" i="17"/>
  <c r="H111" i="17" s="1"/>
  <c r="G109" i="17"/>
  <c r="H109" i="17" s="1"/>
  <c r="G107" i="17"/>
  <c r="H107" i="17" s="1"/>
  <c r="G105" i="17"/>
  <c r="H105" i="17" s="1"/>
  <c r="G103" i="17"/>
  <c r="H103" i="17" s="1"/>
  <c r="G101" i="17"/>
  <c r="H101" i="17" s="1"/>
  <c r="G99" i="17"/>
  <c r="H99" i="17" s="1"/>
  <c r="G97" i="17"/>
  <c r="H97" i="17" s="1"/>
  <c r="G95" i="17"/>
  <c r="H95" i="17" s="1"/>
  <c r="G93" i="17"/>
  <c r="H93" i="17" s="1"/>
  <c r="G91" i="17"/>
  <c r="H91" i="17" s="1"/>
  <c r="G89" i="17"/>
  <c r="H89" i="17" s="1"/>
  <c r="G87" i="17"/>
  <c r="H87" i="17" s="1"/>
  <c r="G85" i="17"/>
  <c r="H85" i="17" s="1"/>
  <c r="G83" i="17"/>
  <c r="H83" i="17" s="1"/>
  <c r="G81" i="17"/>
  <c r="G79" i="17"/>
  <c r="H79" i="17" s="1"/>
  <c r="G77" i="17"/>
  <c r="H77" i="17" s="1"/>
  <c r="G75" i="17"/>
  <c r="H75" i="17" s="1"/>
  <c r="G73" i="17"/>
  <c r="H73" i="17" s="1"/>
  <c r="G71" i="17"/>
  <c r="H71" i="17" s="1"/>
  <c r="G69" i="17"/>
  <c r="H69" i="17" s="1"/>
  <c r="G67" i="17"/>
  <c r="H67" i="17" s="1"/>
  <c r="G65" i="17"/>
  <c r="H65" i="17" s="1"/>
  <c r="G63" i="17"/>
  <c r="H63" i="17" s="1"/>
  <c r="G134" i="17"/>
  <c r="H134" i="17" s="1"/>
  <c r="G132" i="17"/>
  <c r="H132" i="17" s="1"/>
  <c r="G130" i="17"/>
  <c r="H130" i="17" s="1"/>
  <c r="G128" i="17"/>
  <c r="H128" i="17" s="1"/>
  <c r="G126" i="17"/>
  <c r="H126" i="17" s="1"/>
  <c r="G124" i="17"/>
  <c r="H124" i="17" s="1"/>
  <c r="G122" i="17"/>
  <c r="H122" i="17" s="1"/>
  <c r="G120" i="17"/>
  <c r="H120" i="17" s="1"/>
  <c r="G118" i="17"/>
  <c r="H118" i="17" s="1"/>
  <c r="G116" i="17"/>
  <c r="H116" i="17" s="1"/>
  <c r="G114" i="17"/>
  <c r="H114" i="17" s="1"/>
  <c r="G112" i="17"/>
  <c r="H112" i="17" s="1"/>
  <c r="G110" i="17"/>
  <c r="H110" i="17" s="1"/>
  <c r="G108" i="17"/>
  <c r="H108" i="17" s="1"/>
  <c r="G106" i="17"/>
  <c r="H106" i="17" s="1"/>
  <c r="G104" i="17"/>
  <c r="H104" i="17" s="1"/>
  <c r="G102" i="17"/>
  <c r="H102" i="17" s="1"/>
  <c r="G100" i="17"/>
  <c r="H100" i="17" s="1"/>
  <c r="G98" i="17"/>
  <c r="H98" i="17" s="1"/>
  <c r="G96" i="17"/>
  <c r="H96" i="17" s="1"/>
  <c r="G94" i="17"/>
  <c r="H94" i="17" s="1"/>
  <c r="G92" i="17"/>
  <c r="H92" i="17" s="1"/>
  <c r="G90" i="17"/>
  <c r="H90" i="17" s="1"/>
  <c r="G88" i="17"/>
  <c r="H88" i="17" s="1"/>
  <c r="G86" i="17"/>
  <c r="H86" i="17" s="1"/>
  <c r="G84" i="17"/>
  <c r="H84" i="17" s="1"/>
  <c r="G82" i="17"/>
  <c r="H82" i="17" s="1"/>
  <c r="G80" i="17"/>
  <c r="H80" i="17" s="1"/>
  <c r="G78" i="17"/>
  <c r="H78" i="17" s="1"/>
  <c r="G76" i="17"/>
  <c r="H76" i="17" s="1"/>
  <c r="G74" i="17"/>
  <c r="H74" i="17" s="1"/>
  <c r="G72" i="17"/>
  <c r="H72" i="17" s="1"/>
  <c r="G70" i="17"/>
  <c r="H70" i="17" s="1"/>
  <c r="G68" i="17"/>
  <c r="H68" i="17" s="1"/>
  <c r="G66" i="17"/>
  <c r="H66" i="17" s="1"/>
  <c r="G64" i="17"/>
  <c r="H64" i="17" s="1"/>
  <c r="G62" i="17"/>
  <c r="H62" i="17" s="1"/>
  <c r="G61" i="17"/>
  <c r="H61" i="17" s="1"/>
  <c r="G59" i="17"/>
  <c r="H59" i="17" s="1"/>
  <c r="G57" i="17"/>
  <c r="H57" i="17" s="1"/>
  <c r="G55" i="17"/>
  <c r="H55" i="17" s="1"/>
  <c r="G53" i="17"/>
  <c r="H53" i="17" s="1"/>
  <c r="G51" i="17"/>
  <c r="H51" i="17" s="1"/>
  <c r="G49" i="17"/>
  <c r="H49" i="17" s="1"/>
  <c r="G47" i="17"/>
  <c r="H47" i="17" s="1"/>
  <c r="G45" i="17"/>
  <c r="H45" i="17" s="1"/>
  <c r="G43" i="17"/>
  <c r="H43" i="17" s="1"/>
  <c r="G41" i="17"/>
  <c r="H41" i="17" s="1"/>
  <c r="G39" i="17"/>
  <c r="H39" i="17" s="1"/>
  <c r="G37" i="17"/>
  <c r="H37" i="17" s="1"/>
  <c r="G35" i="17"/>
  <c r="H35" i="17" s="1"/>
  <c r="G33" i="17"/>
  <c r="H33" i="17" s="1"/>
  <c r="G31" i="17"/>
  <c r="H31" i="17" s="1"/>
  <c r="G29" i="17"/>
  <c r="H29" i="17" s="1"/>
  <c r="G27" i="17"/>
  <c r="H27" i="17" s="1"/>
  <c r="G25" i="17"/>
  <c r="H25" i="17" s="1"/>
  <c r="G23" i="17"/>
  <c r="H23" i="17" s="1"/>
  <c r="G21" i="17"/>
  <c r="H21" i="17" s="1"/>
  <c r="G19" i="17"/>
  <c r="H19" i="17" s="1"/>
  <c r="G60" i="17"/>
  <c r="H60" i="17" s="1"/>
  <c r="G58" i="17"/>
  <c r="H58" i="17" s="1"/>
  <c r="G56" i="17"/>
  <c r="H56" i="17" s="1"/>
  <c r="G54" i="17"/>
  <c r="H54" i="17" s="1"/>
  <c r="G52" i="17"/>
  <c r="H52" i="17" s="1"/>
  <c r="G50" i="17"/>
  <c r="H50" i="17" s="1"/>
  <c r="G48" i="17"/>
  <c r="H48" i="17" s="1"/>
  <c r="G46" i="17"/>
  <c r="H46" i="17" s="1"/>
  <c r="G44" i="17"/>
  <c r="H44" i="17" s="1"/>
  <c r="G42" i="17"/>
  <c r="H42" i="17" s="1"/>
  <c r="G40" i="17"/>
  <c r="H40" i="17" s="1"/>
  <c r="G38" i="17"/>
  <c r="H38" i="17" s="1"/>
  <c r="G36" i="17"/>
  <c r="H36" i="17" s="1"/>
  <c r="G34" i="17"/>
  <c r="H34" i="17" s="1"/>
  <c r="G32" i="17"/>
  <c r="H32" i="17" s="1"/>
  <c r="G30" i="17"/>
  <c r="H30" i="17" s="1"/>
  <c r="G28" i="17"/>
  <c r="H28" i="17" s="1"/>
  <c r="G26" i="17"/>
  <c r="H26" i="17" s="1"/>
  <c r="G24" i="17"/>
  <c r="H24" i="17" s="1"/>
  <c r="G22" i="17"/>
  <c r="H22" i="17" s="1"/>
  <c r="G20" i="17"/>
  <c r="H20" i="17" s="1"/>
  <c r="G18" i="17"/>
  <c r="H81" i="17"/>
  <c r="H144" i="17"/>
  <c r="G144" i="17"/>
  <c r="D144" i="16"/>
  <c r="D138" i="16"/>
  <c r="D81" i="16"/>
  <c r="D136" i="16" s="1"/>
  <c r="G14" i="16"/>
  <c r="G136" i="17" l="1"/>
  <c r="H18" i="17"/>
  <c r="H136" i="17" s="1"/>
  <c r="F81" i="16"/>
  <c r="E81" i="16"/>
  <c r="E144" i="16" l="1"/>
  <c r="C144" i="16"/>
  <c r="F143" i="16"/>
  <c r="F142" i="16"/>
  <c r="F140" i="16"/>
  <c r="E138" i="16"/>
  <c r="C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44" i="16" l="1"/>
  <c r="F136" i="16"/>
  <c r="G10" i="16" s="1"/>
  <c r="G11" i="16" s="1"/>
  <c r="E136" i="16"/>
  <c r="E81" i="15"/>
  <c r="F34" i="15"/>
  <c r="E138" i="15"/>
  <c r="D144" i="15"/>
  <c r="D136" i="15"/>
  <c r="D81" i="15"/>
  <c r="E144" i="15"/>
  <c r="C144" i="15"/>
  <c r="F143" i="15"/>
  <c r="F142" i="15"/>
  <c r="F141" i="15"/>
  <c r="F140" i="15"/>
  <c r="F139" i="15"/>
  <c r="F144" i="15" s="1"/>
  <c r="C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E136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G14" i="15"/>
  <c r="G139" i="16" l="1"/>
  <c r="G141" i="16"/>
  <c r="H141" i="16" s="1"/>
  <c r="G143" i="16"/>
  <c r="G140" i="16"/>
  <c r="G142" i="16"/>
  <c r="H142" i="16" s="1"/>
  <c r="H139" i="16"/>
  <c r="H140" i="16"/>
  <c r="H143" i="16"/>
  <c r="G134" i="16"/>
  <c r="H134" i="16" s="1"/>
  <c r="G132" i="16"/>
  <c r="H132" i="16" s="1"/>
  <c r="G130" i="16"/>
  <c r="H130" i="16" s="1"/>
  <c r="G128" i="16"/>
  <c r="H128" i="16" s="1"/>
  <c r="G126" i="16"/>
  <c r="H126" i="16" s="1"/>
  <c r="G124" i="16"/>
  <c r="H124" i="16" s="1"/>
  <c r="G122" i="16"/>
  <c r="H122" i="16" s="1"/>
  <c r="G120" i="16"/>
  <c r="H120" i="16" s="1"/>
  <c r="G118" i="16"/>
  <c r="H118" i="16" s="1"/>
  <c r="G116" i="16"/>
  <c r="H116" i="16" s="1"/>
  <c r="G114" i="16"/>
  <c r="H114" i="16" s="1"/>
  <c r="G112" i="16"/>
  <c r="H112" i="16" s="1"/>
  <c r="G110" i="16"/>
  <c r="H110" i="16" s="1"/>
  <c r="G108" i="16"/>
  <c r="H108" i="16" s="1"/>
  <c r="G106" i="16"/>
  <c r="H106" i="16" s="1"/>
  <c r="G104" i="16"/>
  <c r="H104" i="16" s="1"/>
  <c r="G102" i="16"/>
  <c r="H102" i="16" s="1"/>
  <c r="G100" i="16"/>
  <c r="H100" i="16" s="1"/>
  <c r="G98" i="16"/>
  <c r="H98" i="16" s="1"/>
  <c r="G96" i="16"/>
  <c r="H96" i="16" s="1"/>
  <c r="G94" i="16"/>
  <c r="H94" i="16" s="1"/>
  <c r="G92" i="16"/>
  <c r="H92" i="16" s="1"/>
  <c r="G90" i="16"/>
  <c r="H90" i="16" s="1"/>
  <c r="G88" i="16"/>
  <c r="H88" i="16" s="1"/>
  <c r="G86" i="16"/>
  <c r="H86" i="16" s="1"/>
  <c r="G84" i="16"/>
  <c r="H84" i="16" s="1"/>
  <c r="G82" i="16"/>
  <c r="H82" i="16" s="1"/>
  <c r="G80" i="16"/>
  <c r="H80" i="16" s="1"/>
  <c r="G78" i="16"/>
  <c r="H78" i="16" s="1"/>
  <c r="G76" i="16"/>
  <c r="H76" i="16" s="1"/>
  <c r="G74" i="16"/>
  <c r="H74" i="16" s="1"/>
  <c r="G72" i="16"/>
  <c r="H72" i="16" s="1"/>
  <c r="G70" i="16"/>
  <c r="H70" i="16" s="1"/>
  <c r="G68" i="16"/>
  <c r="H68" i="16" s="1"/>
  <c r="G66" i="16"/>
  <c r="H66" i="16" s="1"/>
  <c r="G64" i="16"/>
  <c r="H64" i="16" s="1"/>
  <c r="G62" i="16"/>
  <c r="H62" i="16" s="1"/>
  <c r="G135" i="16"/>
  <c r="H135" i="16" s="1"/>
  <c r="G133" i="16"/>
  <c r="H133" i="16" s="1"/>
  <c r="G131" i="16"/>
  <c r="H131" i="16" s="1"/>
  <c r="G129" i="16"/>
  <c r="H129" i="16" s="1"/>
  <c r="G127" i="16"/>
  <c r="H127" i="16" s="1"/>
  <c r="G125" i="16"/>
  <c r="H125" i="16" s="1"/>
  <c r="G123" i="16"/>
  <c r="H123" i="16" s="1"/>
  <c r="G121" i="16"/>
  <c r="H121" i="16" s="1"/>
  <c r="G119" i="16"/>
  <c r="H119" i="16" s="1"/>
  <c r="G117" i="16"/>
  <c r="H117" i="16" s="1"/>
  <c r="G115" i="16"/>
  <c r="H115" i="16" s="1"/>
  <c r="G113" i="16"/>
  <c r="H113" i="16" s="1"/>
  <c r="G111" i="16"/>
  <c r="H111" i="16" s="1"/>
  <c r="G109" i="16"/>
  <c r="H109" i="16" s="1"/>
  <c r="G107" i="16"/>
  <c r="H107" i="16" s="1"/>
  <c r="G105" i="16"/>
  <c r="H105" i="16" s="1"/>
  <c r="G103" i="16"/>
  <c r="H103" i="16" s="1"/>
  <c r="G101" i="16"/>
  <c r="H101" i="16" s="1"/>
  <c r="G99" i="16"/>
  <c r="H99" i="16" s="1"/>
  <c r="G97" i="16"/>
  <c r="H97" i="16" s="1"/>
  <c r="G95" i="16"/>
  <c r="H95" i="16" s="1"/>
  <c r="G93" i="16"/>
  <c r="H93" i="16" s="1"/>
  <c r="G91" i="16"/>
  <c r="H91" i="16" s="1"/>
  <c r="G89" i="16"/>
  <c r="H89" i="16" s="1"/>
  <c r="G87" i="16"/>
  <c r="H87" i="16" s="1"/>
  <c r="G85" i="16"/>
  <c r="H85" i="16" s="1"/>
  <c r="G83" i="16"/>
  <c r="H83" i="16" s="1"/>
  <c r="G81" i="16"/>
  <c r="H81" i="16" s="1"/>
  <c r="G61" i="16"/>
  <c r="H61" i="16" s="1"/>
  <c r="G59" i="16"/>
  <c r="H59" i="16" s="1"/>
  <c r="G57" i="16"/>
  <c r="H57" i="16" s="1"/>
  <c r="G55" i="16"/>
  <c r="H55" i="16" s="1"/>
  <c r="G53" i="16"/>
  <c r="H53" i="16" s="1"/>
  <c r="G51" i="16"/>
  <c r="H51" i="16" s="1"/>
  <c r="G49" i="16"/>
  <c r="H49" i="16" s="1"/>
  <c r="G47" i="16"/>
  <c r="H47" i="16" s="1"/>
  <c r="G45" i="16"/>
  <c r="H45" i="16" s="1"/>
  <c r="G43" i="16"/>
  <c r="H43" i="16" s="1"/>
  <c r="G41" i="16"/>
  <c r="H41" i="16" s="1"/>
  <c r="G39" i="16"/>
  <c r="H39" i="16" s="1"/>
  <c r="G37" i="16"/>
  <c r="H37" i="16" s="1"/>
  <c r="G35" i="16"/>
  <c r="H35" i="16" s="1"/>
  <c r="G33" i="16"/>
  <c r="H33" i="16" s="1"/>
  <c r="G31" i="16"/>
  <c r="H31" i="16" s="1"/>
  <c r="G29" i="16"/>
  <c r="H29" i="16" s="1"/>
  <c r="G27" i="16"/>
  <c r="H27" i="16" s="1"/>
  <c r="G25" i="16"/>
  <c r="H25" i="16" s="1"/>
  <c r="G23" i="16"/>
  <c r="H23" i="16" s="1"/>
  <c r="G21" i="16"/>
  <c r="H21" i="16" s="1"/>
  <c r="G19" i="16"/>
  <c r="H19" i="16" s="1"/>
  <c r="G79" i="16"/>
  <c r="H79" i="16" s="1"/>
  <c r="G77" i="16"/>
  <c r="H77" i="16" s="1"/>
  <c r="G75" i="16"/>
  <c r="H75" i="16" s="1"/>
  <c r="G73" i="16"/>
  <c r="H73" i="16" s="1"/>
  <c r="G71" i="16"/>
  <c r="H71" i="16" s="1"/>
  <c r="G69" i="16"/>
  <c r="H69" i="16" s="1"/>
  <c r="G67" i="16"/>
  <c r="H67" i="16" s="1"/>
  <c r="G65" i="16"/>
  <c r="H65" i="16" s="1"/>
  <c r="G63" i="16"/>
  <c r="H63" i="16" s="1"/>
  <c r="G60" i="16"/>
  <c r="H60" i="16" s="1"/>
  <c r="G58" i="16"/>
  <c r="H58" i="16" s="1"/>
  <c r="G56" i="16"/>
  <c r="H56" i="16" s="1"/>
  <c r="G54" i="16"/>
  <c r="H54" i="16" s="1"/>
  <c r="G52" i="16"/>
  <c r="H52" i="16" s="1"/>
  <c r="G50" i="16"/>
  <c r="H50" i="16" s="1"/>
  <c r="G48" i="16"/>
  <c r="H48" i="16" s="1"/>
  <c r="G46" i="16"/>
  <c r="H46" i="16" s="1"/>
  <c r="G44" i="16"/>
  <c r="H44" i="16" s="1"/>
  <c r="G42" i="16"/>
  <c r="H42" i="16" s="1"/>
  <c r="G40" i="16"/>
  <c r="H40" i="16" s="1"/>
  <c r="G38" i="16"/>
  <c r="H38" i="16" s="1"/>
  <c r="G36" i="16"/>
  <c r="H36" i="16" s="1"/>
  <c r="G34" i="16"/>
  <c r="H34" i="16" s="1"/>
  <c r="G32" i="16"/>
  <c r="H32" i="16" s="1"/>
  <c r="G30" i="16"/>
  <c r="H30" i="16" s="1"/>
  <c r="G28" i="16"/>
  <c r="H28" i="16" s="1"/>
  <c r="G26" i="16"/>
  <c r="H26" i="16" s="1"/>
  <c r="G24" i="16"/>
  <c r="H24" i="16" s="1"/>
  <c r="G22" i="16"/>
  <c r="H22" i="16" s="1"/>
  <c r="G20" i="16"/>
  <c r="H20" i="16" s="1"/>
  <c r="G18" i="16"/>
  <c r="G142" i="15"/>
  <c r="G140" i="15"/>
  <c r="H140" i="15" s="1"/>
  <c r="G143" i="15"/>
  <c r="G141" i="15"/>
  <c r="G139" i="15"/>
  <c r="H141" i="15"/>
  <c r="H143" i="15"/>
  <c r="H142" i="15"/>
  <c r="F81" i="15"/>
  <c r="H139" i="15"/>
  <c r="H144" i="16" l="1"/>
  <c r="G144" i="16"/>
  <c r="G136" i="16"/>
  <c r="H18" i="16"/>
  <c r="H136" i="16" s="1"/>
  <c r="G144" i="15"/>
  <c r="H144" i="15"/>
  <c r="F136" i="15"/>
  <c r="G10" i="15" s="1"/>
  <c r="G11" i="15" s="1"/>
  <c r="E81" i="14"/>
  <c r="D136" i="14"/>
  <c r="D81" i="14"/>
  <c r="E144" i="14"/>
  <c r="D144" i="14"/>
  <c r="C144" i="14"/>
  <c r="F143" i="14"/>
  <c r="F142" i="14"/>
  <c r="F141" i="14"/>
  <c r="F140" i="14"/>
  <c r="F139" i="14"/>
  <c r="C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G14" i="14"/>
  <c r="G135" i="15" l="1"/>
  <c r="H135" i="15" s="1"/>
  <c r="G133" i="15"/>
  <c r="H133" i="15" s="1"/>
  <c r="G131" i="15"/>
  <c r="H131" i="15" s="1"/>
  <c r="G129" i="15"/>
  <c r="H129" i="15" s="1"/>
  <c r="G127" i="15"/>
  <c r="H127" i="15" s="1"/>
  <c r="G125" i="15"/>
  <c r="H125" i="15" s="1"/>
  <c r="G123" i="15"/>
  <c r="H123" i="15" s="1"/>
  <c r="G121" i="15"/>
  <c r="H121" i="15" s="1"/>
  <c r="G119" i="15"/>
  <c r="H119" i="15" s="1"/>
  <c r="G117" i="15"/>
  <c r="H117" i="15" s="1"/>
  <c r="G115" i="15"/>
  <c r="H115" i="15" s="1"/>
  <c r="G113" i="15"/>
  <c r="H113" i="15" s="1"/>
  <c r="G111" i="15"/>
  <c r="H111" i="15" s="1"/>
  <c r="G109" i="15"/>
  <c r="H109" i="15" s="1"/>
  <c r="G107" i="15"/>
  <c r="H107" i="15" s="1"/>
  <c r="G105" i="15"/>
  <c r="H105" i="15" s="1"/>
  <c r="G103" i="15"/>
  <c r="H103" i="15" s="1"/>
  <c r="G101" i="15"/>
  <c r="H101" i="15" s="1"/>
  <c r="G99" i="15"/>
  <c r="H99" i="15" s="1"/>
  <c r="G97" i="15"/>
  <c r="H97" i="15" s="1"/>
  <c r="G95" i="15"/>
  <c r="H95" i="15" s="1"/>
  <c r="G93" i="15"/>
  <c r="H93" i="15" s="1"/>
  <c r="G91" i="15"/>
  <c r="H91" i="15" s="1"/>
  <c r="G89" i="15"/>
  <c r="H89" i="15" s="1"/>
  <c r="G87" i="15"/>
  <c r="H87" i="15" s="1"/>
  <c r="G85" i="15"/>
  <c r="H85" i="15" s="1"/>
  <c r="G83" i="15"/>
  <c r="H83" i="15" s="1"/>
  <c r="G81" i="15"/>
  <c r="H81" i="15" s="1"/>
  <c r="G79" i="15"/>
  <c r="H79" i="15" s="1"/>
  <c r="G77" i="15"/>
  <c r="H77" i="15" s="1"/>
  <c r="G75" i="15"/>
  <c r="H75" i="15" s="1"/>
  <c r="G73" i="15"/>
  <c r="H73" i="15" s="1"/>
  <c r="G71" i="15"/>
  <c r="H71" i="15" s="1"/>
  <c r="G69" i="15"/>
  <c r="H69" i="15" s="1"/>
  <c r="G67" i="15"/>
  <c r="H67" i="15" s="1"/>
  <c r="G65" i="15"/>
  <c r="H65" i="15" s="1"/>
  <c r="G63" i="15"/>
  <c r="H63" i="15" s="1"/>
  <c r="G61" i="15"/>
  <c r="H61" i="15" s="1"/>
  <c r="G134" i="15"/>
  <c r="H134" i="15" s="1"/>
  <c r="G132" i="15"/>
  <c r="H132" i="15" s="1"/>
  <c r="G130" i="15"/>
  <c r="H130" i="15" s="1"/>
  <c r="G128" i="15"/>
  <c r="H128" i="15" s="1"/>
  <c r="G126" i="15"/>
  <c r="H126" i="15" s="1"/>
  <c r="G124" i="15"/>
  <c r="H124" i="15" s="1"/>
  <c r="G122" i="15"/>
  <c r="H122" i="15" s="1"/>
  <c r="G120" i="15"/>
  <c r="H120" i="15" s="1"/>
  <c r="G118" i="15"/>
  <c r="H118" i="15" s="1"/>
  <c r="G116" i="15"/>
  <c r="H116" i="15" s="1"/>
  <c r="G114" i="15"/>
  <c r="H114" i="15" s="1"/>
  <c r="G112" i="15"/>
  <c r="H112" i="15" s="1"/>
  <c r="G110" i="15"/>
  <c r="H110" i="15" s="1"/>
  <c r="G108" i="15"/>
  <c r="H108" i="15" s="1"/>
  <c r="G106" i="15"/>
  <c r="H106" i="15" s="1"/>
  <c r="G104" i="15"/>
  <c r="H104" i="15" s="1"/>
  <c r="G102" i="15"/>
  <c r="H102" i="15" s="1"/>
  <c r="G100" i="15"/>
  <c r="H100" i="15" s="1"/>
  <c r="G98" i="15"/>
  <c r="H98" i="15" s="1"/>
  <c r="G96" i="15"/>
  <c r="H96" i="15" s="1"/>
  <c r="G94" i="15"/>
  <c r="H94" i="15" s="1"/>
  <c r="G92" i="15"/>
  <c r="H92" i="15" s="1"/>
  <c r="G90" i="15"/>
  <c r="H90" i="15" s="1"/>
  <c r="G88" i="15"/>
  <c r="H88" i="15" s="1"/>
  <c r="G86" i="15"/>
  <c r="H86" i="15" s="1"/>
  <c r="G84" i="15"/>
  <c r="H84" i="15" s="1"/>
  <c r="G82" i="15"/>
  <c r="H82" i="15" s="1"/>
  <c r="G80" i="15"/>
  <c r="H80" i="15" s="1"/>
  <c r="G78" i="15"/>
  <c r="H78" i="15" s="1"/>
  <c r="G76" i="15"/>
  <c r="H76" i="15" s="1"/>
  <c r="G74" i="15"/>
  <c r="H74" i="15" s="1"/>
  <c r="G72" i="15"/>
  <c r="H72" i="15" s="1"/>
  <c r="G70" i="15"/>
  <c r="H70" i="15" s="1"/>
  <c r="G68" i="15"/>
  <c r="H68" i="15" s="1"/>
  <c r="G66" i="15"/>
  <c r="H66" i="15" s="1"/>
  <c r="G64" i="15"/>
  <c r="H64" i="15" s="1"/>
  <c r="G62" i="15"/>
  <c r="H62" i="15" s="1"/>
  <c r="G60" i="15"/>
  <c r="H60" i="15" s="1"/>
  <c r="G58" i="15"/>
  <c r="H58" i="15" s="1"/>
  <c r="G56" i="15"/>
  <c r="H56" i="15" s="1"/>
  <c r="G54" i="15"/>
  <c r="H54" i="15" s="1"/>
  <c r="G52" i="15"/>
  <c r="H52" i="15" s="1"/>
  <c r="G50" i="15"/>
  <c r="H50" i="15" s="1"/>
  <c r="G48" i="15"/>
  <c r="H48" i="15" s="1"/>
  <c r="G46" i="15"/>
  <c r="H46" i="15" s="1"/>
  <c r="G44" i="15"/>
  <c r="H44" i="15" s="1"/>
  <c r="G42" i="15"/>
  <c r="H42" i="15" s="1"/>
  <c r="G40" i="15"/>
  <c r="H40" i="15" s="1"/>
  <c r="G38" i="15"/>
  <c r="H38" i="15" s="1"/>
  <c r="G36" i="15"/>
  <c r="H36" i="15" s="1"/>
  <c r="G34" i="15"/>
  <c r="H34" i="15" s="1"/>
  <c r="G32" i="15"/>
  <c r="H32" i="15" s="1"/>
  <c r="G30" i="15"/>
  <c r="H30" i="15" s="1"/>
  <c r="G28" i="15"/>
  <c r="H28" i="15" s="1"/>
  <c r="G26" i="15"/>
  <c r="H26" i="15" s="1"/>
  <c r="G24" i="15"/>
  <c r="H24" i="15" s="1"/>
  <c r="G22" i="15"/>
  <c r="H22" i="15" s="1"/>
  <c r="G20" i="15"/>
  <c r="H20" i="15" s="1"/>
  <c r="G18" i="15"/>
  <c r="G59" i="15"/>
  <c r="H59" i="15" s="1"/>
  <c r="G57" i="15"/>
  <c r="H57" i="15" s="1"/>
  <c r="G55" i="15"/>
  <c r="H55" i="15" s="1"/>
  <c r="G53" i="15"/>
  <c r="H53" i="15" s="1"/>
  <c r="G51" i="15"/>
  <c r="H51" i="15" s="1"/>
  <c r="G49" i="15"/>
  <c r="H49" i="15" s="1"/>
  <c r="G47" i="15"/>
  <c r="H47" i="15" s="1"/>
  <c r="G45" i="15"/>
  <c r="H45" i="15" s="1"/>
  <c r="G43" i="15"/>
  <c r="H43" i="15" s="1"/>
  <c r="G41" i="15"/>
  <c r="H41" i="15" s="1"/>
  <c r="G39" i="15"/>
  <c r="H39" i="15" s="1"/>
  <c r="G37" i="15"/>
  <c r="H37" i="15" s="1"/>
  <c r="G35" i="15"/>
  <c r="H35" i="15" s="1"/>
  <c r="G33" i="15"/>
  <c r="H33" i="15" s="1"/>
  <c r="G31" i="15"/>
  <c r="H31" i="15" s="1"/>
  <c r="G29" i="15"/>
  <c r="H29" i="15" s="1"/>
  <c r="G27" i="15"/>
  <c r="H27" i="15" s="1"/>
  <c r="G25" i="15"/>
  <c r="H25" i="15" s="1"/>
  <c r="G23" i="15"/>
  <c r="H23" i="15" s="1"/>
  <c r="G21" i="15"/>
  <c r="H21" i="15" s="1"/>
  <c r="G19" i="15"/>
  <c r="H19" i="15" s="1"/>
  <c r="F136" i="14"/>
  <c r="G10" i="14" s="1"/>
  <c r="G11" i="14" s="1"/>
  <c r="G134" i="14" s="1"/>
  <c r="H134" i="14" s="1"/>
  <c r="F144" i="14"/>
  <c r="G141" i="14" s="1"/>
  <c r="H141" i="14" s="1"/>
  <c r="G143" i="14"/>
  <c r="H143" i="14" s="1"/>
  <c r="G142" i="14"/>
  <c r="H142" i="14" s="1"/>
  <c r="G140" i="14"/>
  <c r="H140" i="14" s="1"/>
  <c r="E136" i="14"/>
  <c r="G14" i="13"/>
  <c r="G136" i="15" l="1"/>
  <c r="H18" i="15"/>
  <c r="H136" i="15" s="1"/>
  <c r="G139" i="14"/>
  <c r="G20" i="14"/>
  <c r="H20" i="14" s="1"/>
  <c r="G36" i="14"/>
  <c r="H36" i="14" s="1"/>
  <c r="G28" i="14"/>
  <c r="H28" i="14" s="1"/>
  <c r="G44" i="14"/>
  <c r="H44" i="14" s="1"/>
  <c r="G29" i="14"/>
  <c r="H29" i="14" s="1"/>
  <c r="G43" i="14"/>
  <c r="H43" i="14" s="1"/>
  <c r="G79" i="14"/>
  <c r="H79" i="14" s="1"/>
  <c r="G27" i="14"/>
  <c r="H27" i="14" s="1"/>
  <c r="G24" i="14"/>
  <c r="H24" i="14" s="1"/>
  <c r="G32" i="14"/>
  <c r="H32" i="14" s="1"/>
  <c r="G40" i="14"/>
  <c r="H40" i="14" s="1"/>
  <c r="G23" i="14"/>
  <c r="H23" i="14" s="1"/>
  <c r="G33" i="14"/>
  <c r="H33" i="14" s="1"/>
  <c r="G59" i="14"/>
  <c r="H59" i="14" s="1"/>
  <c r="G95" i="14"/>
  <c r="H95" i="14" s="1"/>
  <c r="G21" i="14"/>
  <c r="H21" i="14" s="1"/>
  <c r="G18" i="14"/>
  <c r="H18" i="14" s="1"/>
  <c r="G22" i="14"/>
  <c r="H22" i="14" s="1"/>
  <c r="G26" i="14"/>
  <c r="H26" i="14" s="1"/>
  <c r="G30" i="14"/>
  <c r="H30" i="14" s="1"/>
  <c r="G34" i="14"/>
  <c r="H34" i="14" s="1"/>
  <c r="G38" i="14"/>
  <c r="H38" i="14" s="1"/>
  <c r="G42" i="14"/>
  <c r="H42" i="14" s="1"/>
  <c r="G19" i="14"/>
  <c r="H19" i="14" s="1"/>
  <c r="G25" i="14"/>
  <c r="H25" i="14" s="1"/>
  <c r="G31" i="14"/>
  <c r="H31" i="14" s="1"/>
  <c r="G37" i="14"/>
  <c r="H37" i="14" s="1"/>
  <c r="G51" i="14"/>
  <c r="H51" i="14" s="1"/>
  <c r="G67" i="14"/>
  <c r="H67" i="14" s="1"/>
  <c r="G60" i="14"/>
  <c r="H60" i="14" s="1"/>
  <c r="G123" i="14"/>
  <c r="H123" i="14" s="1"/>
  <c r="G35" i="14"/>
  <c r="H35" i="14" s="1"/>
  <c r="G39" i="14"/>
  <c r="H39" i="14" s="1"/>
  <c r="G47" i="14"/>
  <c r="H47" i="14" s="1"/>
  <c r="G55" i="14"/>
  <c r="H55" i="14" s="1"/>
  <c r="G63" i="14"/>
  <c r="H63" i="14" s="1"/>
  <c r="G71" i="14"/>
  <c r="H71" i="14" s="1"/>
  <c r="G52" i="14"/>
  <c r="H52" i="14" s="1"/>
  <c r="G87" i="14"/>
  <c r="H87" i="14" s="1"/>
  <c r="G107" i="14"/>
  <c r="H107" i="14" s="1"/>
  <c r="G64" i="14"/>
  <c r="H64" i="14" s="1"/>
  <c r="G41" i="14"/>
  <c r="H41" i="14" s="1"/>
  <c r="G45" i="14"/>
  <c r="H45" i="14" s="1"/>
  <c r="G49" i="14"/>
  <c r="H49" i="14" s="1"/>
  <c r="G53" i="14"/>
  <c r="H53" i="14" s="1"/>
  <c r="G57" i="14"/>
  <c r="H57" i="14" s="1"/>
  <c r="G61" i="14"/>
  <c r="H61" i="14" s="1"/>
  <c r="G65" i="14"/>
  <c r="H65" i="14" s="1"/>
  <c r="G69" i="14"/>
  <c r="H69" i="14" s="1"/>
  <c r="G75" i="14"/>
  <c r="H75" i="14" s="1"/>
  <c r="G48" i="14"/>
  <c r="H48" i="14" s="1"/>
  <c r="G56" i="14"/>
  <c r="H56" i="14" s="1"/>
  <c r="G83" i="14"/>
  <c r="H83" i="14" s="1"/>
  <c r="G91" i="14"/>
  <c r="H91" i="14" s="1"/>
  <c r="G99" i="14"/>
  <c r="H99" i="14" s="1"/>
  <c r="G115" i="14"/>
  <c r="H115" i="14" s="1"/>
  <c r="G131" i="14"/>
  <c r="H131" i="14" s="1"/>
  <c r="G88" i="14"/>
  <c r="H88" i="14" s="1"/>
  <c r="G73" i="14"/>
  <c r="H73" i="14" s="1"/>
  <c r="G77" i="14"/>
  <c r="H77" i="14" s="1"/>
  <c r="G46" i="14"/>
  <c r="H46" i="14" s="1"/>
  <c r="G50" i="14"/>
  <c r="H50" i="14" s="1"/>
  <c r="G54" i="14"/>
  <c r="H54" i="14" s="1"/>
  <c r="G58" i="14"/>
  <c r="H58" i="14" s="1"/>
  <c r="G81" i="14"/>
  <c r="H81" i="14" s="1"/>
  <c r="G85" i="14"/>
  <c r="H85" i="14" s="1"/>
  <c r="G89" i="14"/>
  <c r="H89" i="14" s="1"/>
  <c r="G93" i="14"/>
  <c r="H93" i="14" s="1"/>
  <c r="G97" i="14"/>
  <c r="H97" i="14" s="1"/>
  <c r="G103" i="14"/>
  <c r="H103" i="14" s="1"/>
  <c r="G111" i="14"/>
  <c r="H111" i="14" s="1"/>
  <c r="G119" i="14"/>
  <c r="H119" i="14" s="1"/>
  <c r="G127" i="14"/>
  <c r="H127" i="14" s="1"/>
  <c r="G135" i="14"/>
  <c r="H135" i="14" s="1"/>
  <c r="G72" i="14"/>
  <c r="H72" i="14" s="1"/>
  <c r="G104" i="14"/>
  <c r="H104" i="14" s="1"/>
  <c r="G68" i="14"/>
  <c r="H68" i="14" s="1"/>
  <c r="G80" i="14"/>
  <c r="H80" i="14" s="1"/>
  <c r="G96" i="14"/>
  <c r="H96" i="14" s="1"/>
  <c r="G120" i="14"/>
  <c r="H120" i="14" s="1"/>
  <c r="G101" i="14"/>
  <c r="H101" i="14" s="1"/>
  <c r="G105" i="14"/>
  <c r="H105" i="14" s="1"/>
  <c r="G109" i="14"/>
  <c r="H109" i="14" s="1"/>
  <c r="G113" i="14"/>
  <c r="H113" i="14" s="1"/>
  <c r="G117" i="14"/>
  <c r="H117" i="14" s="1"/>
  <c r="G121" i="14"/>
  <c r="H121" i="14" s="1"/>
  <c r="G125" i="14"/>
  <c r="H125" i="14" s="1"/>
  <c r="G129" i="14"/>
  <c r="H129" i="14" s="1"/>
  <c r="G133" i="14"/>
  <c r="H133" i="14" s="1"/>
  <c r="G62" i="14"/>
  <c r="H62" i="14" s="1"/>
  <c r="G66" i="14"/>
  <c r="H66" i="14" s="1"/>
  <c r="G70" i="14"/>
  <c r="H70" i="14" s="1"/>
  <c r="G76" i="14"/>
  <c r="H76" i="14" s="1"/>
  <c r="G84" i="14"/>
  <c r="H84" i="14" s="1"/>
  <c r="G92" i="14"/>
  <c r="H92" i="14" s="1"/>
  <c r="G100" i="14"/>
  <c r="H100" i="14" s="1"/>
  <c r="G112" i="14"/>
  <c r="H112" i="14" s="1"/>
  <c r="G128" i="14"/>
  <c r="H128" i="14" s="1"/>
  <c r="G74" i="14"/>
  <c r="H74" i="14" s="1"/>
  <c r="G78" i="14"/>
  <c r="H78" i="14" s="1"/>
  <c r="G82" i="14"/>
  <c r="H82" i="14" s="1"/>
  <c r="G86" i="14"/>
  <c r="H86" i="14" s="1"/>
  <c r="G90" i="14"/>
  <c r="H90" i="14" s="1"/>
  <c r="G94" i="14"/>
  <c r="H94" i="14" s="1"/>
  <c r="G98" i="14"/>
  <c r="H98" i="14" s="1"/>
  <c r="G102" i="14"/>
  <c r="H102" i="14" s="1"/>
  <c r="G108" i="14"/>
  <c r="H108" i="14" s="1"/>
  <c r="G116" i="14"/>
  <c r="H116" i="14" s="1"/>
  <c r="G124" i="14"/>
  <c r="H124" i="14" s="1"/>
  <c r="G132" i="14"/>
  <c r="H132" i="14" s="1"/>
  <c r="G106" i="14"/>
  <c r="H106" i="14" s="1"/>
  <c r="G110" i="14"/>
  <c r="H110" i="14" s="1"/>
  <c r="G114" i="14"/>
  <c r="H114" i="14" s="1"/>
  <c r="G118" i="14"/>
  <c r="H118" i="14" s="1"/>
  <c r="G122" i="14"/>
  <c r="H122" i="14" s="1"/>
  <c r="G126" i="14"/>
  <c r="H126" i="14" s="1"/>
  <c r="G130" i="14"/>
  <c r="H130" i="14" s="1"/>
  <c r="G144" i="14"/>
  <c r="H139" i="14"/>
  <c r="H144" i="14" s="1"/>
  <c r="E81" i="13"/>
  <c r="D144" i="13"/>
  <c r="D136" i="13"/>
  <c r="D81" i="13"/>
  <c r="H136" i="14" l="1"/>
  <c r="G136" i="14"/>
  <c r="E144" i="13"/>
  <c r="C144" i="13" l="1"/>
  <c r="F143" i="13"/>
  <c r="F142" i="13"/>
  <c r="F141" i="13"/>
  <c r="F140" i="13"/>
  <c r="F139" i="13"/>
  <c r="C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E136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44" i="13" l="1"/>
  <c r="G139" i="13" s="1"/>
  <c r="F81" i="13"/>
  <c r="G140" i="13" l="1"/>
  <c r="H140" i="13" s="1"/>
  <c r="G143" i="13"/>
  <c r="H143" i="13" s="1"/>
  <c r="G141" i="13"/>
  <c r="H141" i="13" s="1"/>
  <c r="G142" i="13"/>
  <c r="H142" i="13" s="1"/>
  <c r="F136" i="13"/>
  <c r="G144" i="13" l="1"/>
  <c r="H139" i="13"/>
  <c r="H144" i="13" s="1"/>
  <c r="G10" i="13"/>
  <c r="G11" i="13" s="1"/>
  <c r="G135" i="13" s="1"/>
  <c r="H135" i="13" s="1"/>
  <c r="G60" i="13"/>
  <c r="H60" i="13" s="1"/>
  <c r="G58" i="13"/>
  <c r="H58" i="13" s="1"/>
  <c r="G56" i="13"/>
  <c r="H56" i="13" s="1"/>
  <c r="G54" i="13"/>
  <c r="H54" i="13" s="1"/>
  <c r="G52" i="13"/>
  <c r="H52" i="13" s="1"/>
  <c r="G50" i="13"/>
  <c r="H50" i="13" s="1"/>
  <c r="G48" i="13"/>
  <c r="H48" i="13" s="1"/>
  <c r="G46" i="13"/>
  <c r="H46" i="13" s="1"/>
  <c r="G44" i="13"/>
  <c r="H44" i="13" s="1"/>
  <c r="G42" i="13"/>
  <c r="H42" i="13" s="1"/>
  <c r="G40" i="13"/>
  <c r="H40" i="13" s="1"/>
  <c r="G38" i="13"/>
  <c r="H38" i="13" s="1"/>
  <c r="G36" i="13"/>
  <c r="H36" i="13" s="1"/>
  <c r="G34" i="13"/>
  <c r="H34" i="13" s="1"/>
  <c r="G32" i="13"/>
  <c r="H32" i="13" s="1"/>
  <c r="G30" i="13"/>
  <c r="H30" i="13" s="1"/>
  <c r="G28" i="13"/>
  <c r="H28" i="13" s="1"/>
  <c r="G26" i="13"/>
  <c r="H26" i="13" s="1"/>
  <c r="G24" i="13"/>
  <c r="H24" i="13" s="1"/>
  <c r="G22" i="13"/>
  <c r="H22" i="13" s="1"/>
  <c r="G20" i="13"/>
  <c r="H20" i="13" s="1"/>
  <c r="G18" i="13"/>
  <c r="G21" i="13"/>
  <c r="H21" i="13" s="1"/>
  <c r="G19" i="13"/>
  <c r="H19" i="13" s="1"/>
  <c r="G75" i="13"/>
  <c r="H75" i="13" s="1"/>
  <c r="G73" i="13"/>
  <c r="H73" i="13" s="1"/>
  <c r="G71" i="13"/>
  <c r="H71" i="13" s="1"/>
  <c r="G69" i="13"/>
  <c r="H69" i="13" s="1"/>
  <c r="G67" i="13"/>
  <c r="H67" i="13" s="1"/>
  <c r="G65" i="13"/>
  <c r="H65" i="13" s="1"/>
  <c r="G63" i="13"/>
  <c r="H63" i="13" s="1"/>
  <c r="G61" i="13"/>
  <c r="H61" i="13" s="1"/>
  <c r="G59" i="13"/>
  <c r="H59" i="13" s="1"/>
  <c r="G57" i="13"/>
  <c r="H57" i="13" s="1"/>
  <c r="G55" i="13"/>
  <c r="H55" i="13" s="1"/>
  <c r="G53" i="13"/>
  <c r="H53" i="13" s="1"/>
  <c r="G51" i="13"/>
  <c r="H51" i="13" s="1"/>
  <c r="G49" i="13"/>
  <c r="H49" i="13" s="1"/>
  <c r="G47" i="13"/>
  <c r="H47" i="13" s="1"/>
  <c r="G45" i="13"/>
  <c r="H45" i="13" s="1"/>
  <c r="G43" i="13"/>
  <c r="H43" i="13" s="1"/>
  <c r="G41" i="13"/>
  <c r="H41" i="13" s="1"/>
  <c r="G39" i="13"/>
  <c r="H39" i="13" s="1"/>
  <c r="G37" i="13"/>
  <c r="H37" i="13" s="1"/>
  <c r="G35" i="13"/>
  <c r="H35" i="13" s="1"/>
  <c r="G33" i="13"/>
  <c r="H33" i="13" s="1"/>
  <c r="G31" i="13"/>
  <c r="H31" i="13" s="1"/>
  <c r="G29" i="13"/>
  <c r="H29" i="13" s="1"/>
  <c r="G27" i="13"/>
  <c r="H27" i="13" s="1"/>
  <c r="G25" i="13"/>
  <c r="H25" i="13" s="1"/>
  <c r="G23" i="13"/>
  <c r="H23" i="13" s="1"/>
  <c r="G62" i="13" l="1"/>
  <c r="H62" i="13" s="1"/>
  <c r="G64" i="13"/>
  <c r="H64" i="13" s="1"/>
  <c r="G66" i="13"/>
  <c r="H66" i="13" s="1"/>
  <c r="G68" i="13"/>
  <c r="H68" i="13" s="1"/>
  <c r="G70" i="13"/>
  <c r="H70" i="13" s="1"/>
  <c r="G72" i="13"/>
  <c r="H72" i="13" s="1"/>
  <c r="G74" i="13"/>
  <c r="H74" i="13" s="1"/>
  <c r="G76" i="13"/>
  <c r="H76" i="13" s="1"/>
  <c r="G80" i="13"/>
  <c r="H80" i="13" s="1"/>
  <c r="G78" i="13"/>
  <c r="H78" i="13" s="1"/>
  <c r="G82" i="13"/>
  <c r="H82" i="13" s="1"/>
  <c r="G86" i="13"/>
  <c r="H86" i="13" s="1"/>
  <c r="G84" i="13"/>
  <c r="H84" i="13" s="1"/>
  <c r="G88" i="13"/>
  <c r="H88" i="13" s="1"/>
  <c r="G90" i="13"/>
  <c r="H90" i="13" s="1"/>
  <c r="G92" i="13"/>
  <c r="H92" i="13" s="1"/>
  <c r="G94" i="13"/>
  <c r="H94" i="13" s="1"/>
  <c r="G96" i="13"/>
  <c r="H96" i="13" s="1"/>
  <c r="G98" i="13"/>
  <c r="H98" i="13" s="1"/>
  <c r="G100" i="13"/>
  <c r="H100" i="13" s="1"/>
  <c r="G102" i="13"/>
  <c r="H102" i="13" s="1"/>
  <c r="G104" i="13"/>
  <c r="H104" i="13" s="1"/>
  <c r="G106" i="13"/>
  <c r="H106" i="13" s="1"/>
  <c r="G108" i="13"/>
  <c r="H108" i="13" s="1"/>
  <c r="G110" i="13"/>
  <c r="H110" i="13" s="1"/>
  <c r="G112" i="13"/>
  <c r="H112" i="13" s="1"/>
  <c r="G114" i="13"/>
  <c r="H114" i="13" s="1"/>
  <c r="G116" i="13"/>
  <c r="H116" i="13" s="1"/>
  <c r="G118" i="13"/>
  <c r="H118" i="13" s="1"/>
  <c r="G120" i="13"/>
  <c r="H120" i="13" s="1"/>
  <c r="G122" i="13"/>
  <c r="H122" i="13" s="1"/>
  <c r="G124" i="13"/>
  <c r="H124" i="13" s="1"/>
  <c r="G126" i="13"/>
  <c r="H126" i="13" s="1"/>
  <c r="G128" i="13"/>
  <c r="H128" i="13" s="1"/>
  <c r="G130" i="13"/>
  <c r="H130" i="13" s="1"/>
  <c r="G132" i="13"/>
  <c r="H132" i="13" s="1"/>
  <c r="G134" i="13"/>
  <c r="H134" i="13" s="1"/>
  <c r="G77" i="13"/>
  <c r="H77" i="13" s="1"/>
  <c r="G79" i="13"/>
  <c r="H79" i="13" s="1"/>
  <c r="G81" i="13"/>
  <c r="H81" i="13" s="1"/>
  <c r="G83" i="13"/>
  <c r="H83" i="13" s="1"/>
  <c r="G85" i="13"/>
  <c r="H85" i="13" s="1"/>
  <c r="G87" i="13"/>
  <c r="H87" i="13" s="1"/>
  <c r="G89" i="13"/>
  <c r="H89" i="13" s="1"/>
  <c r="G91" i="13"/>
  <c r="H91" i="13" s="1"/>
  <c r="G93" i="13"/>
  <c r="H93" i="13" s="1"/>
  <c r="G95" i="13"/>
  <c r="H95" i="13" s="1"/>
  <c r="G97" i="13"/>
  <c r="H97" i="13" s="1"/>
  <c r="G99" i="13"/>
  <c r="H99" i="13" s="1"/>
  <c r="G101" i="13"/>
  <c r="H101" i="13" s="1"/>
  <c r="G103" i="13"/>
  <c r="H103" i="13" s="1"/>
  <c r="G105" i="13"/>
  <c r="H105" i="13" s="1"/>
  <c r="G107" i="13"/>
  <c r="H107" i="13" s="1"/>
  <c r="G109" i="13"/>
  <c r="H109" i="13" s="1"/>
  <c r="G111" i="13"/>
  <c r="H111" i="13" s="1"/>
  <c r="G113" i="13"/>
  <c r="H113" i="13" s="1"/>
  <c r="G115" i="13"/>
  <c r="H115" i="13" s="1"/>
  <c r="G117" i="13"/>
  <c r="H117" i="13" s="1"/>
  <c r="G119" i="13"/>
  <c r="H119" i="13" s="1"/>
  <c r="G121" i="13"/>
  <c r="H121" i="13" s="1"/>
  <c r="G123" i="13"/>
  <c r="H123" i="13" s="1"/>
  <c r="G125" i="13"/>
  <c r="H125" i="13" s="1"/>
  <c r="G127" i="13"/>
  <c r="H127" i="13" s="1"/>
  <c r="G129" i="13"/>
  <c r="H129" i="13" s="1"/>
  <c r="G131" i="13"/>
  <c r="H131" i="13" s="1"/>
  <c r="G133" i="13"/>
  <c r="H133" i="13" s="1"/>
  <c r="H18" i="13"/>
  <c r="G136" i="13" l="1"/>
  <c r="H136" i="13"/>
</calcChain>
</file>

<file path=xl/comments1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sz val="9"/>
            <color indexed="81"/>
            <rFont val="Tahoma"/>
            <family val="2"/>
            <charset val="204"/>
          </rPr>
          <t>старый счетчик №49690053,конечные показания 12681кВт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sz val="9"/>
            <color indexed="81"/>
            <rFont val="Tahoma"/>
            <family val="2"/>
            <charset val="204"/>
          </rPr>
          <t>старый счетчик №49690053,конечные показания 12681кВт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B81" authorId="0">
      <text>
        <r>
          <rPr>
            <sz val="9"/>
            <color indexed="81"/>
            <rFont val="Tahoma"/>
            <family val="2"/>
            <charset val="204"/>
          </rPr>
          <t>старый счетчик №49690053,конечные показания 12681кВт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E141" authorId="0">
      <text>
        <r>
          <rPr>
            <sz val="9"/>
            <color indexed="81"/>
            <rFont val="Tahoma"/>
            <family val="2"/>
            <charset val="204"/>
          </rPr>
          <t>факт на 11.04.16г. - 33134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D141" authorId="0">
      <text>
        <r>
          <rPr>
            <sz val="9"/>
            <color indexed="81"/>
            <rFont val="Tahoma"/>
            <family val="2"/>
            <charset val="204"/>
          </rPr>
          <t>факт на 11.04.16г. - 33134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  <comment ref="D141" authorId="0">
      <text>
        <r>
          <rPr>
            <sz val="9"/>
            <color indexed="81"/>
            <rFont val="Tahoma"/>
            <family val="2"/>
            <charset val="204"/>
          </rPr>
          <t>факт на 11.04.16г. - 33134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C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изменилась площадь с дек14</t>
        </r>
      </text>
    </comment>
  </commentList>
</comments>
</file>

<file path=xl/sharedStrings.xml><?xml version="1.0" encoding="utf-8"?>
<sst xmlns="http://schemas.openxmlformats.org/spreadsheetml/2006/main" count="333" uniqueCount="65">
  <si>
    <t>№ кв</t>
  </si>
  <si>
    <t>Номер теплосчетчика                      (М-Сal MC)</t>
  </si>
  <si>
    <t>Общая площадь, м2</t>
  </si>
  <si>
    <t>93а</t>
  </si>
  <si>
    <t>Итого по квартирам:</t>
  </si>
  <si>
    <t>Номер теплосчетчика</t>
  </si>
  <si>
    <t>Примечание</t>
  </si>
  <si>
    <t>ВКТ-7 сет.№ 093. Зав.№00242093</t>
  </si>
  <si>
    <t>общий</t>
  </si>
  <si>
    <t>в том числе:</t>
  </si>
  <si>
    <t>ВКТ-7 сет.№ 055. Зав.№00234655</t>
  </si>
  <si>
    <t>кв+МОП</t>
  </si>
  <si>
    <t>ВКТ-7 сет.№ 023. Зав.№00231523</t>
  </si>
  <si>
    <t>вентиляция</t>
  </si>
  <si>
    <t>ВКТ-7 сет.№ 042. Зав.№00231542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</si>
  <si>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</si>
  <si>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</si>
  <si>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</si>
  <si>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</si>
  <si>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</si>
  <si>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</si>
  <si>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 xml:space="preserve">нежилые 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</si>
  <si>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</si>
  <si>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</si>
  <si>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нп 1</t>
  </si>
  <si>
    <t>нп 2</t>
  </si>
  <si>
    <t>нп 3</t>
  </si>
  <si>
    <t>нп 4</t>
  </si>
  <si>
    <t>нп 5</t>
  </si>
  <si>
    <t>№        неж. пом</t>
  </si>
  <si>
    <t>Итого по неж.пом.</t>
  </si>
  <si>
    <t>Справочно: 1 кВт = 0,00086Гкал</t>
  </si>
  <si>
    <t>S/N41582240</t>
  </si>
  <si>
    <t>Разница, Гкал</t>
  </si>
  <si>
    <t>Исп.  Коптелова Л.С.</t>
  </si>
  <si>
    <t>Разн, Гкал</t>
  </si>
  <si>
    <t>Всего, Гкал</t>
  </si>
  <si>
    <t>Показания кВт на 27.12.15</t>
  </si>
  <si>
    <t>Показания кВт на 25.12.15</t>
  </si>
  <si>
    <t>Показания кВт на 25.01.16</t>
  </si>
  <si>
    <t xml:space="preserve"> Расчет показателей отопления в жилом доме по адресу: г. Белгород, Народный б-р, д. 3а                                   за период с  27.12.15 по  26.01.16 гг.</t>
  </si>
  <si>
    <t>Разница, Гкал                   с 27.12.15 по 26.01.16 гг.</t>
  </si>
  <si>
    <t>Показания кВт на 26.01.16</t>
  </si>
  <si>
    <t>Показания кВт на 24.02.16</t>
  </si>
  <si>
    <t xml:space="preserve"> Расчет показателей отопления в жилом доме по адресу: г. Белгород, Народный б-р, д. 3а                                   за период с  27.01.16 по  24.02.16 гг.</t>
  </si>
  <si>
    <t>Разница, Гкал                   с 27.01.16 по 24.02.16 гг.</t>
  </si>
  <si>
    <t>Показания кВт на 27.03.16</t>
  </si>
  <si>
    <t>Разница, Гкал                   с 25.02.16 по 26.03.16 гг.</t>
  </si>
  <si>
    <t xml:space="preserve"> Расчет показателей отопления в жилом доме по адресу: г. Белгород, Народный б-р, д. 3а                                   за период с  25.02.16 по  27.03.16 гг.</t>
  </si>
  <si>
    <t>Показания кВт на 11.04.16</t>
  </si>
  <si>
    <t>Разница, Гкал                   с 27.03.16 по 11.04.16 гг.</t>
  </si>
  <si>
    <t xml:space="preserve"> Расчет показателей отопления в жилом доме по адресу: г. Белгород, Народный б-р, д. 3а                                   за период с  27.03.16 по  11.04.16 гг.</t>
  </si>
  <si>
    <t>Разница, Гкал                   с 11.04.16 по 25.10.16 гг.</t>
  </si>
  <si>
    <t xml:space="preserve"> Расчет показателей отопления в жилом доме по адресу: г. Белгород, Народный б-р, д. 3а                                   за период с  11.04.16 по 25.10.16 гг.</t>
  </si>
  <si>
    <t>Показания кВт на 25.10.16</t>
  </si>
  <si>
    <t>Тариф на тепло 1642 руб./Гкал</t>
  </si>
  <si>
    <t>Тариф на тепло 1697,82 руб./Гкал (население / прочие)</t>
  </si>
  <si>
    <t>Показания кВт на 25.11.16</t>
  </si>
  <si>
    <t xml:space="preserve"> Расчет показателей отопления в жилом доме по адресу: г. Белгород, Народный б-р, д. 3а                                   за период с  26.10.16 по 25.11.16 гг.</t>
  </si>
  <si>
    <t>Разница, Гкал                   с 26.10.16 по 25.11.16 гг.</t>
  </si>
  <si>
    <t>Разница, Гкал                   с 26.11.16 по 25.12.16 гг.</t>
  </si>
  <si>
    <t>Показания кВт на 26.11.16</t>
  </si>
  <si>
    <t>Показания кВт на 24.12.16</t>
  </si>
  <si>
    <t xml:space="preserve"> Расчет показателей отопления в жилом доме по адресу:                                  г. Белгород, Народный б-р, д. 3а                                                                                  за период с  26.11.16 по 25.12.16 гг.</t>
  </si>
  <si>
    <r>
      <t>Отопление</t>
    </r>
    <r>
      <rPr>
        <sz val="9"/>
        <rFont val="Times New Roman"/>
        <family val="1"/>
        <charset val="204"/>
      </rPr>
      <t xml:space="preserve"> по </t>
    </r>
    <r>
      <rPr>
        <sz val="8"/>
        <rFont val="Times New Roman"/>
        <family val="1"/>
        <charset val="204"/>
      </rPr>
      <t xml:space="preserve">ВКТ-7 сет.№ 023. Зав.№00231523, </t>
    </r>
    <r>
      <rPr>
        <b/>
        <sz val="8"/>
        <rFont val="Times New Roman"/>
        <family val="1"/>
        <charset val="204"/>
      </rPr>
      <t>Гкал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</si>
</sst>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00"/>
  </numFmts>
  <fonts count="25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/>
    <xf numFmtId="0" fontId="8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/>
    <xf numFmtId="1" fontId="7" fillId="0" borderId="1" xfId="0" applyNumberFormat="1" applyFont="1" applyFill="1" applyBorder="1"/>
    <xf numFmtId="166" fontId="7" fillId="0" borderId="1" xfId="0" applyNumberFormat="1" applyFont="1" applyFill="1" applyBorder="1"/>
    <xf numFmtId="167" fontId="7" fillId="0" borderId="3" xfId="0" applyNumberFormat="1" applyFont="1" applyBorder="1"/>
    <xf numFmtId="167" fontId="7" fillId="0" borderId="1" xfId="0" applyNumberFormat="1" applyFont="1" applyBorder="1"/>
    <xf numFmtId="167" fontId="7" fillId="0" borderId="0" xfId="0" applyNumberFormat="1" applyFont="1"/>
    <xf numFmtId="0" fontId="7" fillId="0" borderId="1" xfId="0" applyFont="1" applyFill="1" applyBorder="1"/>
    <xf numFmtId="167" fontId="7" fillId="0" borderId="3" xfId="0" applyNumberFormat="1" applyFont="1" applyFill="1" applyBorder="1"/>
    <xf numFmtId="167" fontId="7" fillId="0" borderId="1" xfId="0" applyNumberFormat="1" applyFont="1" applyFill="1" applyBorder="1"/>
    <xf numFmtId="0" fontId="7" fillId="0" borderId="3" xfId="0" applyFont="1" applyFill="1" applyBorder="1"/>
    <xf numFmtId="0" fontId="7" fillId="2" borderId="1" xfId="0" applyFont="1" applyFill="1" applyBorder="1"/>
    <xf numFmtId="0" fontId="7" fillId="2" borderId="3" xfId="0" applyFont="1" applyFill="1" applyBorder="1"/>
    <xf numFmtId="0" fontId="11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Fill="1"/>
    <xf numFmtId="167" fontId="7" fillId="0" borderId="0" xfId="0" applyNumberFormat="1" applyFont="1" applyFill="1"/>
    <xf numFmtId="165" fontId="7" fillId="2" borderId="1" xfId="0" applyNumberFormat="1" applyFont="1" applyFill="1" applyBorder="1"/>
    <xf numFmtId="1" fontId="7" fillId="2" borderId="1" xfId="0" applyNumberFormat="1" applyFont="1" applyFill="1" applyBorder="1"/>
    <xf numFmtId="164" fontId="7" fillId="2" borderId="1" xfId="0" applyNumberFormat="1" applyFont="1" applyFill="1" applyBorder="1"/>
    <xf numFmtId="164" fontId="7" fillId="0" borderId="1" xfId="0" applyNumberFormat="1" applyFont="1" applyFill="1" applyBorder="1"/>
    <xf numFmtId="166" fontId="7" fillId="0" borderId="0" xfId="0" applyNumberFormat="1" applyFont="1"/>
    <xf numFmtId="0" fontId="11" fillId="0" borderId="0" xfId="0" applyFont="1" applyFill="1"/>
    <xf numFmtId="1" fontId="7" fillId="0" borderId="1" xfId="0" applyNumberFormat="1" applyFont="1" applyFill="1" applyBorder="1" applyAlignment="1">
      <alignment vertical="center"/>
    </xf>
    <xf numFmtId="166" fontId="7" fillId="0" borderId="0" xfId="0" applyNumberFormat="1" applyFont="1" applyFill="1"/>
    <xf numFmtId="1" fontId="7" fillId="0" borderId="1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1" fontId="11" fillId="0" borderId="0" xfId="0" applyNumberFormat="1" applyFont="1" applyFill="1" applyBorder="1"/>
    <xf numFmtId="166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7" fillId="0" borderId="0" xfId="0" applyFont="1" applyAlignment="1"/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64" fontId="11" fillId="0" borderId="0" xfId="0" applyNumberFormat="1" applyFont="1" applyFill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12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20" fillId="0" borderId="0" xfId="0" applyFont="1"/>
    <xf numFmtId="0" fontId="15" fillId="0" borderId="0" xfId="0" applyFont="1"/>
    <xf numFmtId="1" fontId="21" fillId="0" borderId="1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6" fontId="20" fillId="0" borderId="1" xfId="0" applyNumberFormat="1" applyFont="1" applyFill="1" applyBorder="1"/>
    <xf numFmtId="167" fontId="20" fillId="0" borderId="3" xfId="0" applyNumberFormat="1" applyFont="1" applyBorder="1"/>
    <xf numFmtId="167" fontId="20" fillId="0" borderId="1" xfId="0" applyNumberFormat="1" applyFont="1" applyBorder="1"/>
    <xf numFmtId="167" fontId="20" fillId="0" borderId="3" xfId="0" applyNumberFormat="1" applyFont="1" applyFill="1" applyBorder="1"/>
    <xf numFmtId="167" fontId="20" fillId="0" borderId="1" xfId="0" applyNumberFormat="1" applyFont="1" applyFill="1" applyBorder="1"/>
    <xf numFmtId="0" fontId="20" fillId="0" borderId="0" xfId="0" applyFont="1" applyFill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6" fontId="20" fillId="0" borderId="0" xfId="0" applyNumberFormat="1" applyFont="1"/>
    <xf numFmtId="0" fontId="15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166" fontId="21" fillId="0" borderId="3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/>
    <xf numFmtId="164" fontId="20" fillId="0" borderId="3" xfId="0" applyNumberFormat="1" applyFont="1" applyFill="1" applyBorder="1"/>
    <xf numFmtId="166" fontId="15" fillId="0" borderId="0" xfId="0" applyNumberFormat="1" applyFont="1" applyFill="1" applyBorder="1"/>
    <xf numFmtId="164" fontId="15" fillId="0" borderId="0" xfId="0" applyNumberFormat="1" applyFont="1" applyFill="1" applyBorder="1"/>
    <xf numFmtId="1" fontId="15" fillId="0" borderId="0" xfId="0" applyNumberFormat="1" applyFont="1" applyFill="1" applyBorder="1"/>
    <xf numFmtId="0" fontId="20" fillId="0" borderId="0" xfId="0" applyFont="1" applyAlignment="1"/>
    <xf numFmtId="164" fontId="15" fillId="0" borderId="0" xfId="0" applyNumberFormat="1" applyFont="1" applyFill="1"/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vertical="top" wrapText="1"/>
    </xf>
    <xf numFmtId="1" fontId="7" fillId="0" borderId="0" xfId="0" applyNumberFormat="1" applyFont="1"/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selection activeCell="J13" sqref="J13:K13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5" customWidth="1"/>
    <col min="7" max="7" width="12" style="28" customWidth="1"/>
    <col min="8" max="8" width="10.7109375" style="28" customWidth="1"/>
    <col min="9" max="9" width="2.140625" style="5" customWidth="1"/>
    <col min="10" max="10" width="25.5703125" style="5" customWidth="1"/>
    <col min="11" max="11" width="6.570312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"/>
    </row>
    <row r="2" spans="1:12" ht="14.45" customHeight="1" x14ac:dyDescent="0.3">
      <c r="A2" s="25"/>
      <c r="B2" s="25"/>
      <c r="C2" s="25"/>
      <c r="D2" s="25"/>
      <c r="E2" s="25"/>
      <c r="F2" s="25"/>
      <c r="G2" s="8"/>
      <c r="H2" s="8"/>
      <c r="I2" s="25"/>
      <c r="J2" s="25"/>
      <c r="K2" s="25"/>
      <c r="L2" s="25"/>
    </row>
    <row r="3" spans="1:12" ht="36.75" customHeight="1" x14ac:dyDescent="0.25">
      <c r="A3" s="133" t="s">
        <v>40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0"/>
    </row>
    <row r="4" spans="1:12" ht="17.4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20"/>
      <c r="I5" s="19" t="s">
        <v>22</v>
      </c>
      <c r="J5" s="137" t="s">
        <v>23</v>
      </c>
      <c r="K5" s="138"/>
      <c r="L5" s="26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6" t="s">
        <v>41</v>
      </c>
      <c r="H6" s="27"/>
      <c r="I6" s="19"/>
      <c r="J6" s="139"/>
      <c r="K6" s="140"/>
      <c r="L6" s="26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23">
        <v>200.983</v>
      </c>
      <c r="H7" s="18"/>
      <c r="I7" s="19"/>
      <c r="J7" s="139"/>
      <c r="K7" s="140"/>
      <c r="L7" s="26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23"/>
      <c r="H8" s="18"/>
      <c r="I8" s="19"/>
      <c r="J8" s="139"/>
      <c r="K8" s="140"/>
      <c r="L8" s="26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23">
        <v>138.68199999999999</v>
      </c>
      <c r="H9" s="18"/>
      <c r="I9" s="19"/>
      <c r="J9" s="141"/>
      <c r="K9" s="142"/>
      <c r="L9" s="26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24">
        <f>F136</f>
        <v>114.06881999999999</v>
      </c>
      <c r="H10" s="18"/>
      <c r="I10" s="19"/>
      <c r="J10" s="12"/>
      <c r="K10" s="12"/>
      <c r="L10" s="26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24">
        <f>G9-G10</f>
        <v>24.61318</v>
      </c>
      <c r="H11" s="18"/>
      <c r="I11" s="19"/>
      <c r="J11" s="12" t="s">
        <v>31</v>
      </c>
      <c r="K11" s="12"/>
      <c r="L11" s="26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23">
        <v>0</v>
      </c>
      <c r="H12" s="18"/>
      <c r="I12" s="19"/>
      <c r="J12" s="12"/>
      <c r="K12" s="12"/>
      <c r="L12" s="26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24">
        <v>20.149999999999999</v>
      </c>
      <c r="H13" s="18"/>
      <c r="I13" s="19"/>
      <c r="J13" s="148" t="s">
        <v>55</v>
      </c>
      <c r="K13" s="148"/>
      <c r="L13" s="26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24">
        <f>G7-G9-G12-G13</f>
        <v>42.151000000000018</v>
      </c>
      <c r="H14" s="18"/>
      <c r="I14" s="19"/>
      <c r="J14" s="12"/>
      <c r="K14" s="12"/>
      <c r="L14" s="26"/>
    </row>
    <row r="15" spans="1:12" ht="16.149999999999999" customHeight="1" x14ac:dyDescent="0.25">
      <c r="G15" s="5"/>
      <c r="H15" s="5"/>
    </row>
    <row r="16" spans="1:12" ht="14.45" customHeight="1" x14ac:dyDescent="0.25"/>
    <row r="17" spans="1:10" s="3" customFormat="1" ht="45" customHeight="1" x14ac:dyDescent="0.25">
      <c r="A17" s="2" t="s">
        <v>0</v>
      </c>
      <c r="B17" s="7" t="s">
        <v>1</v>
      </c>
      <c r="C17" s="2" t="s">
        <v>2</v>
      </c>
      <c r="D17" s="1" t="s">
        <v>37</v>
      </c>
      <c r="E17" s="1" t="s">
        <v>39</v>
      </c>
      <c r="F17" s="13" t="s">
        <v>33</v>
      </c>
      <c r="G17" s="21" t="s">
        <v>15</v>
      </c>
      <c r="H17" s="9" t="s">
        <v>36</v>
      </c>
      <c r="I17" s="16"/>
    </row>
    <row r="18" spans="1:10" x14ac:dyDescent="0.25">
      <c r="A18" s="29">
        <v>1</v>
      </c>
      <c r="B18" s="29">
        <v>49694375</v>
      </c>
      <c r="C18" s="29">
        <v>51.7</v>
      </c>
      <c r="D18" s="30">
        <v>13162</v>
      </c>
      <c r="E18" s="30">
        <v>14916</v>
      </c>
      <c r="F18" s="31">
        <f>(E18-D18)*0.00086</f>
        <v>1.50844</v>
      </c>
      <c r="G18" s="32">
        <f>C18/6908.6*$G$11</f>
        <v>0.18419092232869178</v>
      </c>
      <c r="H18" s="33">
        <f>F18+G18</f>
        <v>1.6926309223286917</v>
      </c>
      <c r="J18" s="34"/>
    </row>
    <row r="19" spans="1:10" x14ac:dyDescent="0.25">
      <c r="A19" s="29">
        <v>2</v>
      </c>
      <c r="B19" s="29">
        <v>49694370</v>
      </c>
      <c r="C19" s="29">
        <v>48.8</v>
      </c>
      <c r="D19" s="30">
        <v>9486</v>
      </c>
      <c r="E19" s="30">
        <v>10952</v>
      </c>
      <c r="F19" s="31">
        <f t="shared" ref="F19:F82" si="0">(E19-D19)*0.00086</f>
        <v>1.2607599999999999</v>
      </c>
      <c r="G19" s="32">
        <f t="shared" ref="G19:G21" si="1">C19/6908.6*$G$11</f>
        <v>0.17385912978027385</v>
      </c>
      <c r="H19" s="33">
        <f t="shared" ref="H19:H82" si="2">F19+G19</f>
        <v>1.4346191297802737</v>
      </c>
      <c r="J19" s="34"/>
    </row>
    <row r="20" spans="1:10" x14ac:dyDescent="0.25">
      <c r="A20" s="29">
        <v>3</v>
      </c>
      <c r="B20" s="29">
        <v>49694359</v>
      </c>
      <c r="C20" s="29">
        <v>79.8</v>
      </c>
      <c r="D20" s="30">
        <v>12053</v>
      </c>
      <c r="E20" s="30">
        <v>13758</v>
      </c>
      <c r="F20" s="31">
        <f t="shared" si="0"/>
        <v>1.4662999999999999</v>
      </c>
      <c r="G20" s="32">
        <f t="shared" si="1"/>
        <v>0.28430242943577572</v>
      </c>
      <c r="H20" s="33">
        <f t="shared" si="2"/>
        <v>1.7506024294357756</v>
      </c>
      <c r="J20" s="34"/>
    </row>
    <row r="21" spans="1:10" x14ac:dyDescent="0.25">
      <c r="A21" s="29">
        <v>4</v>
      </c>
      <c r="B21" s="29">
        <v>49694358</v>
      </c>
      <c r="C21" s="29">
        <v>84.3</v>
      </c>
      <c r="D21" s="30">
        <v>17133</v>
      </c>
      <c r="E21" s="30">
        <v>21439</v>
      </c>
      <c r="F21" s="31">
        <f t="shared" si="0"/>
        <v>3.70316</v>
      </c>
      <c r="G21" s="32">
        <f t="shared" si="1"/>
        <v>0.30033452132125171</v>
      </c>
      <c r="H21" s="33">
        <f t="shared" si="2"/>
        <v>4.0034945213212518</v>
      </c>
      <c r="J21" s="34"/>
    </row>
    <row r="22" spans="1:10" x14ac:dyDescent="0.25">
      <c r="A22" s="29">
        <v>5</v>
      </c>
      <c r="B22" s="29">
        <v>49694360</v>
      </c>
      <c r="C22" s="29">
        <v>84.4</v>
      </c>
      <c r="D22" s="30">
        <v>15662</v>
      </c>
      <c r="E22" s="30">
        <v>18335</v>
      </c>
      <c r="F22" s="31">
        <f t="shared" si="0"/>
        <v>2.2987799999999998</v>
      </c>
      <c r="G22" s="32">
        <f t="shared" ref="G22:G85" si="3">C22*$G$11/6908.6</f>
        <v>0.30069079002981791</v>
      </c>
      <c r="H22" s="33">
        <f t="shared" si="2"/>
        <v>2.5994707900298177</v>
      </c>
      <c r="J22" s="34"/>
    </row>
    <row r="23" spans="1:10" x14ac:dyDescent="0.25">
      <c r="A23" s="35">
        <v>6</v>
      </c>
      <c r="B23" s="35">
        <v>49694353</v>
      </c>
      <c r="C23" s="35">
        <v>57.9</v>
      </c>
      <c r="D23" s="30">
        <v>7720</v>
      </c>
      <c r="E23" s="30">
        <v>9094</v>
      </c>
      <c r="F23" s="31">
        <f t="shared" si="0"/>
        <v>1.18164</v>
      </c>
      <c r="G23" s="36">
        <f>C23*$G$11/6908.6</f>
        <v>0.20627958225979212</v>
      </c>
      <c r="H23" s="37">
        <f t="shared" si="2"/>
        <v>1.3879195822597921</v>
      </c>
      <c r="J23" s="34"/>
    </row>
    <row r="24" spans="1:10" x14ac:dyDescent="0.25">
      <c r="A24" s="35">
        <v>7</v>
      </c>
      <c r="B24" s="35">
        <v>49694367</v>
      </c>
      <c r="C24" s="35">
        <v>43.1</v>
      </c>
      <c r="D24" s="30">
        <v>8508</v>
      </c>
      <c r="E24" s="30">
        <v>9730</v>
      </c>
      <c r="F24" s="31">
        <f t="shared" si="0"/>
        <v>1.0509200000000001</v>
      </c>
      <c r="G24" s="36">
        <f t="shared" si="3"/>
        <v>0.15355181339200416</v>
      </c>
      <c r="H24" s="37">
        <f t="shared" si="2"/>
        <v>1.2044718133920043</v>
      </c>
      <c r="J24" s="34"/>
    </row>
    <row r="25" spans="1:10" x14ac:dyDescent="0.25">
      <c r="A25" s="35">
        <v>8</v>
      </c>
      <c r="B25" s="38">
        <v>49694352</v>
      </c>
      <c r="C25" s="35">
        <v>45.5</v>
      </c>
      <c r="D25" s="30">
        <v>7691</v>
      </c>
      <c r="E25" s="30">
        <v>8925</v>
      </c>
      <c r="F25" s="31">
        <f t="shared" si="0"/>
        <v>1.06124</v>
      </c>
      <c r="G25" s="36">
        <f t="shared" si="3"/>
        <v>0.1621022623975914</v>
      </c>
      <c r="H25" s="37">
        <f t="shared" si="2"/>
        <v>1.2233422623975914</v>
      </c>
      <c r="J25" s="34"/>
    </row>
    <row r="26" spans="1:10" x14ac:dyDescent="0.25">
      <c r="A26" s="35">
        <v>9</v>
      </c>
      <c r="B26" s="38">
        <v>49694372</v>
      </c>
      <c r="C26" s="35">
        <v>52</v>
      </c>
      <c r="D26" s="30">
        <v>11545</v>
      </c>
      <c r="E26" s="30">
        <v>12724</v>
      </c>
      <c r="F26" s="31">
        <f t="shared" si="0"/>
        <v>1.0139400000000001</v>
      </c>
      <c r="G26" s="36">
        <f t="shared" si="3"/>
        <v>0.18525972845439018</v>
      </c>
      <c r="H26" s="37">
        <f t="shared" si="2"/>
        <v>1.1991997284543903</v>
      </c>
      <c r="J26" s="34"/>
    </row>
    <row r="27" spans="1:10" x14ac:dyDescent="0.25">
      <c r="A27" s="35">
        <v>10</v>
      </c>
      <c r="B27" s="38">
        <v>49694378</v>
      </c>
      <c r="C27" s="35">
        <v>52.6</v>
      </c>
      <c r="D27" s="30">
        <v>12249</v>
      </c>
      <c r="E27" s="30">
        <v>14326</v>
      </c>
      <c r="F27" s="31">
        <f t="shared" si="0"/>
        <v>1.7862199999999999</v>
      </c>
      <c r="G27" s="36">
        <f t="shared" si="3"/>
        <v>0.18739734070578698</v>
      </c>
      <c r="H27" s="37">
        <f t="shared" si="2"/>
        <v>1.9736173407057869</v>
      </c>
      <c r="J27" s="34"/>
    </row>
    <row r="28" spans="1:10" x14ac:dyDescent="0.25">
      <c r="A28" s="35">
        <v>11</v>
      </c>
      <c r="B28" s="38">
        <v>49694373</v>
      </c>
      <c r="C28" s="35">
        <v>50.5</v>
      </c>
      <c r="D28" s="30">
        <v>9727</v>
      </c>
      <c r="E28" s="30">
        <v>10939</v>
      </c>
      <c r="F28" s="31">
        <f>(E28-D28)*0.00086</f>
        <v>1.0423199999999999</v>
      </c>
      <c r="G28" s="36">
        <f t="shared" si="3"/>
        <v>0.17991569782589814</v>
      </c>
      <c r="H28" s="37">
        <f t="shared" si="2"/>
        <v>1.2222356978258981</v>
      </c>
      <c r="J28" s="34"/>
    </row>
    <row r="29" spans="1:10" x14ac:dyDescent="0.25">
      <c r="A29" s="35">
        <v>12</v>
      </c>
      <c r="B29" s="38">
        <v>49694377</v>
      </c>
      <c r="C29" s="35">
        <v>80.900000000000006</v>
      </c>
      <c r="D29" s="30">
        <v>10656</v>
      </c>
      <c r="E29" s="30">
        <v>12356</v>
      </c>
      <c r="F29" s="31">
        <f t="shared" si="0"/>
        <v>1.462</v>
      </c>
      <c r="G29" s="36">
        <f t="shared" si="3"/>
        <v>0.28822138523000318</v>
      </c>
      <c r="H29" s="37">
        <f t="shared" si="2"/>
        <v>1.7502213852300033</v>
      </c>
      <c r="J29" s="34"/>
    </row>
    <row r="30" spans="1:10" x14ac:dyDescent="0.25">
      <c r="A30" s="35">
        <v>13</v>
      </c>
      <c r="B30" s="38">
        <v>49694366</v>
      </c>
      <c r="C30" s="35">
        <v>83.6</v>
      </c>
      <c r="D30" s="30">
        <v>16047</v>
      </c>
      <c r="E30" s="30">
        <v>18123</v>
      </c>
      <c r="F30" s="31">
        <f t="shared" si="0"/>
        <v>1.7853600000000001</v>
      </c>
      <c r="G30" s="36">
        <f t="shared" si="3"/>
        <v>0.29784064036128877</v>
      </c>
      <c r="H30" s="37">
        <f t="shared" si="2"/>
        <v>2.083200640361289</v>
      </c>
      <c r="J30" s="34"/>
    </row>
    <row r="31" spans="1:10" x14ac:dyDescent="0.25">
      <c r="A31" s="39">
        <v>14</v>
      </c>
      <c r="B31" s="40">
        <v>48446947</v>
      </c>
      <c r="C31" s="39">
        <v>85</v>
      </c>
      <c r="D31" s="30">
        <v>12641</v>
      </c>
      <c r="E31" s="30">
        <v>14145</v>
      </c>
      <c r="F31" s="31">
        <f t="shared" si="0"/>
        <v>1.2934399999999999</v>
      </c>
      <c r="G31" s="32">
        <f t="shared" si="3"/>
        <v>0.30282840228121471</v>
      </c>
      <c r="H31" s="33">
        <f t="shared" si="2"/>
        <v>1.5962684022812146</v>
      </c>
      <c r="J31" s="34"/>
    </row>
    <row r="32" spans="1:10" x14ac:dyDescent="0.25">
      <c r="A32" s="39">
        <v>15</v>
      </c>
      <c r="B32" s="39">
        <v>49694351</v>
      </c>
      <c r="C32" s="39">
        <v>57.9</v>
      </c>
      <c r="D32" s="30">
        <v>8660</v>
      </c>
      <c r="E32" s="30">
        <v>9957</v>
      </c>
      <c r="F32" s="31">
        <f t="shared" si="0"/>
        <v>1.1154200000000001</v>
      </c>
      <c r="G32" s="32">
        <f t="shared" si="3"/>
        <v>0.20627958225979212</v>
      </c>
      <c r="H32" s="33">
        <f t="shared" si="2"/>
        <v>1.3216995822597921</v>
      </c>
      <c r="J32" s="34"/>
    </row>
    <row r="33" spans="1:10" x14ac:dyDescent="0.25">
      <c r="A33" s="39">
        <v>16</v>
      </c>
      <c r="B33" s="39">
        <v>49694368</v>
      </c>
      <c r="C33" s="29">
        <v>42.3</v>
      </c>
      <c r="D33" s="30">
        <v>8679</v>
      </c>
      <c r="E33" s="30">
        <v>9821</v>
      </c>
      <c r="F33" s="31">
        <f t="shared" si="0"/>
        <v>0.98211999999999999</v>
      </c>
      <c r="G33" s="32">
        <f t="shared" si="3"/>
        <v>0.15070166372347507</v>
      </c>
      <c r="H33" s="33">
        <f t="shared" si="2"/>
        <v>1.1328216637234751</v>
      </c>
      <c r="J33" s="34"/>
    </row>
    <row r="34" spans="1:10" x14ac:dyDescent="0.25">
      <c r="A34" s="39">
        <v>17</v>
      </c>
      <c r="B34" s="39">
        <v>49694356</v>
      </c>
      <c r="C34" s="29">
        <v>45.8</v>
      </c>
      <c r="D34" s="30">
        <v>9134</v>
      </c>
      <c r="E34" s="30">
        <v>10513</v>
      </c>
      <c r="F34" s="31">
        <f t="shared" si="0"/>
        <v>1.18594</v>
      </c>
      <c r="G34" s="32">
        <f t="shared" si="3"/>
        <v>0.16317106852328978</v>
      </c>
      <c r="H34" s="33">
        <f t="shared" si="2"/>
        <v>1.3491110685232899</v>
      </c>
      <c r="J34" s="34"/>
    </row>
    <row r="35" spans="1:10" x14ac:dyDescent="0.25">
      <c r="A35" s="29">
        <v>18</v>
      </c>
      <c r="B35" s="29">
        <v>49694371</v>
      </c>
      <c r="C35" s="29">
        <v>51.9</v>
      </c>
      <c r="D35" s="30">
        <v>6473</v>
      </c>
      <c r="E35" s="30">
        <v>7856</v>
      </c>
      <c r="F35" s="31">
        <f t="shared" si="0"/>
        <v>1.1893799999999999</v>
      </c>
      <c r="G35" s="32">
        <f t="shared" si="3"/>
        <v>0.18490345974582401</v>
      </c>
      <c r="H35" s="33">
        <f t="shared" si="2"/>
        <v>1.3742834597458238</v>
      </c>
      <c r="J35" s="34"/>
    </row>
    <row r="36" spans="1:10" x14ac:dyDescent="0.25">
      <c r="A36" s="29">
        <v>19</v>
      </c>
      <c r="B36" s="29">
        <v>49694357</v>
      </c>
      <c r="C36" s="29">
        <v>52.8</v>
      </c>
      <c r="D36" s="30">
        <v>2051</v>
      </c>
      <c r="E36" s="30">
        <v>2051</v>
      </c>
      <c r="F36" s="31">
        <f t="shared" si="0"/>
        <v>0</v>
      </c>
      <c r="G36" s="32">
        <f t="shared" si="3"/>
        <v>0.18810987812291921</v>
      </c>
      <c r="H36" s="33">
        <f t="shared" si="2"/>
        <v>0.18810987812291921</v>
      </c>
      <c r="J36" s="34"/>
    </row>
    <row r="37" spans="1:10" x14ac:dyDescent="0.25">
      <c r="A37" s="29">
        <v>20</v>
      </c>
      <c r="B37" s="29">
        <v>49690023</v>
      </c>
      <c r="C37" s="29">
        <v>50.8</v>
      </c>
      <c r="D37" s="30">
        <v>3364</v>
      </c>
      <c r="E37" s="30">
        <v>3364</v>
      </c>
      <c r="F37" s="31">
        <f t="shared" si="0"/>
        <v>0</v>
      </c>
      <c r="G37" s="32">
        <f t="shared" si="3"/>
        <v>0.18098450395159654</v>
      </c>
      <c r="H37" s="33">
        <f t="shared" si="2"/>
        <v>0.18098450395159654</v>
      </c>
      <c r="J37" s="34"/>
    </row>
    <row r="38" spans="1:10" x14ac:dyDescent="0.25">
      <c r="A38" s="29">
        <v>21</v>
      </c>
      <c r="B38" s="29">
        <v>49690017</v>
      </c>
      <c r="C38" s="29">
        <v>80.7</v>
      </c>
      <c r="D38" s="30">
        <v>9401</v>
      </c>
      <c r="E38" s="30">
        <v>10974</v>
      </c>
      <c r="F38" s="31">
        <f t="shared" si="0"/>
        <v>1.3527799999999999</v>
      </c>
      <c r="G38" s="32">
        <f t="shared" si="3"/>
        <v>0.28750884781287089</v>
      </c>
      <c r="H38" s="33">
        <f t="shared" si="2"/>
        <v>1.6402888478128708</v>
      </c>
      <c r="J38" s="34"/>
    </row>
    <row r="39" spans="1:10" x14ac:dyDescent="0.25">
      <c r="A39" s="29">
        <v>22</v>
      </c>
      <c r="B39" s="29">
        <v>49690009</v>
      </c>
      <c r="C39" s="29">
        <v>86.3</v>
      </c>
      <c r="D39" s="30">
        <v>14818</v>
      </c>
      <c r="E39" s="30">
        <v>15169</v>
      </c>
      <c r="F39" s="31">
        <f t="shared" si="0"/>
        <v>0.30186000000000002</v>
      </c>
      <c r="G39" s="32">
        <f t="shared" si="3"/>
        <v>0.30745989549257441</v>
      </c>
      <c r="H39" s="33">
        <f t="shared" si="2"/>
        <v>0.60931989549257448</v>
      </c>
      <c r="J39" s="34"/>
    </row>
    <row r="40" spans="1:10" x14ac:dyDescent="0.25">
      <c r="A40" s="29">
        <v>23</v>
      </c>
      <c r="B40" s="29">
        <v>49690012</v>
      </c>
      <c r="C40" s="29">
        <v>87.1</v>
      </c>
      <c r="D40" s="30">
        <v>16526</v>
      </c>
      <c r="E40" s="30">
        <v>18768</v>
      </c>
      <c r="F40" s="31">
        <f t="shared" si="0"/>
        <v>1.9281200000000001</v>
      </c>
      <c r="G40" s="32">
        <f t="shared" si="3"/>
        <v>0.3103100451611035</v>
      </c>
      <c r="H40" s="33">
        <f t="shared" si="2"/>
        <v>2.2384300451611034</v>
      </c>
      <c r="J40" s="34"/>
    </row>
    <row r="41" spans="1:10" x14ac:dyDescent="0.25">
      <c r="A41" s="29">
        <v>24</v>
      </c>
      <c r="B41" s="29">
        <v>49694361</v>
      </c>
      <c r="C41" s="29">
        <v>57.4</v>
      </c>
      <c r="D41" s="30">
        <v>9556</v>
      </c>
      <c r="E41" s="30">
        <v>10647</v>
      </c>
      <c r="F41" s="31">
        <f t="shared" si="0"/>
        <v>0.93825999999999998</v>
      </c>
      <c r="G41" s="32">
        <f t="shared" si="3"/>
        <v>0.20449823871696143</v>
      </c>
      <c r="H41" s="33">
        <f t="shared" si="2"/>
        <v>1.1427582387169615</v>
      </c>
      <c r="J41" s="34"/>
    </row>
    <row r="42" spans="1:10" x14ac:dyDescent="0.25">
      <c r="A42" s="29">
        <v>25</v>
      </c>
      <c r="B42" s="29">
        <v>49694376</v>
      </c>
      <c r="C42" s="29">
        <v>42.6</v>
      </c>
      <c r="D42" s="30">
        <v>3929</v>
      </c>
      <c r="E42" s="30">
        <v>4146</v>
      </c>
      <c r="F42" s="31">
        <f t="shared" si="0"/>
        <v>0.18662000000000001</v>
      </c>
      <c r="G42" s="32">
        <f t="shared" si="3"/>
        <v>0.1517704698491735</v>
      </c>
      <c r="H42" s="33">
        <f t="shared" si="2"/>
        <v>0.33839046984917354</v>
      </c>
      <c r="J42" s="34"/>
    </row>
    <row r="43" spans="1:10" x14ac:dyDescent="0.25">
      <c r="A43" s="29">
        <v>26</v>
      </c>
      <c r="B43" s="29">
        <v>49690027</v>
      </c>
      <c r="C43" s="29">
        <v>45.7</v>
      </c>
      <c r="D43" s="30">
        <v>6211</v>
      </c>
      <c r="E43" s="30">
        <v>7077</v>
      </c>
      <c r="F43" s="31">
        <f t="shared" si="0"/>
        <v>0.74475999999999998</v>
      </c>
      <c r="G43" s="32">
        <f t="shared" si="3"/>
        <v>0.16281479981472366</v>
      </c>
      <c r="H43" s="33">
        <f t="shared" si="2"/>
        <v>0.90757479981472367</v>
      </c>
      <c r="J43" s="34"/>
    </row>
    <row r="44" spans="1:10" x14ac:dyDescent="0.25">
      <c r="A44" s="29">
        <v>27</v>
      </c>
      <c r="B44" s="29">
        <v>49694363</v>
      </c>
      <c r="C44" s="29">
        <v>52.1</v>
      </c>
      <c r="D44" s="30">
        <v>12310</v>
      </c>
      <c r="E44" s="30">
        <v>14100</v>
      </c>
      <c r="F44" s="31">
        <f t="shared" si="0"/>
        <v>1.5393999999999999</v>
      </c>
      <c r="G44" s="32">
        <f t="shared" si="3"/>
        <v>0.18561599716295632</v>
      </c>
      <c r="H44" s="33">
        <f t="shared" si="2"/>
        <v>1.7250159971629562</v>
      </c>
      <c r="J44" s="34"/>
    </row>
    <row r="45" spans="1:10" x14ac:dyDescent="0.25">
      <c r="A45" s="29">
        <v>28</v>
      </c>
      <c r="B45" s="29">
        <v>49690013</v>
      </c>
      <c r="C45" s="29">
        <v>52.6</v>
      </c>
      <c r="D45" s="30">
        <v>9003</v>
      </c>
      <c r="E45" s="30">
        <v>10844</v>
      </c>
      <c r="F45" s="31">
        <f t="shared" si="0"/>
        <v>1.5832599999999999</v>
      </c>
      <c r="G45" s="32">
        <f t="shared" si="3"/>
        <v>0.18739734070578698</v>
      </c>
      <c r="H45" s="33">
        <f t="shared" si="2"/>
        <v>1.7706573407057868</v>
      </c>
      <c r="J45" s="34"/>
    </row>
    <row r="46" spans="1:10" x14ac:dyDescent="0.25">
      <c r="A46" s="29">
        <v>29</v>
      </c>
      <c r="B46" s="29">
        <v>49694355</v>
      </c>
      <c r="C46" s="29">
        <v>50.3</v>
      </c>
      <c r="D46" s="30">
        <v>9611</v>
      </c>
      <c r="E46" s="30">
        <v>10591</v>
      </c>
      <c r="F46" s="31">
        <f t="shared" si="0"/>
        <v>0.84279999999999999</v>
      </c>
      <c r="G46" s="32">
        <f t="shared" si="3"/>
        <v>0.17920316040876588</v>
      </c>
      <c r="H46" s="33">
        <f t="shared" si="2"/>
        <v>1.0220031604087658</v>
      </c>
      <c r="J46" s="34"/>
    </row>
    <row r="47" spans="1:10" x14ac:dyDescent="0.25">
      <c r="A47" s="29">
        <v>30</v>
      </c>
      <c r="B47" s="29">
        <v>48446938</v>
      </c>
      <c r="C47" s="29">
        <v>79</v>
      </c>
      <c r="D47" s="30">
        <v>9781</v>
      </c>
      <c r="E47" s="30">
        <v>11536</v>
      </c>
      <c r="F47" s="31">
        <f t="shared" si="0"/>
        <v>1.5092999999999999</v>
      </c>
      <c r="G47" s="32">
        <f t="shared" si="3"/>
        <v>0.28145227976724657</v>
      </c>
      <c r="H47" s="33">
        <f t="shared" si="2"/>
        <v>1.7907522797672464</v>
      </c>
      <c r="J47" s="34"/>
    </row>
    <row r="48" spans="1:10" x14ac:dyDescent="0.25">
      <c r="A48" s="29">
        <v>31</v>
      </c>
      <c r="B48" s="29">
        <v>49690019</v>
      </c>
      <c r="C48" s="29">
        <v>86</v>
      </c>
      <c r="D48" s="30">
        <v>17982</v>
      </c>
      <c r="E48" s="30">
        <v>20523</v>
      </c>
      <c r="F48" s="31">
        <f t="shared" si="0"/>
        <v>2.18526</v>
      </c>
      <c r="G48" s="32">
        <f t="shared" si="3"/>
        <v>0.30639108936687603</v>
      </c>
      <c r="H48" s="33">
        <f t="shared" si="2"/>
        <v>2.4916510893668762</v>
      </c>
      <c r="J48" s="34"/>
    </row>
    <row r="49" spans="1:10" x14ac:dyDescent="0.25">
      <c r="A49" s="29">
        <v>32</v>
      </c>
      <c r="B49" s="29">
        <v>49690026</v>
      </c>
      <c r="C49" s="29">
        <v>87.4</v>
      </c>
      <c r="D49" s="30">
        <v>15364</v>
      </c>
      <c r="E49" s="30">
        <v>17541</v>
      </c>
      <c r="F49" s="31">
        <f t="shared" si="0"/>
        <v>1.87222</v>
      </c>
      <c r="G49" s="32">
        <f t="shared" si="3"/>
        <v>0.31137885128680198</v>
      </c>
      <c r="H49" s="33">
        <f t="shared" si="2"/>
        <v>2.1835988512868019</v>
      </c>
      <c r="J49" s="34"/>
    </row>
    <row r="50" spans="1:10" x14ac:dyDescent="0.25">
      <c r="A50" s="29">
        <v>33</v>
      </c>
      <c r="B50" s="29">
        <v>49694364</v>
      </c>
      <c r="C50" s="29">
        <v>57.1</v>
      </c>
      <c r="D50" s="30">
        <v>10247</v>
      </c>
      <c r="E50" s="30">
        <v>11630</v>
      </c>
      <c r="F50" s="31">
        <f t="shared" si="0"/>
        <v>1.1893799999999999</v>
      </c>
      <c r="G50" s="32">
        <f t="shared" si="3"/>
        <v>0.20342943259126303</v>
      </c>
      <c r="H50" s="33">
        <f t="shared" si="2"/>
        <v>1.392809432591263</v>
      </c>
      <c r="J50" s="34"/>
    </row>
    <row r="51" spans="1:10" x14ac:dyDescent="0.25">
      <c r="A51" s="29">
        <v>34</v>
      </c>
      <c r="B51" s="29">
        <v>49690020</v>
      </c>
      <c r="C51" s="29">
        <v>42.9</v>
      </c>
      <c r="D51" s="30">
        <v>3021</v>
      </c>
      <c r="E51" s="30">
        <v>3763</v>
      </c>
      <c r="F51" s="31">
        <f t="shared" si="0"/>
        <v>0.63812000000000002</v>
      </c>
      <c r="G51" s="32">
        <f t="shared" si="3"/>
        <v>0.1528392759748719</v>
      </c>
      <c r="H51" s="33">
        <f t="shared" si="2"/>
        <v>0.79095927597487192</v>
      </c>
      <c r="J51" s="34"/>
    </row>
    <row r="52" spans="1:10" x14ac:dyDescent="0.25">
      <c r="A52" s="29">
        <v>35</v>
      </c>
      <c r="B52" s="29">
        <v>49690028</v>
      </c>
      <c r="C52" s="29">
        <v>44.3</v>
      </c>
      <c r="D52" s="30">
        <v>7387</v>
      </c>
      <c r="E52" s="30">
        <v>8702</v>
      </c>
      <c r="F52" s="31">
        <f t="shared" si="0"/>
        <v>1.1309</v>
      </c>
      <c r="G52" s="32">
        <f t="shared" si="3"/>
        <v>0.15782703789479777</v>
      </c>
      <c r="H52" s="33">
        <f t="shared" si="2"/>
        <v>1.2887270378947977</v>
      </c>
      <c r="J52" s="34"/>
    </row>
    <row r="53" spans="1:10" x14ac:dyDescent="0.25">
      <c r="A53" s="29">
        <v>36</v>
      </c>
      <c r="B53" s="29">
        <v>49690015</v>
      </c>
      <c r="C53" s="29">
        <v>51.7</v>
      </c>
      <c r="D53" s="30">
        <v>7131</v>
      </c>
      <c r="E53" s="30">
        <v>8843</v>
      </c>
      <c r="F53" s="31">
        <f t="shared" si="0"/>
        <v>1.4723200000000001</v>
      </c>
      <c r="G53" s="32">
        <f t="shared" si="3"/>
        <v>0.18419092232869178</v>
      </c>
      <c r="H53" s="33">
        <f t="shared" si="2"/>
        <v>1.6565109223286918</v>
      </c>
      <c r="J53" s="34"/>
    </row>
    <row r="54" spans="1:10" x14ac:dyDescent="0.25">
      <c r="A54" s="29">
        <v>37</v>
      </c>
      <c r="B54" s="29">
        <v>49690008</v>
      </c>
      <c r="C54" s="29">
        <v>52.3</v>
      </c>
      <c r="D54" s="30">
        <v>10664</v>
      </c>
      <c r="E54" s="30">
        <v>12403</v>
      </c>
      <c r="F54" s="31">
        <f t="shared" si="0"/>
        <v>1.4955399999999999</v>
      </c>
      <c r="G54" s="32">
        <f t="shared" si="3"/>
        <v>0.18632853458008855</v>
      </c>
      <c r="H54" s="33">
        <f t="shared" si="2"/>
        <v>1.6818685345800883</v>
      </c>
      <c r="J54" s="34"/>
    </row>
    <row r="55" spans="1:10" x14ac:dyDescent="0.25">
      <c r="A55" s="29">
        <v>38</v>
      </c>
      <c r="B55" s="29">
        <v>49690029</v>
      </c>
      <c r="C55" s="29">
        <v>50.2</v>
      </c>
      <c r="D55" s="30">
        <v>7943</v>
      </c>
      <c r="E55" s="30">
        <v>9358</v>
      </c>
      <c r="F55" s="31">
        <f t="shared" si="0"/>
        <v>1.2168999999999999</v>
      </c>
      <c r="G55" s="32">
        <f t="shared" si="3"/>
        <v>0.17884689170019977</v>
      </c>
      <c r="H55" s="33">
        <f t="shared" si="2"/>
        <v>1.3957468917001996</v>
      </c>
      <c r="J55" s="34"/>
    </row>
    <row r="56" spans="1:10" x14ac:dyDescent="0.25">
      <c r="A56" s="29">
        <v>39</v>
      </c>
      <c r="B56" s="29">
        <v>49690016</v>
      </c>
      <c r="C56" s="29">
        <v>79.7</v>
      </c>
      <c r="D56" s="30">
        <v>7020</v>
      </c>
      <c r="E56" s="30">
        <v>7020</v>
      </c>
      <c r="F56" s="31">
        <f t="shared" si="0"/>
        <v>0</v>
      </c>
      <c r="G56" s="32">
        <f t="shared" si="3"/>
        <v>0.28394616072720957</v>
      </c>
      <c r="H56" s="33">
        <f t="shared" si="2"/>
        <v>0.28394616072720957</v>
      </c>
      <c r="J56" s="34"/>
    </row>
    <row r="57" spans="1:10" x14ac:dyDescent="0.25">
      <c r="A57" s="29">
        <v>40</v>
      </c>
      <c r="B57" s="29">
        <v>49690024</v>
      </c>
      <c r="C57" s="29">
        <v>86.4</v>
      </c>
      <c r="D57" s="30">
        <v>13536</v>
      </c>
      <c r="E57" s="30">
        <v>13536</v>
      </c>
      <c r="F57" s="31">
        <f t="shared" si="0"/>
        <v>0</v>
      </c>
      <c r="G57" s="32">
        <f t="shared" si="3"/>
        <v>0.30781616420114066</v>
      </c>
      <c r="H57" s="33">
        <f t="shared" si="2"/>
        <v>0.30781616420114066</v>
      </c>
      <c r="J57" s="34"/>
    </row>
    <row r="58" spans="1:10" x14ac:dyDescent="0.25">
      <c r="A58" s="29">
        <v>41</v>
      </c>
      <c r="B58" s="29">
        <v>49690035</v>
      </c>
      <c r="C58" s="29">
        <v>87.4</v>
      </c>
      <c r="D58" s="30">
        <v>12286</v>
      </c>
      <c r="E58" s="30">
        <v>14058</v>
      </c>
      <c r="F58" s="31">
        <f t="shared" si="0"/>
        <v>1.5239199999999999</v>
      </c>
      <c r="G58" s="32">
        <f t="shared" si="3"/>
        <v>0.31137885128680198</v>
      </c>
      <c r="H58" s="33">
        <f t="shared" si="2"/>
        <v>1.8352988512868018</v>
      </c>
      <c r="J58" s="34"/>
    </row>
    <row r="59" spans="1:10" x14ac:dyDescent="0.25">
      <c r="A59" s="29">
        <v>42</v>
      </c>
      <c r="B59" s="29">
        <v>49690040</v>
      </c>
      <c r="C59" s="29">
        <v>57.4</v>
      </c>
      <c r="D59" s="30">
        <v>6995</v>
      </c>
      <c r="E59" s="30">
        <v>8548</v>
      </c>
      <c r="F59" s="31">
        <f t="shared" si="0"/>
        <v>1.33558</v>
      </c>
      <c r="G59" s="32">
        <f t="shared" si="3"/>
        <v>0.20449823871696143</v>
      </c>
      <c r="H59" s="33">
        <f t="shared" si="2"/>
        <v>1.5400782387169614</v>
      </c>
      <c r="J59" s="34"/>
    </row>
    <row r="60" spans="1:10" x14ac:dyDescent="0.25">
      <c r="A60" s="29">
        <v>43</v>
      </c>
      <c r="B60" s="29">
        <v>49690038</v>
      </c>
      <c r="C60" s="29">
        <v>42.4</v>
      </c>
      <c r="D60" s="30">
        <v>8088</v>
      </c>
      <c r="E60" s="30">
        <v>9225</v>
      </c>
      <c r="F60" s="31">
        <f t="shared" si="0"/>
        <v>0.97782000000000002</v>
      </c>
      <c r="G60" s="32">
        <f t="shared" si="3"/>
        <v>0.15105793243204121</v>
      </c>
      <c r="H60" s="33">
        <f t="shared" si="2"/>
        <v>1.1288779324320413</v>
      </c>
      <c r="J60" s="34"/>
    </row>
    <row r="61" spans="1:10" x14ac:dyDescent="0.25">
      <c r="A61" s="29">
        <v>44</v>
      </c>
      <c r="B61" s="29">
        <v>49690010</v>
      </c>
      <c r="C61" s="29">
        <v>45.4</v>
      </c>
      <c r="D61" s="30">
        <v>7092</v>
      </c>
      <c r="E61" s="30">
        <v>8152</v>
      </c>
      <c r="F61" s="31">
        <f t="shared" si="0"/>
        <v>0.91159999999999997</v>
      </c>
      <c r="G61" s="32">
        <f t="shared" si="3"/>
        <v>0.16174599368902523</v>
      </c>
      <c r="H61" s="33">
        <f t="shared" si="2"/>
        <v>1.0733459936890253</v>
      </c>
      <c r="J61" s="34"/>
    </row>
    <row r="62" spans="1:10" x14ac:dyDescent="0.25">
      <c r="A62" s="29">
        <v>45</v>
      </c>
      <c r="B62" s="29">
        <v>49690033</v>
      </c>
      <c r="C62" s="29">
        <v>51.4</v>
      </c>
      <c r="D62" s="30">
        <v>7962</v>
      </c>
      <c r="E62" s="30">
        <v>9049</v>
      </c>
      <c r="F62" s="31">
        <f t="shared" si="0"/>
        <v>0.93481999999999998</v>
      </c>
      <c r="G62" s="32">
        <f t="shared" si="3"/>
        <v>0.18312211620299335</v>
      </c>
      <c r="H62" s="33">
        <f t="shared" si="2"/>
        <v>1.1179421162029932</v>
      </c>
      <c r="J62" s="34"/>
    </row>
    <row r="63" spans="1:10" x14ac:dyDescent="0.25">
      <c r="A63" s="29">
        <v>46</v>
      </c>
      <c r="B63" s="29">
        <v>49690054</v>
      </c>
      <c r="C63" s="29">
        <v>53.1</v>
      </c>
      <c r="D63" s="30">
        <v>10807</v>
      </c>
      <c r="E63" s="30">
        <v>11566</v>
      </c>
      <c r="F63" s="31">
        <f t="shared" si="0"/>
        <v>0.65273999999999999</v>
      </c>
      <c r="G63" s="32">
        <f t="shared" si="3"/>
        <v>0.18917868424861764</v>
      </c>
      <c r="H63" s="33">
        <f t="shared" si="2"/>
        <v>0.8419186842486176</v>
      </c>
      <c r="J63" s="34"/>
    </row>
    <row r="64" spans="1:10" x14ac:dyDescent="0.25">
      <c r="A64" s="29">
        <v>47</v>
      </c>
      <c r="B64" s="29">
        <v>49690036</v>
      </c>
      <c r="C64" s="29">
        <v>49.9</v>
      </c>
      <c r="D64" s="30">
        <v>4824</v>
      </c>
      <c r="E64" s="30">
        <v>5268</v>
      </c>
      <c r="F64" s="31">
        <f t="shared" si="0"/>
        <v>0.38184000000000001</v>
      </c>
      <c r="G64" s="32">
        <f t="shared" si="3"/>
        <v>0.17777808557450134</v>
      </c>
      <c r="H64" s="33">
        <f t="shared" si="2"/>
        <v>0.55961808557450132</v>
      </c>
      <c r="J64" s="34"/>
    </row>
    <row r="65" spans="1:10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32">
        <f t="shared" si="3"/>
        <v>0.28465869814434186</v>
      </c>
      <c r="H65" s="33">
        <f t="shared" si="2"/>
        <v>0.28465869814434186</v>
      </c>
      <c r="J65" s="34"/>
    </row>
    <row r="66" spans="1:10" x14ac:dyDescent="0.25">
      <c r="A66" s="29">
        <v>49</v>
      </c>
      <c r="B66" s="29">
        <v>49690052</v>
      </c>
      <c r="C66" s="29">
        <v>78</v>
      </c>
      <c r="D66" s="30">
        <v>14042</v>
      </c>
      <c r="E66" s="30">
        <v>16616</v>
      </c>
      <c r="F66" s="31">
        <f t="shared" si="0"/>
        <v>2.2136399999999998</v>
      </c>
      <c r="G66" s="32">
        <f t="shared" si="3"/>
        <v>0.27788959268158525</v>
      </c>
      <c r="H66" s="37">
        <f t="shared" si="2"/>
        <v>2.491529592681585</v>
      </c>
      <c r="J66" s="34"/>
    </row>
    <row r="67" spans="1:10" x14ac:dyDescent="0.25">
      <c r="A67" s="29">
        <v>50</v>
      </c>
      <c r="B67" s="29">
        <v>49690050</v>
      </c>
      <c r="C67" s="29">
        <v>87</v>
      </c>
      <c r="D67" s="30">
        <v>7923</v>
      </c>
      <c r="E67" s="30">
        <v>8247</v>
      </c>
      <c r="F67" s="31">
        <f t="shared" si="0"/>
        <v>0.27864</v>
      </c>
      <c r="G67" s="32">
        <f t="shared" si="3"/>
        <v>0.30995377645253741</v>
      </c>
      <c r="H67" s="37">
        <f t="shared" si="2"/>
        <v>0.58859377645253741</v>
      </c>
      <c r="J67" s="34"/>
    </row>
    <row r="68" spans="1:10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32">
        <f t="shared" si="3"/>
        <v>0.20307316388269692</v>
      </c>
      <c r="H68" s="37">
        <f t="shared" si="2"/>
        <v>0.20307316388269692</v>
      </c>
      <c r="J68" s="34"/>
    </row>
    <row r="69" spans="1:10" x14ac:dyDescent="0.25">
      <c r="A69" s="29">
        <v>52</v>
      </c>
      <c r="B69" s="29">
        <v>49690037</v>
      </c>
      <c r="C69" s="29">
        <v>42.2</v>
      </c>
      <c r="D69" s="30">
        <v>6852</v>
      </c>
      <c r="E69" s="30">
        <v>7979</v>
      </c>
      <c r="F69" s="31">
        <f t="shared" si="0"/>
        <v>0.96921999999999997</v>
      </c>
      <c r="G69" s="32">
        <f t="shared" si="3"/>
        <v>0.15034539501490896</v>
      </c>
      <c r="H69" s="37">
        <f t="shared" si="2"/>
        <v>1.1195653950149089</v>
      </c>
      <c r="J69" s="34"/>
    </row>
    <row r="70" spans="1:10" x14ac:dyDescent="0.25">
      <c r="A70" s="29">
        <v>53</v>
      </c>
      <c r="B70" s="29">
        <v>49690056</v>
      </c>
      <c r="C70" s="29">
        <v>45.5</v>
      </c>
      <c r="D70" s="30">
        <v>4945</v>
      </c>
      <c r="E70" s="30">
        <v>5842</v>
      </c>
      <c r="F70" s="31">
        <f t="shared" si="0"/>
        <v>0.77141999999999999</v>
      </c>
      <c r="G70" s="32">
        <f t="shared" si="3"/>
        <v>0.1621022623975914</v>
      </c>
      <c r="H70" s="37">
        <f t="shared" si="2"/>
        <v>0.9335222623975914</v>
      </c>
      <c r="J70" s="34"/>
    </row>
    <row r="71" spans="1:10" x14ac:dyDescent="0.25">
      <c r="A71" s="29">
        <v>54</v>
      </c>
      <c r="B71" s="29">
        <v>49690032</v>
      </c>
      <c r="C71" s="29">
        <v>51.6</v>
      </c>
      <c r="D71" s="30">
        <v>7305</v>
      </c>
      <c r="E71" s="30">
        <v>8523</v>
      </c>
      <c r="F71" s="31">
        <f t="shared" si="0"/>
        <v>1.04748</v>
      </c>
      <c r="G71" s="32">
        <f t="shared" si="3"/>
        <v>0.18383465362012563</v>
      </c>
      <c r="H71" s="37">
        <f t="shared" si="2"/>
        <v>1.2313146536201256</v>
      </c>
      <c r="J71" s="34"/>
    </row>
    <row r="72" spans="1:10" x14ac:dyDescent="0.25">
      <c r="A72" s="29">
        <v>55</v>
      </c>
      <c r="B72" s="29">
        <v>49690055</v>
      </c>
      <c r="C72" s="29">
        <v>52.7</v>
      </c>
      <c r="D72" s="30">
        <v>11075</v>
      </c>
      <c r="E72" s="30">
        <v>12936</v>
      </c>
      <c r="F72" s="31">
        <f t="shared" si="0"/>
        <v>1.60046</v>
      </c>
      <c r="G72" s="32">
        <f t="shared" si="3"/>
        <v>0.18775360941435312</v>
      </c>
      <c r="H72" s="37">
        <f t="shared" si="2"/>
        <v>1.788213609414353</v>
      </c>
      <c r="J72" s="34"/>
    </row>
    <row r="73" spans="1:10" x14ac:dyDescent="0.25">
      <c r="A73" s="29">
        <v>56</v>
      </c>
      <c r="B73" s="29">
        <v>49690058</v>
      </c>
      <c r="C73" s="29">
        <v>49.9</v>
      </c>
      <c r="D73" s="30">
        <v>6130</v>
      </c>
      <c r="E73" s="30">
        <v>7330</v>
      </c>
      <c r="F73" s="31">
        <f t="shared" si="0"/>
        <v>1.032</v>
      </c>
      <c r="G73" s="32">
        <f t="shared" si="3"/>
        <v>0.17777808557450134</v>
      </c>
      <c r="H73" s="37">
        <f t="shared" si="2"/>
        <v>1.2097780855745013</v>
      </c>
      <c r="J73" s="34"/>
    </row>
    <row r="74" spans="1:10" x14ac:dyDescent="0.25">
      <c r="A74" s="29">
        <v>57</v>
      </c>
      <c r="B74" s="29">
        <v>49690011</v>
      </c>
      <c r="C74" s="29">
        <v>79.5</v>
      </c>
      <c r="D74" s="30">
        <v>6541</v>
      </c>
      <c r="E74" s="30">
        <v>8112</v>
      </c>
      <c r="F74" s="31">
        <f t="shared" si="0"/>
        <v>1.3510599999999999</v>
      </c>
      <c r="G74" s="32">
        <f t="shared" si="3"/>
        <v>0.28323362331007729</v>
      </c>
      <c r="H74" s="37">
        <f t="shared" si="2"/>
        <v>1.6342936233100773</v>
      </c>
      <c r="J74" s="34"/>
    </row>
    <row r="75" spans="1:10" x14ac:dyDescent="0.25">
      <c r="A75" s="29">
        <v>58</v>
      </c>
      <c r="B75" s="29">
        <v>49690061</v>
      </c>
      <c r="C75" s="29">
        <v>78.099999999999994</v>
      </c>
      <c r="D75" s="30">
        <v>13533</v>
      </c>
      <c r="E75" s="30">
        <v>15537</v>
      </c>
      <c r="F75" s="31">
        <f t="shared" si="0"/>
        <v>1.7234399999999999</v>
      </c>
      <c r="G75" s="32">
        <f t="shared" si="3"/>
        <v>0.27824586139015134</v>
      </c>
      <c r="H75" s="37">
        <f t="shared" si="2"/>
        <v>2.0016858613901514</v>
      </c>
      <c r="J75" s="34"/>
    </row>
    <row r="76" spans="1:10" x14ac:dyDescent="0.25">
      <c r="A76" s="29">
        <v>59</v>
      </c>
      <c r="B76" s="29">
        <v>49690059</v>
      </c>
      <c r="C76" s="29">
        <v>87</v>
      </c>
      <c r="D76" s="30">
        <v>14675</v>
      </c>
      <c r="E76" s="30">
        <v>17197</v>
      </c>
      <c r="F76" s="31">
        <f t="shared" si="0"/>
        <v>2.16892</v>
      </c>
      <c r="G76" s="32">
        <f t="shared" si="3"/>
        <v>0.30995377645253741</v>
      </c>
      <c r="H76" s="37">
        <f t="shared" si="2"/>
        <v>2.4788737764525375</v>
      </c>
      <c r="J76" s="34"/>
    </row>
    <row r="77" spans="1:10" x14ac:dyDescent="0.25">
      <c r="A77" s="29">
        <v>60</v>
      </c>
      <c r="B77" s="29">
        <v>49690049</v>
      </c>
      <c r="C77" s="29">
        <v>56.7</v>
      </c>
      <c r="D77" s="30">
        <v>8333</v>
      </c>
      <c r="E77" s="30">
        <v>9724</v>
      </c>
      <c r="F77" s="31">
        <f t="shared" si="0"/>
        <v>1.1962599999999999</v>
      </c>
      <c r="G77" s="32">
        <f t="shared" si="3"/>
        <v>0.20200435775699854</v>
      </c>
      <c r="H77" s="37">
        <f t="shared" si="2"/>
        <v>1.3982643577569984</v>
      </c>
      <c r="J77" s="34"/>
    </row>
    <row r="78" spans="1:10" x14ac:dyDescent="0.25">
      <c r="A78" s="29">
        <v>61</v>
      </c>
      <c r="B78" s="29">
        <v>49690044</v>
      </c>
      <c r="C78" s="29">
        <v>42.5</v>
      </c>
      <c r="D78" s="30">
        <v>5507</v>
      </c>
      <c r="E78" s="30">
        <v>6281</v>
      </c>
      <c r="F78" s="31">
        <f t="shared" si="0"/>
        <v>0.66564000000000001</v>
      </c>
      <c r="G78" s="32">
        <f t="shared" si="3"/>
        <v>0.15141420114060736</v>
      </c>
      <c r="H78" s="37">
        <f t="shared" si="2"/>
        <v>0.81705420114060734</v>
      </c>
      <c r="J78" s="34"/>
    </row>
    <row r="79" spans="1:10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4064</v>
      </c>
      <c r="F79" s="31">
        <f t="shared" si="0"/>
        <v>0</v>
      </c>
      <c r="G79" s="36">
        <f t="shared" si="3"/>
        <v>0.16067718756332686</v>
      </c>
      <c r="H79" s="37">
        <f t="shared" si="2"/>
        <v>0.16067718756332686</v>
      </c>
      <c r="J79" s="34"/>
    </row>
    <row r="80" spans="1:10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36">
        <f t="shared" si="3"/>
        <v>0.1827658474944272</v>
      </c>
      <c r="H80" s="37">
        <f t="shared" si="2"/>
        <v>0.1827658474944272</v>
      </c>
      <c r="J80" s="34"/>
    </row>
    <row r="81" spans="1:10" x14ac:dyDescent="0.25">
      <c r="A81" s="29">
        <v>64</v>
      </c>
      <c r="B81" s="41" t="s">
        <v>32</v>
      </c>
      <c r="C81" s="29">
        <v>52.3</v>
      </c>
      <c r="D81" s="30">
        <f>1.18/0.00086</f>
        <v>1372.0930232558139</v>
      </c>
      <c r="E81" s="30">
        <f>1.99/0.00086</f>
        <v>2313.953488372093</v>
      </c>
      <c r="F81" s="31">
        <f>(E81-D81)*0.00086+0.008</f>
        <v>0.81800000000000006</v>
      </c>
      <c r="G81" s="36">
        <f t="shared" si="3"/>
        <v>0.18632853458008855</v>
      </c>
      <c r="H81" s="37">
        <f t="shared" si="2"/>
        <v>1.0043285345800885</v>
      </c>
      <c r="J81" s="34"/>
    </row>
    <row r="82" spans="1:10" x14ac:dyDescent="0.25">
      <c r="A82" s="29">
        <v>65</v>
      </c>
      <c r="B82" s="29">
        <v>49690060</v>
      </c>
      <c r="C82" s="29">
        <v>49.5</v>
      </c>
      <c r="D82" s="30">
        <v>9373</v>
      </c>
      <c r="E82" s="30">
        <v>10741</v>
      </c>
      <c r="F82" s="31">
        <f t="shared" si="0"/>
        <v>1.17648</v>
      </c>
      <c r="G82" s="36">
        <f t="shared" si="3"/>
        <v>0.17635301074023679</v>
      </c>
      <c r="H82" s="37">
        <f t="shared" si="2"/>
        <v>1.3528330107402367</v>
      </c>
      <c r="J82" s="34"/>
    </row>
    <row r="83" spans="1:10" x14ac:dyDescent="0.25">
      <c r="A83" s="29">
        <v>66</v>
      </c>
      <c r="B83" s="29">
        <v>49690051</v>
      </c>
      <c r="C83" s="29">
        <v>78.900000000000006</v>
      </c>
      <c r="D83" s="30">
        <v>7891</v>
      </c>
      <c r="E83" s="30">
        <v>9615</v>
      </c>
      <c r="F83" s="31">
        <f t="shared" ref="F83:F135" si="4">(E83-D83)*0.00086</f>
        <v>1.48264</v>
      </c>
      <c r="G83" s="36">
        <f t="shared" si="3"/>
        <v>0.28109601105868048</v>
      </c>
      <c r="H83" s="37">
        <f t="shared" ref="H83:H135" si="5">F83+G83</f>
        <v>1.7637360110586804</v>
      </c>
      <c r="J83" s="34"/>
    </row>
    <row r="84" spans="1:10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32">
        <f t="shared" si="3"/>
        <v>0.27824586139015134</v>
      </c>
      <c r="H84" s="37">
        <f t="shared" si="5"/>
        <v>0.27824586139015134</v>
      </c>
      <c r="J84" s="34"/>
    </row>
    <row r="85" spans="1:10" x14ac:dyDescent="0.25">
      <c r="A85" s="29">
        <v>68</v>
      </c>
      <c r="B85" s="29">
        <v>49690030</v>
      </c>
      <c r="C85" s="29">
        <v>78.099999999999994</v>
      </c>
      <c r="D85" s="30">
        <v>14771</v>
      </c>
      <c r="E85" s="30">
        <v>15930</v>
      </c>
      <c r="F85" s="31">
        <f t="shared" si="4"/>
        <v>0.99673999999999996</v>
      </c>
      <c r="G85" s="32">
        <f t="shared" si="3"/>
        <v>0.27824586139015134</v>
      </c>
      <c r="H85" s="37">
        <f t="shared" si="5"/>
        <v>1.2749858613901512</v>
      </c>
      <c r="J85" s="34"/>
    </row>
    <row r="86" spans="1:10" x14ac:dyDescent="0.25">
      <c r="A86" s="29">
        <v>69</v>
      </c>
      <c r="B86" s="29">
        <v>49690022</v>
      </c>
      <c r="C86" s="29">
        <v>56.8</v>
      </c>
      <c r="D86" s="30">
        <v>3551</v>
      </c>
      <c r="E86" s="30">
        <v>4470</v>
      </c>
      <c r="F86" s="31">
        <f t="shared" si="4"/>
        <v>0.79033999999999993</v>
      </c>
      <c r="G86" s="32">
        <f t="shared" ref="G86:G135" si="6">C86*$G$11/6908.6</f>
        <v>0.20236062646556463</v>
      </c>
      <c r="H86" s="37">
        <f t="shared" si="5"/>
        <v>0.99270062646556456</v>
      </c>
      <c r="J86" s="34"/>
    </row>
    <row r="87" spans="1:10" x14ac:dyDescent="0.25">
      <c r="A87" s="29">
        <v>70</v>
      </c>
      <c r="B87" s="29">
        <v>49690018</v>
      </c>
      <c r="C87" s="29">
        <v>42</v>
      </c>
      <c r="D87" s="30">
        <v>5975</v>
      </c>
      <c r="E87" s="30">
        <v>6792</v>
      </c>
      <c r="F87" s="31">
        <f t="shared" si="4"/>
        <v>0.70262000000000002</v>
      </c>
      <c r="G87" s="32">
        <f t="shared" si="6"/>
        <v>0.1496328575977767</v>
      </c>
      <c r="H87" s="37">
        <f t="shared" si="5"/>
        <v>0.85225285759777669</v>
      </c>
      <c r="J87" s="34"/>
    </row>
    <row r="88" spans="1:10" x14ac:dyDescent="0.25">
      <c r="A88" s="29">
        <v>71</v>
      </c>
      <c r="B88" s="29">
        <v>49690021</v>
      </c>
      <c r="C88" s="29">
        <v>45.2</v>
      </c>
      <c r="D88" s="30">
        <v>6484</v>
      </c>
      <c r="E88" s="30">
        <v>7752</v>
      </c>
      <c r="F88" s="31">
        <f t="shared" si="4"/>
        <v>1.0904799999999999</v>
      </c>
      <c r="G88" s="32">
        <f t="shared" si="6"/>
        <v>0.161033456271893</v>
      </c>
      <c r="H88" s="37">
        <f t="shared" si="5"/>
        <v>1.2515134562718928</v>
      </c>
      <c r="J88" s="34"/>
    </row>
    <row r="89" spans="1:10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32">
        <f t="shared" si="6"/>
        <v>0.18312211620299335</v>
      </c>
      <c r="H89" s="37">
        <f t="shared" si="5"/>
        <v>0.18312211620299335</v>
      </c>
      <c r="J89" s="34"/>
    </row>
    <row r="90" spans="1:10" x14ac:dyDescent="0.25">
      <c r="A90" s="29">
        <v>73</v>
      </c>
      <c r="B90" s="29">
        <v>49690034</v>
      </c>
      <c r="C90" s="29">
        <v>52.1</v>
      </c>
      <c r="D90" s="30">
        <v>6138</v>
      </c>
      <c r="E90" s="30">
        <v>6138</v>
      </c>
      <c r="F90" s="31">
        <f t="shared" si="4"/>
        <v>0</v>
      </c>
      <c r="G90" s="32">
        <f t="shared" si="6"/>
        <v>0.18561599716295632</v>
      </c>
      <c r="H90" s="37">
        <f t="shared" si="5"/>
        <v>0.18561599716295632</v>
      </c>
      <c r="J90" s="34"/>
    </row>
    <row r="91" spans="1:10" x14ac:dyDescent="0.25">
      <c r="A91" s="29">
        <v>74</v>
      </c>
      <c r="B91" s="29">
        <v>49777205</v>
      </c>
      <c r="C91" s="29">
        <v>49.7</v>
      </c>
      <c r="D91" s="30">
        <v>4608</v>
      </c>
      <c r="E91" s="30">
        <v>5125</v>
      </c>
      <c r="F91" s="31">
        <f t="shared" si="4"/>
        <v>0.44462000000000002</v>
      </c>
      <c r="G91" s="32">
        <f t="shared" si="6"/>
        <v>0.17706554815736905</v>
      </c>
      <c r="H91" s="37">
        <f t="shared" si="5"/>
        <v>0.62168554815736909</v>
      </c>
      <c r="J91" s="34"/>
    </row>
    <row r="92" spans="1:10" x14ac:dyDescent="0.25">
      <c r="A92" s="29">
        <v>75</v>
      </c>
      <c r="B92" s="29">
        <v>49730686</v>
      </c>
      <c r="C92" s="29">
        <v>79</v>
      </c>
      <c r="D92" s="30">
        <v>7006</v>
      </c>
      <c r="E92" s="30">
        <v>8761</v>
      </c>
      <c r="F92" s="31">
        <f t="shared" si="4"/>
        <v>1.5092999999999999</v>
      </c>
      <c r="G92" s="32">
        <f t="shared" si="6"/>
        <v>0.28145227976724657</v>
      </c>
      <c r="H92" s="37">
        <f t="shared" si="5"/>
        <v>1.7907522797672464</v>
      </c>
      <c r="J92" s="34"/>
    </row>
    <row r="93" spans="1:10" x14ac:dyDescent="0.25">
      <c r="A93" s="29">
        <v>76</v>
      </c>
      <c r="B93" s="29">
        <v>49690025</v>
      </c>
      <c r="C93" s="29">
        <v>78.3</v>
      </c>
      <c r="D93" s="30">
        <v>14049</v>
      </c>
      <c r="E93" s="30">
        <v>16425</v>
      </c>
      <c r="F93" s="31">
        <f t="shared" si="4"/>
        <v>2.0433599999999998</v>
      </c>
      <c r="G93" s="32">
        <f t="shared" si="6"/>
        <v>0.27895839880728368</v>
      </c>
      <c r="H93" s="37">
        <f t="shared" si="5"/>
        <v>2.3223183988072833</v>
      </c>
      <c r="J93" s="34"/>
    </row>
    <row r="94" spans="1:10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32">
        <f t="shared" si="6"/>
        <v>0.27860213009871754</v>
      </c>
      <c r="H94" s="37">
        <f t="shared" si="5"/>
        <v>0.27860213009871754</v>
      </c>
      <c r="J94" s="34"/>
    </row>
    <row r="95" spans="1:10" x14ac:dyDescent="0.25">
      <c r="A95" s="29">
        <v>78</v>
      </c>
      <c r="B95" s="29">
        <v>49730694</v>
      </c>
      <c r="C95" s="29">
        <v>56.7</v>
      </c>
      <c r="D95" s="30">
        <v>4679</v>
      </c>
      <c r="E95" s="30">
        <v>5117</v>
      </c>
      <c r="F95" s="31">
        <f t="shared" si="4"/>
        <v>0.37668000000000001</v>
      </c>
      <c r="G95" s="32">
        <f t="shared" si="6"/>
        <v>0.20200435775699854</v>
      </c>
      <c r="H95" s="37">
        <f t="shared" si="5"/>
        <v>0.57868435775699856</v>
      </c>
      <c r="J95" s="34"/>
    </row>
    <row r="96" spans="1:10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2965</v>
      </c>
      <c r="F96" s="31">
        <f t="shared" si="4"/>
        <v>0</v>
      </c>
      <c r="G96" s="32">
        <f t="shared" si="6"/>
        <v>0.1496328575977767</v>
      </c>
      <c r="H96" s="37">
        <f t="shared" si="5"/>
        <v>0.1496328575977767</v>
      </c>
      <c r="J96" s="34"/>
    </row>
    <row r="97" spans="1:10" x14ac:dyDescent="0.25">
      <c r="A97" s="29">
        <v>80</v>
      </c>
      <c r="B97" s="29">
        <v>49730693</v>
      </c>
      <c r="C97" s="29">
        <v>44.9</v>
      </c>
      <c r="D97" s="30">
        <v>8602</v>
      </c>
      <c r="E97" s="30">
        <v>9544</v>
      </c>
      <c r="F97" s="31">
        <f t="shared" si="4"/>
        <v>0.81011999999999995</v>
      </c>
      <c r="G97" s="32">
        <f t="shared" si="6"/>
        <v>0.15996465014619457</v>
      </c>
      <c r="H97" s="37">
        <f t="shared" si="5"/>
        <v>0.97008465014619449</v>
      </c>
      <c r="J97" s="34"/>
    </row>
    <row r="98" spans="1:10" x14ac:dyDescent="0.25">
      <c r="A98" s="29">
        <v>81</v>
      </c>
      <c r="B98" s="29">
        <v>49730689</v>
      </c>
      <c r="C98" s="29">
        <v>51.3</v>
      </c>
      <c r="D98" s="30">
        <v>8784</v>
      </c>
      <c r="E98" s="30">
        <v>8784</v>
      </c>
      <c r="F98" s="31">
        <f t="shared" si="4"/>
        <v>0</v>
      </c>
      <c r="G98" s="32">
        <f t="shared" si="6"/>
        <v>0.1827658474944272</v>
      </c>
      <c r="H98" s="37">
        <f t="shared" si="5"/>
        <v>0.1827658474944272</v>
      </c>
      <c r="J98" s="34"/>
    </row>
    <row r="99" spans="1:10" x14ac:dyDescent="0.25">
      <c r="A99" s="29">
        <v>82</v>
      </c>
      <c r="B99" s="29">
        <v>49777206</v>
      </c>
      <c r="C99" s="29">
        <v>51.6</v>
      </c>
      <c r="D99" s="30">
        <v>9905</v>
      </c>
      <c r="E99" s="30">
        <v>11716</v>
      </c>
      <c r="F99" s="31">
        <f t="shared" si="4"/>
        <v>1.5574600000000001</v>
      </c>
      <c r="G99" s="32">
        <f t="shared" si="6"/>
        <v>0.18383465362012563</v>
      </c>
      <c r="H99" s="37">
        <f t="shared" si="5"/>
        <v>1.7412946536201257</v>
      </c>
      <c r="J99" s="34"/>
    </row>
    <row r="100" spans="1:10" x14ac:dyDescent="0.25">
      <c r="A100" s="29">
        <v>83</v>
      </c>
      <c r="B100" s="29">
        <v>49777193</v>
      </c>
      <c r="C100" s="29">
        <v>49.7</v>
      </c>
      <c r="D100" s="30">
        <v>4391</v>
      </c>
      <c r="E100" s="30">
        <v>4431</v>
      </c>
      <c r="F100" s="31">
        <f t="shared" si="4"/>
        <v>3.44E-2</v>
      </c>
      <c r="G100" s="32">
        <f t="shared" si="6"/>
        <v>0.17706554815736905</v>
      </c>
      <c r="H100" s="37">
        <f t="shared" si="5"/>
        <v>0.21146554815736907</v>
      </c>
      <c r="J100" s="34"/>
    </row>
    <row r="101" spans="1:10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32">
        <f t="shared" si="6"/>
        <v>0.26969541238456418</v>
      </c>
      <c r="H101" s="37">
        <f t="shared" si="5"/>
        <v>0.26969541238456418</v>
      </c>
      <c r="J101" s="34"/>
    </row>
    <row r="102" spans="1:10" x14ac:dyDescent="0.25">
      <c r="A102" s="29">
        <v>85</v>
      </c>
      <c r="B102" s="29">
        <v>49777188</v>
      </c>
      <c r="C102" s="29">
        <v>88.1</v>
      </c>
      <c r="D102" s="30">
        <v>11714</v>
      </c>
      <c r="E102" s="30">
        <v>13730</v>
      </c>
      <c r="F102" s="31">
        <f t="shared" si="4"/>
        <v>1.73376</v>
      </c>
      <c r="G102" s="32">
        <f t="shared" si="6"/>
        <v>0.31387273224676482</v>
      </c>
      <c r="H102" s="37">
        <f t="shared" si="5"/>
        <v>2.0476327322467647</v>
      </c>
      <c r="J102" s="34"/>
    </row>
    <row r="103" spans="1:10" x14ac:dyDescent="0.25">
      <c r="A103" s="29">
        <v>86</v>
      </c>
      <c r="B103" s="29">
        <v>49690031</v>
      </c>
      <c r="C103" s="29">
        <v>49</v>
      </c>
      <c r="D103" s="30">
        <v>5351</v>
      </c>
      <c r="E103" s="30">
        <v>6763</v>
      </c>
      <c r="F103" s="31">
        <f t="shared" si="4"/>
        <v>1.2143200000000001</v>
      </c>
      <c r="G103" s="32">
        <f t="shared" si="6"/>
        <v>0.17457166719740613</v>
      </c>
      <c r="H103" s="37">
        <f t="shared" si="5"/>
        <v>1.3888916671974063</v>
      </c>
      <c r="J103" s="34"/>
    </row>
    <row r="104" spans="1:10" x14ac:dyDescent="0.25">
      <c r="A104" s="29">
        <v>87</v>
      </c>
      <c r="B104" s="29">
        <v>49730696</v>
      </c>
      <c r="C104" s="29">
        <v>42.6</v>
      </c>
      <c r="D104" s="30">
        <v>3541</v>
      </c>
      <c r="E104" s="30">
        <v>4310</v>
      </c>
      <c r="F104" s="31">
        <f t="shared" si="4"/>
        <v>0.66134000000000004</v>
      </c>
      <c r="G104" s="32">
        <f t="shared" si="6"/>
        <v>0.1517704698491735</v>
      </c>
      <c r="H104" s="37">
        <f t="shared" si="5"/>
        <v>0.81311046984917357</v>
      </c>
      <c r="J104" s="34"/>
    </row>
    <row r="105" spans="1:10" x14ac:dyDescent="0.25">
      <c r="A105" s="29">
        <v>88</v>
      </c>
      <c r="B105" s="29">
        <v>49777183</v>
      </c>
      <c r="C105" s="29">
        <v>45</v>
      </c>
      <c r="D105" s="30">
        <v>7068</v>
      </c>
      <c r="E105" s="30">
        <v>8539</v>
      </c>
      <c r="F105" s="31">
        <f t="shared" si="4"/>
        <v>1.2650600000000001</v>
      </c>
      <c r="G105" s="32">
        <f t="shared" si="6"/>
        <v>0.16032091885476074</v>
      </c>
      <c r="H105" s="37">
        <f t="shared" si="5"/>
        <v>1.4253809188547608</v>
      </c>
      <c r="J105" s="34"/>
    </row>
    <row r="106" spans="1:10" x14ac:dyDescent="0.25">
      <c r="A106" s="29">
        <v>89</v>
      </c>
      <c r="B106" s="29">
        <v>49690045</v>
      </c>
      <c r="C106" s="29">
        <v>51.2</v>
      </c>
      <c r="D106" s="30">
        <v>9664</v>
      </c>
      <c r="E106" s="30">
        <v>11380</v>
      </c>
      <c r="F106" s="31">
        <f t="shared" si="4"/>
        <v>1.47576</v>
      </c>
      <c r="G106" s="32">
        <f t="shared" si="6"/>
        <v>0.18240957878586112</v>
      </c>
      <c r="H106" s="37">
        <f t="shared" si="5"/>
        <v>1.658169578785861</v>
      </c>
      <c r="J106" s="34"/>
    </row>
    <row r="107" spans="1:10" x14ac:dyDescent="0.25">
      <c r="A107" s="29">
        <v>90</v>
      </c>
      <c r="B107" s="29">
        <v>49777189</v>
      </c>
      <c r="C107" s="29">
        <v>52.1</v>
      </c>
      <c r="D107" s="30">
        <v>6991</v>
      </c>
      <c r="E107" s="30">
        <v>8362</v>
      </c>
      <c r="F107" s="31">
        <f t="shared" si="4"/>
        <v>1.17906</v>
      </c>
      <c r="G107" s="32">
        <f t="shared" si="6"/>
        <v>0.18561599716295632</v>
      </c>
      <c r="H107" s="37">
        <f t="shared" si="5"/>
        <v>1.3646759971629563</v>
      </c>
      <c r="J107" s="34"/>
    </row>
    <row r="108" spans="1:10" x14ac:dyDescent="0.25">
      <c r="A108" s="29">
        <v>91</v>
      </c>
      <c r="B108" s="29">
        <v>49777185</v>
      </c>
      <c r="C108" s="29">
        <v>49.8</v>
      </c>
      <c r="D108" s="30">
        <v>9382</v>
      </c>
      <c r="E108" s="30">
        <v>11011</v>
      </c>
      <c r="F108" s="31">
        <f t="shared" si="4"/>
        <v>1.4009400000000001</v>
      </c>
      <c r="G108" s="32">
        <f t="shared" si="6"/>
        <v>0.17742181686593519</v>
      </c>
      <c r="H108" s="37">
        <f t="shared" si="5"/>
        <v>1.5783618168659352</v>
      </c>
      <c r="J108" s="34"/>
    </row>
    <row r="109" spans="1:10" x14ac:dyDescent="0.25">
      <c r="A109" s="29">
        <v>92</v>
      </c>
      <c r="B109" s="29">
        <v>49777190</v>
      </c>
      <c r="C109" s="29">
        <v>75.5</v>
      </c>
      <c r="D109" s="30">
        <v>11145</v>
      </c>
      <c r="E109" s="30">
        <v>12973</v>
      </c>
      <c r="F109" s="31">
        <f t="shared" si="4"/>
        <v>1.5720799999999999</v>
      </c>
      <c r="G109" s="32">
        <f t="shared" si="6"/>
        <v>0.2689828749674319</v>
      </c>
      <c r="H109" s="37">
        <f t="shared" si="5"/>
        <v>1.8410628749674318</v>
      </c>
      <c r="J109" s="34"/>
    </row>
    <row r="110" spans="1:10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32">
        <f t="shared" si="6"/>
        <v>0.12113136091248589</v>
      </c>
      <c r="H110" s="37">
        <f t="shared" si="5"/>
        <v>0.12113136091248589</v>
      </c>
      <c r="J110" s="34"/>
    </row>
    <row r="111" spans="1:10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32">
        <f t="shared" si="6"/>
        <v>0.17492793590597225</v>
      </c>
      <c r="H111" s="37">
        <f t="shared" si="5"/>
        <v>0.17492793590597225</v>
      </c>
      <c r="J111" s="34"/>
    </row>
    <row r="112" spans="1:10" x14ac:dyDescent="0.25">
      <c r="A112" s="29">
        <v>94</v>
      </c>
      <c r="B112" s="29">
        <v>49777209</v>
      </c>
      <c r="C112" s="29">
        <v>48.5</v>
      </c>
      <c r="D112" s="30">
        <v>4597</v>
      </c>
      <c r="E112" s="30">
        <v>4597</v>
      </c>
      <c r="F112" s="31">
        <f t="shared" si="4"/>
        <v>0</v>
      </c>
      <c r="G112" s="32">
        <f t="shared" si="6"/>
        <v>0.17279032365457545</v>
      </c>
      <c r="H112" s="37">
        <f t="shared" si="5"/>
        <v>0.17279032365457545</v>
      </c>
      <c r="J112" s="34"/>
    </row>
    <row r="113" spans="1:10" x14ac:dyDescent="0.25">
      <c r="A113" s="29">
        <v>95</v>
      </c>
      <c r="B113" s="29">
        <v>49777195</v>
      </c>
      <c r="C113" s="29">
        <v>42.4</v>
      </c>
      <c r="D113" s="30">
        <v>7495</v>
      </c>
      <c r="E113" s="30">
        <v>8612</v>
      </c>
      <c r="F113" s="31">
        <f t="shared" si="4"/>
        <v>0.96062000000000003</v>
      </c>
      <c r="G113" s="32">
        <f t="shared" si="6"/>
        <v>0.15105793243204121</v>
      </c>
      <c r="H113" s="37">
        <f t="shared" si="5"/>
        <v>1.1116779324320412</v>
      </c>
      <c r="J113" s="34"/>
    </row>
    <row r="114" spans="1:10" x14ac:dyDescent="0.25">
      <c r="A114" s="29">
        <v>96</v>
      </c>
      <c r="B114" s="29">
        <v>49777187</v>
      </c>
      <c r="C114" s="29">
        <v>46</v>
      </c>
      <c r="D114" s="30">
        <v>8567</v>
      </c>
      <c r="E114" s="30">
        <v>9856</v>
      </c>
      <c r="F114" s="31">
        <f t="shared" si="4"/>
        <v>1.1085400000000001</v>
      </c>
      <c r="G114" s="32">
        <f t="shared" si="6"/>
        <v>0.16388360594042206</v>
      </c>
      <c r="H114" s="37">
        <f t="shared" si="5"/>
        <v>1.2724236059404221</v>
      </c>
      <c r="J114" s="34"/>
    </row>
    <row r="115" spans="1:10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32">
        <f t="shared" si="6"/>
        <v>0.18668480328865472</v>
      </c>
      <c r="H115" s="37">
        <f t="shared" si="5"/>
        <v>0.18668480328865472</v>
      </c>
      <c r="J115" s="34"/>
    </row>
    <row r="116" spans="1:10" x14ac:dyDescent="0.25">
      <c r="A116" s="29">
        <v>98</v>
      </c>
      <c r="B116" s="29">
        <v>49730699</v>
      </c>
      <c r="C116" s="29">
        <v>51.7</v>
      </c>
      <c r="D116" s="30">
        <v>10321</v>
      </c>
      <c r="E116" s="30">
        <v>11996</v>
      </c>
      <c r="F116" s="31">
        <f t="shared" si="4"/>
        <v>1.4404999999999999</v>
      </c>
      <c r="G116" s="32">
        <f t="shared" si="6"/>
        <v>0.18419092232869178</v>
      </c>
      <c r="H116" s="37">
        <f t="shared" si="5"/>
        <v>1.6246909223286916</v>
      </c>
      <c r="J116" s="34"/>
    </row>
    <row r="117" spans="1:10" x14ac:dyDescent="0.25">
      <c r="A117" s="29">
        <v>99</v>
      </c>
      <c r="B117" s="29">
        <v>49730683</v>
      </c>
      <c r="C117" s="29">
        <v>50.1</v>
      </c>
      <c r="D117" s="30">
        <v>8728</v>
      </c>
      <c r="E117" s="30">
        <v>10247</v>
      </c>
      <c r="F117" s="31">
        <f t="shared" si="4"/>
        <v>1.3063400000000001</v>
      </c>
      <c r="G117" s="32">
        <f t="shared" si="6"/>
        <v>0.1784906229916336</v>
      </c>
      <c r="H117" s="37">
        <f t="shared" si="5"/>
        <v>1.4848306229916337</v>
      </c>
      <c r="J117" s="34"/>
    </row>
    <row r="118" spans="1:10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32">
        <f t="shared" si="6"/>
        <v>0.27290183076165936</v>
      </c>
      <c r="H118" s="37">
        <f t="shared" si="5"/>
        <v>0.27290183076165936</v>
      </c>
      <c r="J118" s="34"/>
    </row>
    <row r="119" spans="1:10" x14ac:dyDescent="0.25">
      <c r="A119" s="29">
        <v>101</v>
      </c>
      <c r="B119" s="29">
        <v>49730406</v>
      </c>
      <c r="C119" s="29">
        <v>92.9</v>
      </c>
      <c r="D119" s="30">
        <v>13702</v>
      </c>
      <c r="E119" s="30">
        <v>16589</v>
      </c>
      <c r="F119" s="31">
        <f t="shared" si="4"/>
        <v>2.4828199999999998</v>
      </c>
      <c r="G119" s="32">
        <f t="shared" si="6"/>
        <v>0.33097363025793936</v>
      </c>
      <c r="H119" s="37">
        <f t="shared" si="5"/>
        <v>2.8137936302579392</v>
      </c>
      <c r="J119" s="34"/>
    </row>
    <row r="120" spans="1:10" x14ac:dyDescent="0.25">
      <c r="A120" s="29">
        <v>102</v>
      </c>
      <c r="B120" s="29">
        <v>49730702</v>
      </c>
      <c r="C120" s="29">
        <v>48</v>
      </c>
      <c r="D120" s="30">
        <v>8800</v>
      </c>
      <c r="E120" s="30">
        <v>10196</v>
      </c>
      <c r="F120" s="31">
        <f t="shared" si="4"/>
        <v>1.2005600000000001</v>
      </c>
      <c r="G120" s="32">
        <f t="shared" si="6"/>
        <v>0.17100898011174478</v>
      </c>
      <c r="H120" s="37">
        <f t="shared" si="5"/>
        <v>1.3715689801117448</v>
      </c>
      <c r="J120" s="34"/>
    </row>
    <row r="121" spans="1:10" x14ac:dyDescent="0.25">
      <c r="A121" s="29">
        <v>103</v>
      </c>
      <c r="B121" s="29">
        <v>49730700</v>
      </c>
      <c r="C121" s="29">
        <v>42.5</v>
      </c>
      <c r="D121" s="30">
        <v>7602</v>
      </c>
      <c r="E121" s="30">
        <v>8745</v>
      </c>
      <c r="F121" s="31">
        <f t="shared" si="4"/>
        <v>0.98297999999999996</v>
      </c>
      <c r="G121" s="32">
        <f t="shared" si="6"/>
        <v>0.15141420114060736</v>
      </c>
      <c r="H121" s="37">
        <f t="shared" si="5"/>
        <v>1.1343942011406074</v>
      </c>
      <c r="J121" s="34"/>
    </row>
    <row r="122" spans="1:10" x14ac:dyDescent="0.25">
      <c r="A122" s="29">
        <v>104</v>
      </c>
      <c r="B122" s="29">
        <v>49730705</v>
      </c>
      <c r="C122" s="29">
        <v>45.4</v>
      </c>
      <c r="D122" s="30">
        <v>4102</v>
      </c>
      <c r="E122" s="30">
        <v>4813</v>
      </c>
      <c r="F122" s="31">
        <f t="shared" si="4"/>
        <v>0.61146</v>
      </c>
      <c r="G122" s="32">
        <f t="shared" si="6"/>
        <v>0.16174599368902523</v>
      </c>
      <c r="H122" s="37">
        <f t="shared" si="5"/>
        <v>0.77320599368902521</v>
      </c>
      <c r="J122" s="34"/>
    </row>
    <row r="123" spans="1:10" x14ac:dyDescent="0.25">
      <c r="A123" s="29">
        <v>105</v>
      </c>
      <c r="B123" s="29">
        <v>49730684</v>
      </c>
      <c r="C123" s="29">
        <v>51.7</v>
      </c>
      <c r="D123" s="30">
        <v>4886</v>
      </c>
      <c r="E123" s="30">
        <v>6136</v>
      </c>
      <c r="F123" s="31">
        <f t="shared" si="4"/>
        <v>1.075</v>
      </c>
      <c r="G123" s="32">
        <f t="shared" si="6"/>
        <v>0.18419092232869178</v>
      </c>
      <c r="H123" s="37">
        <f t="shared" si="5"/>
        <v>1.2591909223286917</v>
      </c>
      <c r="J123" s="34"/>
    </row>
    <row r="124" spans="1:10" x14ac:dyDescent="0.25">
      <c r="A124" s="29">
        <v>106</v>
      </c>
      <c r="B124" s="29">
        <v>49730698</v>
      </c>
      <c r="C124" s="29">
        <v>51.8</v>
      </c>
      <c r="D124" s="30">
        <v>13551</v>
      </c>
      <c r="E124" s="30">
        <v>14865</v>
      </c>
      <c r="F124" s="31">
        <f t="shared" si="4"/>
        <v>1.1300399999999999</v>
      </c>
      <c r="G124" s="32">
        <f t="shared" si="6"/>
        <v>0.18454719103725789</v>
      </c>
      <c r="H124" s="37">
        <f t="shared" si="5"/>
        <v>1.3145871910372577</v>
      </c>
      <c r="J124" s="34"/>
    </row>
    <row r="125" spans="1:10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36">
        <f t="shared" si="6"/>
        <v>0.17777808557450134</v>
      </c>
      <c r="H125" s="37">
        <f t="shared" si="5"/>
        <v>0.17777808557450134</v>
      </c>
      <c r="J125" s="34"/>
    </row>
    <row r="126" spans="1:10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36">
        <f t="shared" si="6"/>
        <v>0.19701659583707259</v>
      </c>
      <c r="H126" s="37">
        <f t="shared" si="5"/>
        <v>0.19701659583707259</v>
      </c>
      <c r="J126" s="34"/>
    </row>
    <row r="127" spans="1:10" x14ac:dyDescent="0.25">
      <c r="A127" s="29">
        <v>109</v>
      </c>
      <c r="B127" s="29">
        <v>49730703</v>
      </c>
      <c r="C127" s="29">
        <v>61.8</v>
      </c>
      <c r="D127" s="30">
        <v>5055</v>
      </c>
      <c r="E127" s="30">
        <v>5055</v>
      </c>
      <c r="F127" s="31">
        <f t="shared" si="4"/>
        <v>0</v>
      </c>
      <c r="G127" s="36">
        <f t="shared" si="6"/>
        <v>0.22017406189387137</v>
      </c>
      <c r="H127" s="37">
        <f t="shared" si="5"/>
        <v>0.22017406189387137</v>
      </c>
      <c r="J127" s="34"/>
    </row>
    <row r="128" spans="1:10" x14ac:dyDescent="0.25">
      <c r="A128" s="29">
        <v>110</v>
      </c>
      <c r="B128" s="29">
        <v>49730697</v>
      </c>
      <c r="C128" s="29">
        <v>47.7</v>
      </c>
      <c r="D128" s="30">
        <v>8401</v>
      </c>
      <c r="E128" s="30">
        <v>9668</v>
      </c>
      <c r="F128" s="31">
        <f t="shared" si="4"/>
        <v>1.08962</v>
      </c>
      <c r="G128" s="36">
        <f t="shared" si="6"/>
        <v>0.16994017398604638</v>
      </c>
      <c r="H128" s="37">
        <f t="shared" si="5"/>
        <v>1.2595601739860465</v>
      </c>
      <c r="J128" s="34"/>
    </row>
    <row r="129" spans="1:12" x14ac:dyDescent="0.25">
      <c r="A129" s="29">
        <v>111</v>
      </c>
      <c r="B129" s="29">
        <v>49690048</v>
      </c>
      <c r="C129" s="29">
        <v>51.2</v>
      </c>
      <c r="D129" s="30">
        <v>8282</v>
      </c>
      <c r="E129" s="30">
        <v>9802</v>
      </c>
      <c r="F129" s="31">
        <f t="shared" si="4"/>
        <v>1.3071999999999999</v>
      </c>
      <c r="G129" s="36">
        <f t="shared" si="6"/>
        <v>0.18240957878586112</v>
      </c>
      <c r="H129" s="37">
        <f t="shared" si="5"/>
        <v>1.489609578785861</v>
      </c>
      <c r="I129" s="43"/>
      <c r="J129" s="44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8782</v>
      </c>
      <c r="E130" s="30">
        <v>10318</v>
      </c>
      <c r="F130" s="31">
        <f t="shared" si="4"/>
        <v>1.3209599999999999</v>
      </c>
      <c r="G130" s="36">
        <f t="shared" si="6"/>
        <v>0.18490345974582401</v>
      </c>
      <c r="H130" s="37">
        <f t="shared" si="5"/>
        <v>1.5058634597458238</v>
      </c>
      <c r="I130" s="43"/>
      <c r="J130" s="44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5606</v>
      </c>
      <c r="E131" s="30">
        <v>6366</v>
      </c>
      <c r="F131" s="31">
        <f t="shared" si="4"/>
        <v>0.65359999999999996</v>
      </c>
      <c r="G131" s="36">
        <f t="shared" si="6"/>
        <v>0.1784906229916336</v>
      </c>
      <c r="H131" s="37">
        <f t="shared" si="5"/>
        <v>0.83209062299163361</v>
      </c>
      <c r="I131" s="43"/>
      <c r="J131" s="44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6473</v>
      </c>
      <c r="E132" s="30">
        <v>6962</v>
      </c>
      <c r="F132" s="31">
        <f t="shared" si="4"/>
        <v>0.42053999999999997</v>
      </c>
      <c r="G132" s="36">
        <f t="shared" si="6"/>
        <v>0.21768018093390845</v>
      </c>
      <c r="H132" s="37">
        <f t="shared" si="5"/>
        <v>0.63822018093390842</v>
      </c>
      <c r="I132" s="43"/>
      <c r="J132" s="44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11003</v>
      </c>
      <c r="E133" s="30">
        <v>12670</v>
      </c>
      <c r="F133" s="31">
        <f t="shared" si="4"/>
        <v>1.4336199999999999</v>
      </c>
      <c r="G133" s="36">
        <f t="shared" si="6"/>
        <v>0.21340495643111482</v>
      </c>
      <c r="H133" s="37">
        <f t="shared" si="5"/>
        <v>1.6470249564311148</v>
      </c>
      <c r="I133" s="43"/>
      <c r="J133" s="44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36">
        <f t="shared" si="6"/>
        <v>0.16317106852328978</v>
      </c>
      <c r="H134" s="37">
        <f t="shared" si="5"/>
        <v>0.16317106852328978</v>
      </c>
      <c r="I134" s="43"/>
      <c r="J134" s="44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11316</v>
      </c>
      <c r="E135" s="30">
        <v>12429</v>
      </c>
      <c r="F135" s="31">
        <f t="shared" si="4"/>
        <v>0.95718000000000003</v>
      </c>
      <c r="G135" s="36">
        <f t="shared" si="6"/>
        <v>0.18383465362012563</v>
      </c>
      <c r="H135" s="37">
        <f t="shared" si="5"/>
        <v>1.1410146536201258</v>
      </c>
      <c r="I135" s="43"/>
      <c r="J135" s="44"/>
    </row>
    <row r="136" spans="1:12" s="4" customFormat="1" x14ac:dyDescent="0.25">
      <c r="A136" s="156" t="s">
        <v>4</v>
      </c>
      <c r="B136" s="157"/>
      <c r="C136" s="45">
        <f t="shared" ref="C136:F136" si="7">SUM(C18:C135)</f>
        <v>6908.6</v>
      </c>
      <c r="D136" s="46">
        <f t="shared" ref="D136" si="8">SUM(D18:D135)</f>
        <v>1008495.0930232558</v>
      </c>
      <c r="E136" s="46">
        <f t="shared" si="7"/>
        <v>1141123.9534883723</v>
      </c>
      <c r="F136" s="47">
        <f t="shared" si="7"/>
        <v>114.06881999999999</v>
      </c>
      <c r="G136" s="48">
        <f>SUM(G18:G135)</f>
        <v>24.61318</v>
      </c>
      <c r="H136" s="48">
        <f>SUM(H18:H135)</f>
        <v>138.68199999999996</v>
      </c>
      <c r="I136" s="43"/>
      <c r="J136" s="43"/>
      <c r="K136" s="5"/>
      <c r="L136" s="5"/>
    </row>
    <row r="137" spans="1:12" x14ac:dyDescent="0.25">
      <c r="F137" s="49"/>
      <c r="G137" s="50"/>
      <c r="H137" s="50"/>
      <c r="I137" s="50"/>
      <c r="J137" s="43"/>
    </row>
    <row r="138" spans="1:12" ht="51" customHeight="1" x14ac:dyDescent="0.25">
      <c r="A138" s="14" t="s">
        <v>29</v>
      </c>
      <c r="B138" s="14" t="s">
        <v>1</v>
      </c>
      <c r="C138" s="14" t="s">
        <v>2</v>
      </c>
      <c r="D138" s="1" t="s">
        <v>38</v>
      </c>
      <c r="E138" s="1" t="s">
        <v>42</v>
      </c>
      <c r="F138" s="17" t="s">
        <v>35</v>
      </c>
      <c r="G138" s="22" t="s">
        <v>15</v>
      </c>
      <c r="H138" s="15" t="s">
        <v>36</v>
      </c>
      <c r="I138" s="43"/>
      <c r="J138" s="43"/>
    </row>
    <row r="139" spans="1:12" x14ac:dyDescent="0.25">
      <c r="A139" s="23" t="s">
        <v>24</v>
      </c>
      <c r="B139" s="35">
        <v>49730695</v>
      </c>
      <c r="C139" s="29">
        <v>88.2</v>
      </c>
      <c r="D139" s="51">
        <v>25091</v>
      </c>
      <c r="E139" s="51">
        <v>30605</v>
      </c>
      <c r="F139" s="31">
        <f>(E139-D139)*0.00086</f>
        <v>4.7420400000000003</v>
      </c>
      <c r="G139" s="31">
        <f>C139/408.1*($G$13-$F$144)</f>
        <v>2.3090634648370124E-2</v>
      </c>
      <c r="H139" s="31">
        <f>F139+G139</f>
        <v>4.7651306346483704</v>
      </c>
      <c r="I139" s="52"/>
      <c r="J139" s="43"/>
    </row>
    <row r="140" spans="1:12" x14ac:dyDescent="0.25">
      <c r="A140" s="23" t="s">
        <v>25</v>
      </c>
      <c r="B140" s="35">
        <v>49777184</v>
      </c>
      <c r="C140" s="29">
        <v>95.2</v>
      </c>
      <c r="D140" s="51">
        <v>22738</v>
      </c>
      <c r="E140" s="51">
        <v>28098</v>
      </c>
      <c r="F140" s="31">
        <f t="shared" ref="F140:F143" si="9">(E140-D140)*0.00086</f>
        <v>4.6095999999999995</v>
      </c>
      <c r="G140" s="31">
        <f t="shared" ref="G140:G141" si="10">C140/408.1*($G$13-$F$144)</f>
        <v>2.4923224699828068E-2</v>
      </c>
      <c r="H140" s="31">
        <f t="shared" ref="H140:H143" si="11">F140+G140</f>
        <v>4.6345232246998274</v>
      </c>
      <c r="I140" s="52"/>
      <c r="J140" s="52"/>
    </row>
    <row r="141" spans="1:12" x14ac:dyDescent="0.25">
      <c r="A141" s="23" t="s">
        <v>26</v>
      </c>
      <c r="B141" s="35">
        <v>49777197</v>
      </c>
      <c r="C141" s="29">
        <v>94.5</v>
      </c>
      <c r="D141" s="51">
        <v>25167</v>
      </c>
      <c r="E141" s="51">
        <v>29073</v>
      </c>
      <c r="F141" s="31">
        <f t="shared" si="9"/>
        <v>3.3591599999999997</v>
      </c>
      <c r="G141" s="31">
        <f t="shared" si="10"/>
        <v>2.4739965694682273E-2</v>
      </c>
      <c r="H141" s="31">
        <f t="shared" si="11"/>
        <v>3.383899965694682</v>
      </c>
      <c r="I141" s="52"/>
      <c r="J141" s="52"/>
    </row>
    <row r="142" spans="1:12" x14ac:dyDescent="0.25">
      <c r="A142" s="23" t="s">
        <v>27</v>
      </c>
      <c r="B142" s="35">
        <v>49777207</v>
      </c>
      <c r="C142" s="29">
        <v>66</v>
      </c>
      <c r="D142" s="51">
        <v>17266</v>
      </c>
      <c r="E142" s="51">
        <v>21377</v>
      </c>
      <c r="F142" s="31">
        <f t="shared" si="9"/>
        <v>3.53546</v>
      </c>
      <c r="G142" s="31">
        <f>C142/408.1*($G$13-$F$144)</f>
        <v>1.7278706199460637E-2</v>
      </c>
      <c r="H142" s="31">
        <f t="shared" si="11"/>
        <v>3.5527387061994609</v>
      </c>
      <c r="I142" s="52"/>
      <c r="J142" s="52"/>
    </row>
    <row r="143" spans="1:12" x14ac:dyDescent="0.25">
      <c r="A143" s="23" t="s">
        <v>28</v>
      </c>
      <c r="B143" s="35">
        <v>49777210</v>
      </c>
      <c r="C143" s="29">
        <v>64.2</v>
      </c>
      <c r="D143" s="51">
        <v>17737</v>
      </c>
      <c r="E143" s="51">
        <v>22152</v>
      </c>
      <c r="F143" s="31">
        <f t="shared" si="9"/>
        <v>3.7968999999999999</v>
      </c>
      <c r="G143" s="31">
        <f>C143/408.1*($G$13-$F$144)</f>
        <v>1.6807468757657165E-2</v>
      </c>
      <c r="H143" s="31">
        <f t="shared" si="11"/>
        <v>3.8137074687576571</v>
      </c>
      <c r="I143" s="52"/>
      <c r="J143" s="52"/>
    </row>
    <row r="144" spans="1:12" x14ac:dyDescent="0.25">
      <c r="A144" s="149" t="s">
        <v>30</v>
      </c>
      <c r="B144" s="149"/>
      <c r="C144" s="61">
        <f t="shared" ref="C144" si="12">SUM(C139:C143)</f>
        <v>408.09999999999997</v>
      </c>
      <c r="D144" s="53">
        <f>SUM(D139:D143)</f>
        <v>107999</v>
      </c>
      <c r="E144" s="53">
        <f>SUM(E139:E143)</f>
        <v>131305</v>
      </c>
      <c r="F144" s="48">
        <f>SUM(F139:F143)</f>
        <v>20.04316</v>
      </c>
      <c r="G144" s="54">
        <f>SUM(G139:G143)</f>
        <v>0.10683999999999827</v>
      </c>
      <c r="H144" s="48">
        <f>SUM(H139:H143)</f>
        <v>20.149999999999995</v>
      </c>
      <c r="I144" s="43"/>
      <c r="J144" s="52"/>
    </row>
    <row r="145" spans="1:10" x14ac:dyDescent="0.25">
      <c r="A145" s="55"/>
      <c r="B145" s="55"/>
      <c r="C145" s="56"/>
      <c r="D145" s="57"/>
      <c r="E145" s="56"/>
      <c r="F145" s="58"/>
      <c r="G145" s="59"/>
      <c r="H145" s="59"/>
      <c r="I145" s="43"/>
      <c r="J145" s="52"/>
    </row>
    <row r="146" spans="1:10" x14ac:dyDescent="0.25">
      <c r="A146" s="55"/>
      <c r="B146" s="55"/>
      <c r="C146" s="56"/>
      <c r="D146" s="57"/>
      <c r="E146" s="56"/>
      <c r="F146" s="57"/>
      <c r="G146" s="59"/>
      <c r="H146" s="59"/>
      <c r="I146" s="43"/>
      <c r="J146" s="43"/>
    </row>
    <row r="147" spans="1:10" x14ac:dyDescent="0.25">
      <c r="A147" s="60" t="s">
        <v>34</v>
      </c>
      <c r="B147" s="60"/>
      <c r="C147" s="60"/>
      <c r="D147" s="60"/>
      <c r="E147" s="60"/>
      <c r="F147" s="60"/>
      <c r="G147" s="50"/>
      <c r="H147" s="50"/>
      <c r="I147" s="43"/>
      <c r="J147" s="43"/>
    </row>
    <row r="148" spans="1:10" x14ac:dyDescent="0.25">
      <c r="G148" s="50"/>
      <c r="H148" s="50"/>
      <c r="I148" s="43"/>
      <c r="J148" s="43"/>
    </row>
  </sheetData>
  <mergeCells count="24">
    <mergeCell ref="J13:K13"/>
    <mergeCell ref="A144:B144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A136:B136"/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selection activeCell="J13" sqref="J13:K13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5" customWidth="1"/>
    <col min="7" max="7" width="12" style="28" customWidth="1"/>
    <col min="8" max="8" width="10.7109375" style="28" customWidth="1"/>
    <col min="9" max="9" width="2.140625" style="5" customWidth="1"/>
    <col min="10" max="10" width="25.5703125" style="5" customWidth="1"/>
    <col min="11" max="11" width="6.570312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"/>
    </row>
    <row r="2" spans="1:12" ht="14.45" customHeight="1" x14ac:dyDescent="0.3">
      <c r="A2" s="62"/>
      <c r="B2" s="62"/>
      <c r="C2" s="62"/>
      <c r="D2" s="62"/>
      <c r="E2" s="62"/>
      <c r="F2" s="62"/>
      <c r="G2" s="8"/>
      <c r="H2" s="8"/>
      <c r="I2" s="62"/>
      <c r="J2" s="62"/>
      <c r="K2" s="62"/>
      <c r="L2" s="62"/>
    </row>
    <row r="3" spans="1:12" ht="36.75" customHeight="1" x14ac:dyDescent="0.25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0"/>
    </row>
    <row r="4" spans="1:12" ht="17.45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20"/>
      <c r="I5" s="19" t="s">
        <v>22</v>
      </c>
      <c r="J5" s="137" t="s">
        <v>23</v>
      </c>
      <c r="K5" s="138"/>
      <c r="L5" s="63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6" t="s">
        <v>45</v>
      </c>
      <c r="H6" s="64"/>
      <c r="I6" s="19"/>
      <c r="J6" s="139"/>
      <c r="K6" s="140"/>
      <c r="L6" s="63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68">
        <v>143.48500000000001</v>
      </c>
      <c r="H7" s="18"/>
      <c r="I7" s="19"/>
      <c r="J7" s="139"/>
      <c r="K7" s="140"/>
      <c r="L7" s="63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67"/>
      <c r="H8" s="18"/>
      <c r="I8" s="19"/>
      <c r="J8" s="139"/>
      <c r="K8" s="140"/>
      <c r="L8" s="63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66">
        <v>94.825999999999993</v>
      </c>
      <c r="H9" s="18"/>
      <c r="I9" s="19"/>
      <c r="J9" s="141"/>
      <c r="K9" s="142"/>
      <c r="L9" s="63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24">
        <f>F136</f>
        <v>92.404260000000022</v>
      </c>
      <c r="H10" s="18"/>
      <c r="I10" s="19"/>
      <c r="J10" s="12"/>
      <c r="K10" s="12"/>
      <c r="L10" s="63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24">
        <f>G9-G10</f>
        <v>2.4217399999999714</v>
      </c>
      <c r="H11" s="18"/>
      <c r="I11" s="19"/>
      <c r="J11" s="12" t="s">
        <v>31</v>
      </c>
      <c r="K11" s="12"/>
      <c r="L11" s="63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66">
        <v>0</v>
      </c>
      <c r="H12" s="18"/>
      <c r="I12" s="19"/>
      <c r="J12" s="12"/>
      <c r="K12" s="12"/>
      <c r="L12" s="63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24">
        <v>13.004</v>
      </c>
      <c r="H13" s="18"/>
      <c r="I13" s="19"/>
      <c r="J13" s="148" t="s">
        <v>55</v>
      </c>
      <c r="K13" s="148"/>
      <c r="L13" s="63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24">
        <f>G7-G9-G12-G13</f>
        <v>35.655000000000022</v>
      </c>
      <c r="H14" s="18"/>
      <c r="I14" s="19"/>
      <c r="J14" s="12"/>
      <c r="K14" s="12"/>
      <c r="L14" s="63"/>
    </row>
    <row r="15" spans="1:12" ht="16.149999999999999" customHeight="1" x14ac:dyDescent="0.25">
      <c r="G15" s="5"/>
      <c r="H15" s="5"/>
    </row>
    <row r="16" spans="1:12" ht="14.45" customHeight="1" x14ac:dyDescent="0.25"/>
    <row r="17" spans="1:10" s="3" customFormat="1" ht="45" customHeight="1" x14ac:dyDescent="0.25">
      <c r="A17" s="2" t="s">
        <v>0</v>
      </c>
      <c r="B17" s="7" t="s">
        <v>1</v>
      </c>
      <c r="C17" s="2" t="s">
        <v>2</v>
      </c>
      <c r="D17" s="1" t="s">
        <v>39</v>
      </c>
      <c r="E17" s="1" t="s">
        <v>43</v>
      </c>
      <c r="F17" s="13" t="s">
        <v>33</v>
      </c>
      <c r="G17" s="21" t="s">
        <v>15</v>
      </c>
      <c r="H17" s="9" t="s">
        <v>36</v>
      </c>
      <c r="I17" s="16"/>
    </row>
    <row r="18" spans="1:10" x14ac:dyDescent="0.25">
      <c r="A18" s="29">
        <v>1</v>
      </c>
      <c r="B18" s="29">
        <v>49694375</v>
      </c>
      <c r="C18" s="29">
        <v>51.7</v>
      </c>
      <c r="D18" s="30">
        <v>14916</v>
      </c>
      <c r="E18" s="30">
        <v>16329</v>
      </c>
      <c r="F18" s="31">
        <f>(E18-D18)*0.00086</f>
        <v>1.2151799999999999</v>
      </c>
      <c r="G18" s="32">
        <f>C18/6908.6*$G$11</f>
        <v>1.8122913180673147E-2</v>
      </c>
      <c r="H18" s="33">
        <f>F18+G18</f>
        <v>1.233302913180673</v>
      </c>
      <c r="J18" s="34"/>
    </row>
    <row r="19" spans="1:10" x14ac:dyDescent="0.25">
      <c r="A19" s="29">
        <v>2</v>
      </c>
      <c r="B19" s="29">
        <v>49694370</v>
      </c>
      <c r="C19" s="29">
        <v>48.8</v>
      </c>
      <c r="D19" s="30">
        <v>10952</v>
      </c>
      <c r="E19" s="30">
        <v>12103</v>
      </c>
      <c r="F19" s="31">
        <f t="shared" ref="F19:F82" si="0">(E19-D19)*0.00086</f>
        <v>0.98985999999999996</v>
      </c>
      <c r="G19" s="32">
        <f t="shared" ref="G19:G21" si="1">C19/6908.6*$G$11</f>
        <v>1.7106347451002892E-2</v>
      </c>
      <c r="H19" s="33">
        <f t="shared" ref="H19:H82" si="2">F19+G19</f>
        <v>1.0069663474510029</v>
      </c>
      <c r="J19" s="34"/>
    </row>
    <row r="20" spans="1:10" x14ac:dyDescent="0.25">
      <c r="A20" s="29">
        <v>3</v>
      </c>
      <c r="B20" s="29">
        <v>49694359</v>
      </c>
      <c r="C20" s="29">
        <v>79.8</v>
      </c>
      <c r="D20" s="30">
        <v>13758</v>
      </c>
      <c r="E20" s="30">
        <v>15034</v>
      </c>
      <c r="F20" s="31">
        <f t="shared" si="0"/>
        <v>1.0973599999999999</v>
      </c>
      <c r="G20" s="32">
        <f t="shared" si="1"/>
        <v>2.7973084561271129E-2</v>
      </c>
      <c r="H20" s="33">
        <f t="shared" si="2"/>
        <v>1.125333084561271</v>
      </c>
      <c r="J20" s="34"/>
    </row>
    <row r="21" spans="1:10" x14ac:dyDescent="0.25">
      <c r="A21" s="29">
        <v>4</v>
      </c>
      <c r="B21" s="29">
        <v>49694358</v>
      </c>
      <c r="C21" s="29">
        <v>84.3</v>
      </c>
      <c r="D21" s="30">
        <v>21439</v>
      </c>
      <c r="E21" s="30">
        <v>24846</v>
      </c>
      <c r="F21" s="31">
        <f t="shared" si="0"/>
        <v>2.9300199999999998</v>
      </c>
      <c r="G21" s="32">
        <f t="shared" si="1"/>
        <v>2.9550514141793934E-2</v>
      </c>
      <c r="H21" s="33">
        <f t="shared" si="2"/>
        <v>2.9595705141417938</v>
      </c>
      <c r="J21" s="34"/>
    </row>
    <row r="22" spans="1:10" x14ac:dyDescent="0.25">
      <c r="A22" s="29">
        <v>5</v>
      </c>
      <c r="B22" s="29">
        <v>49694360</v>
      </c>
      <c r="C22" s="29">
        <v>84.4</v>
      </c>
      <c r="D22" s="30">
        <v>18335</v>
      </c>
      <c r="E22" s="30">
        <v>20391</v>
      </c>
      <c r="F22" s="31">
        <f t="shared" si="0"/>
        <v>1.76816</v>
      </c>
      <c r="G22" s="32">
        <f t="shared" ref="G22:G85" si="3">C22*$G$11/6908.6</f>
        <v>2.958556813247222E-2</v>
      </c>
      <c r="H22" s="33">
        <f t="shared" si="2"/>
        <v>1.7977455681324721</v>
      </c>
      <c r="J22" s="34"/>
    </row>
    <row r="23" spans="1:10" x14ac:dyDescent="0.25">
      <c r="A23" s="35">
        <v>6</v>
      </c>
      <c r="B23" s="35">
        <v>49694353</v>
      </c>
      <c r="C23" s="35">
        <v>57.9</v>
      </c>
      <c r="D23" s="30">
        <v>9094</v>
      </c>
      <c r="E23" s="30">
        <v>10214</v>
      </c>
      <c r="F23" s="31">
        <f t="shared" si="0"/>
        <v>0.96319999999999995</v>
      </c>
      <c r="G23" s="36">
        <f>C23*$G$11/6908.6</f>
        <v>2.0296260602726792E-2</v>
      </c>
      <c r="H23" s="37">
        <f t="shared" si="2"/>
        <v>0.98349626060272677</v>
      </c>
      <c r="J23" s="34"/>
    </row>
    <row r="24" spans="1:10" x14ac:dyDescent="0.25">
      <c r="A24" s="35">
        <v>7</v>
      </c>
      <c r="B24" s="35">
        <v>49694367</v>
      </c>
      <c r="C24" s="35">
        <v>43.1</v>
      </c>
      <c r="D24" s="30">
        <v>9730</v>
      </c>
      <c r="E24" s="30">
        <v>10624</v>
      </c>
      <c r="F24" s="31">
        <f t="shared" si="0"/>
        <v>0.76883999999999997</v>
      </c>
      <c r="G24" s="36">
        <f t="shared" si="3"/>
        <v>1.5108269982340673E-2</v>
      </c>
      <c r="H24" s="37">
        <f t="shared" si="2"/>
        <v>0.78394826998234068</v>
      </c>
      <c r="J24" s="34"/>
    </row>
    <row r="25" spans="1:10" x14ac:dyDescent="0.25">
      <c r="A25" s="35">
        <v>8</v>
      </c>
      <c r="B25" s="38">
        <v>49694352</v>
      </c>
      <c r="C25" s="35">
        <v>45.5</v>
      </c>
      <c r="D25" s="30">
        <v>8925</v>
      </c>
      <c r="E25" s="30">
        <v>9559</v>
      </c>
      <c r="F25" s="31">
        <f t="shared" si="0"/>
        <v>0.54523999999999995</v>
      </c>
      <c r="G25" s="36">
        <f t="shared" si="3"/>
        <v>1.5949565758619503E-2</v>
      </c>
      <c r="H25" s="37">
        <f t="shared" si="2"/>
        <v>0.56118956575861945</v>
      </c>
      <c r="J25" s="34"/>
    </row>
    <row r="26" spans="1:10" x14ac:dyDescent="0.25">
      <c r="A26" s="35">
        <v>9</v>
      </c>
      <c r="B26" s="38">
        <v>49694372</v>
      </c>
      <c r="C26" s="35">
        <v>52</v>
      </c>
      <c r="D26" s="30">
        <v>12724</v>
      </c>
      <c r="E26" s="30">
        <v>13703</v>
      </c>
      <c r="F26" s="31">
        <f t="shared" si="0"/>
        <v>0.84194000000000002</v>
      </c>
      <c r="G26" s="36">
        <f t="shared" si="3"/>
        <v>1.8228075152708002E-2</v>
      </c>
      <c r="H26" s="37">
        <f t="shared" si="2"/>
        <v>0.86016807515270799</v>
      </c>
      <c r="J26" s="34"/>
    </row>
    <row r="27" spans="1:10" x14ac:dyDescent="0.25">
      <c r="A27" s="35">
        <v>10</v>
      </c>
      <c r="B27" s="38">
        <v>49694378</v>
      </c>
      <c r="C27" s="35">
        <v>52.6</v>
      </c>
      <c r="D27" s="30">
        <v>14326</v>
      </c>
      <c r="E27" s="30">
        <v>15861</v>
      </c>
      <c r="F27" s="31">
        <f t="shared" si="0"/>
        <v>1.3201000000000001</v>
      </c>
      <c r="G27" s="36">
        <f t="shared" si="3"/>
        <v>1.8438399096777712E-2</v>
      </c>
      <c r="H27" s="37">
        <f t="shared" si="2"/>
        <v>1.3385383990967779</v>
      </c>
      <c r="J27" s="34"/>
    </row>
    <row r="28" spans="1:10" x14ac:dyDescent="0.25">
      <c r="A28" s="35">
        <v>11</v>
      </c>
      <c r="B28" s="38">
        <v>49694373</v>
      </c>
      <c r="C28" s="35">
        <v>50.5</v>
      </c>
      <c r="D28" s="30">
        <v>10939</v>
      </c>
      <c r="E28" s="30">
        <v>11652</v>
      </c>
      <c r="F28" s="31">
        <f>(E28-D28)*0.00086</f>
        <v>0.61317999999999995</v>
      </c>
      <c r="G28" s="36">
        <f t="shared" si="3"/>
        <v>1.7702265292533732E-2</v>
      </c>
      <c r="H28" s="37">
        <f t="shared" si="2"/>
        <v>0.63088226529253366</v>
      </c>
      <c r="J28" s="34"/>
    </row>
    <row r="29" spans="1:10" x14ac:dyDescent="0.25">
      <c r="A29" s="35">
        <v>12</v>
      </c>
      <c r="B29" s="38">
        <v>49694377</v>
      </c>
      <c r="C29" s="35">
        <v>80.900000000000006</v>
      </c>
      <c r="D29" s="30">
        <v>12356</v>
      </c>
      <c r="E29" s="30">
        <v>13639</v>
      </c>
      <c r="F29" s="31">
        <f t="shared" si="0"/>
        <v>1.10338</v>
      </c>
      <c r="G29" s="36">
        <f t="shared" si="3"/>
        <v>2.8358678458732259E-2</v>
      </c>
      <c r="H29" s="37">
        <f t="shared" si="2"/>
        <v>1.1317386784587322</v>
      </c>
      <c r="J29" s="34"/>
    </row>
    <row r="30" spans="1:10" x14ac:dyDescent="0.25">
      <c r="A30" s="35">
        <v>13</v>
      </c>
      <c r="B30" s="38">
        <v>49694366</v>
      </c>
      <c r="C30" s="35">
        <v>83.6</v>
      </c>
      <c r="D30" s="30">
        <v>18123</v>
      </c>
      <c r="E30" s="30">
        <v>19171</v>
      </c>
      <c r="F30" s="31">
        <f t="shared" si="0"/>
        <v>0.90127999999999997</v>
      </c>
      <c r="G30" s="36">
        <f t="shared" si="3"/>
        <v>2.9305136207045942E-2</v>
      </c>
      <c r="H30" s="37">
        <f t="shared" si="2"/>
        <v>0.93058513620704586</v>
      </c>
      <c r="J30" s="34"/>
    </row>
    <row r="31" spans="1:10" x14ac:dyDescent="0.25">
      <c r="A31" s="39">
        <v>14</v>
      </c>
      <c r="B31" s="40">
        <v>48446947</v>
      </c>
      <c r="C31" s="39">
        <v>85</v>
      </c>
      <c r="D31" s="30">
        <v>14145</v>
      </c>
      <c r="E31" s="30">
        <v>15995</v>
      </c>
      <c r="F31" s="31">
        <f t="shared" si="0"/>
        <v>1.591</v>
      </c>
      <c r="G31" s="32">
        <f t="shared" si="3"/>
        <v>2.9795892076541926E-2</v>
      </c>
      <c r="H31" s="33">
        <f t="shared" si="2"/>
        <v>1.620795892076542</v>
      </c>
      <c r="J31" s="34"/>
    </row>
    <row r="32" spans="1:10" x14ac:dyDescent="0.25">
      <c r="A32" s="39">
        <v>15</v>
      </c>
      <c r="B32" s="39">
        <v>49694351</v>
      </c>
      <c r="C32" s="39">
        <v>57.9</v>
      </c>
      <c r="D32" s="30">
        <v>9957</v>
      </c>
      <c r="E32" s="30">
        <v>10868</v>
      </c>
      <c r="F32" s="31">
        <f t="shared" si="0"/>
        <v>0.78345999999999993</v>
      </c>
      <c r="G32" s="32">
        <f t="shared" si="3"/>
        <v>2.0296260602726792E-2</v>
      </c>
      <c r="H32" s="33">
        <f t="shared" si="2"/>
        <v>0.80375626060272676</v>
      </c>
      <c r="J32" s="34"/>
    </row>
    <row r="33" spans="1:10" x14ac:dyDescent="0.25">
      <c r="A33" s="39">
        <v>16</v>
      </c>
      <c r="B33" s="39">
        <v>49694368</v>
      </c>
      <c r="C33" s="29">
        <v>42.3</v>
      </c>
      <c r="D33" s="30">
        <v>9821</v>
      </c>
      <c r="E33" s="30">
        <v>10694</v>
      </c>
      <c r="F33" s="31">
        <f t="shared" si="0"/>
        <v>0.75078</v>
      </c>
      <c r="G33" s="32">
        <f t="shared" si="3"/>
        <v>1.4827838056914395E-2</v>
      </c>
      <c r="H33" s="33">
        <f t="shared" si="2"/>
        <v>0.76560783805691435</v>
      </c>
      <c r="J33" s="34"/>
    </row>
    <row r="34" spans="1:10" x14ac:dyDescent="0.25">
      <c r="A34" s="39">
        <v>17</v>
      </c>
      <c r="B34" s="39">
        <v>49694356</v>
      </c>
      <c r="C34" s="29">
        <v>45.8</v>
      </c>
      <c r="D34" s="30">
        <v>10513</v>
      </c>
      <c r="E34" s="30">
        <v>11553</v>
      </c>
      <c r="F34" s="31">
        <f t="shared" si="0"/>
        <v>0.89439999999999997</v>
      </c>
      <c r="G34" s="32">
        <f t="shared" si="3"/>
        <v>1.6054727730654354E-2</v>
      </c>
      <c r="H34" s="33">
        <f t="shared" si="2"/>
        <v>0.91045472773065428</v>
      </c>
      <c r="J34" s="34"/>
    </row>
    <row r="35" spans="1:10" x14ac:dyDescent="0.25">
      <c r="A35" s="29">
        <v>18</v>
      </c>
      <c r="B35" s="29">
        <v>49694371</v>
      </c>
      <c r="C35" s="29">
        <v>51.9</v>
      </c>
      <c r="D35" s="30">
        <v>7856</v>
      </c>
      <c r="E35" s="30">
        <v>8959</v>
      </c>
      <c r="F35" s="31">
        <f t="shared" si="0"/>
        <v>0.94857999999999998</v>
      </c>
      <c r="G35" s="32">
        <f t="shared" si="3"/>
        <v>1.8193021162029716E-2</v>
      </c>
      <c r="H35" s="33">
        <f t="shared" si="2"/>
        <v>0.96677302116202968</v>
      </c>
      <c r="J35" s="34"/>
    </row>
    <row r="36" spans="1:10" x14ac:dyDescent="0.25">
      <c r="A36" s="29">
        <v>19</v>
      </c>
      <c r="B36" s="29">
        <v>49694357</v>
      </c>
      <c r="C36" s="29">
        <v>52.8</v>
      </c>
      <c r="D36" s="30">
        <v>2051</v>
      </c>
      <c r="E36" s="30">
        <v>2051</v>
      </c>
      <c r="F36" s="31">
        <f t="shared" si="0"/>
        <v>0</v>
      </c>
      <c r="G36" s="32">
        <f t="shared" si="3"/>
        <v>1.8508507078134277E-2</v>
      </c>
      <c r="H36" s="33">
        <f t="shared" si="2"/>
        <v>1.8508507078134277E-2</v>
      </c>
      <c r="J36" s="34"/>
    </row>
    <row r="37" spans="1:10" x14ac:dyDescent="0.25">
      <c r="A37" s="29">
        <v>20</v>
      </c>
      <c r="B37" s="29">
        <v>49690023</v>
      </c>
      <c r="C37" s="29">
        <v>50.8</v>
      </c>
      <c r="D37" s="30">
        <v>3364</v>
      </c>
      <c r="E37" s="30">
        <v>3364</v>
      </c>
      <c r="F37" s="31">
        <f t="shared" si="0"/>
        <v>0</v>
      </c>
      <c r="G37" s="32">
        <f t="shared" si="3"/>
        <v>1.7807427264568586E-2</v>
      </c>
      <c r="H37" s="33">
        <f t="shared" si="2"/>
        <v>1.7807427264568586E-2</v>
      </c>
      <c r="J37" s="34"/>
    </row>
    <row r="38" spans="1:10" x14ac:dyDescent="0.25">
      <c r="A38" s="29">
        <v>21</v>
      </c>
      <c r="B38" s="29">
        <v>49690017</v>
      </c>
      <c r="C38" s="29">
        <v>80.7</v>
      </c>
      <c r="D38" s="30">
        <v>10974</v>
      </c>
      <c r="E38" s="30">
        <v>12033</v>
      </c>
      <c r="F38" s="31">
        <f t="shared" si="0"/>
        <v>0.91073999999999999</v>
      </c>
      <c r="G38" s="32">
        <f t="shared" si="3"/>
        <v>2.828857047737569E-2</v>
      </c>
      <c r="H38" s="33">
        <f t="shared" si="2"/>
        <v>0.93902857047737565</v>
      </c>
      <c r="J38" s="34"/>
    </row>
    <row r="39" spans="1:10" x14ac:dyDescent="0.25">
      <c r="A39" s="29">
        <v>22</v>
      </c>
      <c r="B39" s="29">
        <v>49690009</v>
      </c>
      <c r="C39" s="29">
        <v>86.3</v>
      </c>
      <c r="D39" s="30">
        <v>15169</v>
      </c>
      <c r="E39" s="30">
        <v>18706</v>
      </c>
      <c r="F39" s="31">
        <f t="shared" si="0"/>
        <v>3.04182</v>
      </c>
      <c r="G39" s="32">
        <f t="shared" si="3"/>
        <v>3.0251593955359625E-2</v>
      </c>
      <c r="H39" s="33">
        <f t="shared" si="2"/>
        <v>3.0720715939553598</v>
      </c>
      <c r="J39" s="34"/>
    </row>
    <row r="40" spans="1:10" x14ac:dyDescent="0.25">
      <c r="A40" s="29">
        <v>23</v>
      </c>
      <c r="B40" s="29">
        <v>49690012</v>
      </c>
      <c r="C40" s="29">
        <v>87.1</v>
      </c>
      <c r="D40" s="30">
        <v>18768</v>
      </c>
      <c r="E40" s="30">
        <v>20510</v>
      </c>
      <c r="F40" s="31">
        <f t="shared" si="0"/>
        <v>1.4981199999999999</v>
      </c>
      <c r="G40" s="32">
        <f t="shared" si="3"/>
        <v>3.05320258807859E-2</v>
      </c>
      <c r="H40" s="33">
        <f t="shared" si="2"/>
        <v>1.5286520258807859</v>
      </c>
      <c r="J40" s="34"/>
    </row>
    <row r="41" spans="1:10" x14ac:dyDescent="0.25">
      <c r="A41" s="29">
        <v>24</v>
      </c>
      <c r="B41" s="29">
        <v>49694361</v>
      </c>
      <c r="C41" s="29">
        <v>57.4</v>
      </c>
      <c r="D41" s="30">
        <v>10647</v>
      </c>
      <c r="E41" s="30">
        <v>11485</v>
      </c>
      <c r="F41" s="31">
        <f t="shared" si="0"/>
        <v>0.72067999999999999</v>
      </c>
      <c r="G41" s="32">
        <f t="shared" si="3"/>
        <v>2.0120990649335372E-2</v>
      </c>
      <c r="H41" s="33">
        <f t="shared" si="2"/>
        <v>0.74080099064933536</v>
      </c>
      <c r="J41" s="34"/>
    </row>
    <row r="42" spans="1:10" x14ac:dyDescent="0.25">
      <c r="A42" s="29">
        <v>25</v>
      </c>
      <c r="B42" s="29">
        <v>49694376</v>
      </c>
      <c r="C42" s="29">
        <v>42.6</v>
      </c>
      <c r="D42" s="30">
        <v>4146</v>
      </c>
      <c r="E42" s="30">
        <v>4777</v>
      </c>
      <c r="F42" s="31">
        <f t="shared" si="0"/>
        <v>0.54266000000000003</v>
      </c>
      <c r="G42" s="32">
        <f t="shared" si="3"/>
        <v>1.4933000028949249E-2</v>
      </c>
      <c r="H42" s="33">
        <f t="shared" si="2"/>
        <v>0.55759300002894929</v>
      </c>
      <c r="J42" s="34"/>
    </row>
    <row r="43" spans="1:10" x14ac:dyDescent="0.25">
      <c r="A43" s="29">
        <v>26</v>
      </c>
      <c r="B43" s="29">
        <v>49690027</v>
      </c>
      <c r="C43" s="29">
        <v>45.7</v>
      </c>
      <c r="D43" s="30">
        <v>7077</v>
      </c>
      <c r="E43" s="30">
        <v>7584</v>
      </c>
      <c r="F43" s="31">
        <f t="shared" si="0"/>
        <v>0.43601999999999996</v>
      </c>
      <c r="G43" s="32">
        <f t="shared" si="3"/>
        <v>1.6019673739976072E-2</v>
      </c>
      <c r="H43" s="33">
        <f t="shared" si="2"/>
        <v>0.45203967373997606</v>
      </c>
      <c r="J43" s="34"/>
    </row>
    <row r="44" spans="1:10" x14ac:dyDescent="0.25">
      <c r="A44" s="29">
        <v>27</v>
      </c>
      <c r="B44" s="29">
        <v>49694363</v>
      </c>
      <c r="C44" s="29">
        <v>52.1</v>
      </c>
      <c r="D44" s="30">
        <v>14100</v>
      </c>
      <c r="E44" s="30">
        <v>15468</v>
      </c>
      <c r="F44" s="31">
        <f t="shared" si="0"/>
        <v>1.17648</v>
      </c>
      <c r="G44" s="32">
        <f t="shared" si="3"/>
        <v>1.8263129143386288E-2</v>
      </c>
      <c r="H44" s="33">
        <f t="shared" si="2"/>
        <v>1.1947431291433863</v>
      </c>
      <c r="J44" s="34"/>
    </row>
    <row r="45" spans="1:10" x14ac:dyDescent="0.25">
      <c r="A45" s="29">
        <v>28</v>
      </c>
      <c r="B45" s="29">
        <v>49690013</v>
      </c>
      <c r="C45" s="29">
        <v>52.6</v>
      </c>
      <c r="D45" s="30">
        <v>10844</v>
      </c>
      <c r="E45" s="30">
        <v>12322</v>
      </c>
      <c r="F45" s="31">
        <f t="shared" si="0"/>
        <v>1.27108</v>
      </c>
      <c r="G45" s="32">
        <f t="shared" si="3"/>
        <v>1.8438399096777712E-2</v>
      </c>
      <c r="H45" s="33">
        <f t="shared" si="2"/>
        <v>1.2895183990967778</v>
      </c>
      <c r="J45" s="34"/>
    </row>
    <row r="46" spans="1:10" x14ac:dyDescent="0.25">
      <c r="A46" s="29">
        <v>29</v>
      </c>
      <c r="B46" s="29">
        <v>49694355</v>
      </c>
      <c r="C46" s="29">
        <v>50.3</v>
      </c>
      <c r="D46" s="30">
        <v>10591</v>
      </c>
      <c r="E46" s="30">
        <v>11977</v>
      </c>
      <c r="F46" s="31">
        <f t="shared" si="0"/>
        <v>1.1919599999999999</v>
      </c>
      <c r="G46" s="32">
        <f t="shared" si="3"/>
        <v>1.7632157311177163E-2</v>
      </c>
      <c r="H46" s="33">
        <f t="shared" si="2"/>
        <v>1.209592157311177</v>
      </c>
      <c r="J46" s="34"/>
    </row>
    <row r="47" spans="1:10" x14ac:dyDescent="0.25">
      <c r="A47" s="29">
        <v>30</v>
      </c>
      <c r="B47" s="29">
        <v>48446938</v>
      </c>
      <c r="C47" s="29">
        <v>79</v>
      </c>
      <c r="D47" s="30">
        <v>11536</v>
      </c>
      <c r="E47" s="30">
        <v>12881</v>
      </c>
      <c r="F47" s="31">
        <f t="shared" si="0"/>
        <v>1.1567000000000001</v>
      </c>
      <c r="G47" s="32">
        <f t="shared" si="3"/>
        <v>2.7692652635844851E-2</v>
      </c>
      <c r="H47" s="33">
        <f t="shared" si="2"/>
        <v>1.1843926526358448</v>
      </c>
      <c r="J47" s="34"/>
    </row>
    <row r="48" spans="1:10" x14ac:dyDescent="0.25">
      <c r="A48" s="29">
        <v>31</v>
      </c>
      <c r="B48" s="29">
        <v>49690019</v>
      </c>
      <c r="C48" s="29">
        <v>86</v>
      </c>
      <c r="D48" s="30">
        <v>20523</v>
      </c>
      <c r="E48" s="30">
        <v>22579</v>
      </c>
      <c r="F48" s="31">
        <f t="shared" si="0"/>
        <v>1.76816</v>
      </c>
      <c r="G48" s="32">
        <f t="shared" si="3"/>
        <v>3.0146431983324774E-2</v>
      </c>
      <c r="H48" s="33">
        <f t="shared" si="2"/>
        <v>1.7983064319833246</v>
      </c>
      <c r="J48" s="34"/>
    </row>
    <row r="49" spans="1:10" x14ac:dyDescent="0.25">
      <c r="A49" s="29">
        <v>32</v>
      </c>
      <c r="B49" s="29">
        <v>49690026</v>
      </c>
      <c r="C49" s="29">
        <v>87.4</v>
      </c>
      <c r="D49" s="30">
        <v>17541</v>
      </c>
      <c r="E49" s="30">
        <v>19099</v>
      </c>
      <c r="F49" s="31">
        <f t="shared" si="0"/>
        <v>1.33988</v>
      </c>
      <c r="G49" s="32">
        <f t="shared" si="3"/>
        <v>3.0637187852820758E-2</v>
      </c>
      <c r="H49" s="33">
        <f t="shared" si="2"/>
        <v>1.3705171878528206</v>
      </c>
      <c r="J49" s="34"/>
    </row>
    <row r="50" spans="1:10" x14ac:dyDescent="0.25">
      <c r="A50" s="29">
        <v>33</v>
      </c>
      <c r="B50" s="29">
        <v>49694364</v>
      </c>
      <c r="C50" s="29">
        <v>57.1</v>
      </c>
      <c r="D50" s="30">
        <v>11630</v>
      </c>
      <c r="E50" s="30">
        <v>12690</v>
      </c>
      <c r="F50" s="31">
        <f t="shared" si="0"/>
        <v>0.91159999999999997</v>
      </c>
      <c r="G50" s="32">
        <f t="shared" si="3"/>
        <v>2.0015828677300521E-2</v>
      </c>
      <c r="H50" s="33">
        <f t="shared" si="2"/>
        <v>0.93161582867730053</v>
      </c>
      <c r="J50" s="34"/>
    </row>
    <row r="51" spans="1:10" x14ac:dyDescent="0.25">
      <c r="A51" s="29">
        <v>34</v>
      </c>
      <c r="B51" s="29">
        <v>49690020</v>
      </c>
      <c r="C51" s="29">
        <v>42.9</v>
      </c>
      <c r="D51" s="30">
        <v>3763</v>
      </c>
      <c r="E51" s="30">
        <v>4182</v>
      </c>
      <c r="F51" s="31">
        <f t="shared" si="0"/>
        <v>0.36033999999999999</v>
      </c>
      <c r="G51" s="32">
        <f t="shared" si="3"/>
        <v>1.5038162000984101E-2</v>
      </c>
      <c r="H51" s="33">
        <f t="shared" si="2"/>
        <v>0.37537816200098412</v>
      </c>
      <c r="J51" s="34"/>
    </row>
    <row r="52" spans="1:10" x14ac:dyDescent="0.25">
      <c r="A52" s="29">
        <v>35</v>
      </c>
      <c r="B52" s="29">
        <v>49690028</v>
      </c>
      <c r="C52" s="29">
        <v>44.3</v>
      </c>
      <c r="D52" s="30">
        <v>8702</v>
      </c>
      <c r="E52" s="30">
        <v>9719</v>
      </c>
      <c r="F52" s="31">
        <f t="shared" si="0"/>
        <v>0.87461999999999995</v>
      </c>
      <c r="G52" s="32">
        <f t="shared" si="3"/>
        <v>1.5528917870480085E-2</v>
      </c>
      <c r="H52" s="33">
        <f t="shared" si="2"/>
        <v>0.89014891787048001</v>
      </c>
      <c r="J52" s="34"/>
    </row>
    <row r="53" spans="1:10" x14ac:dyDescent="0.25">
      <c r="A53" s="29">
        <v>36</v>
      </c>
      <c r="B53" s="29">
        <v>49690015</v>
      </c>
      <c r="C53" s="29">
        <v>51.7</v>
      </c>
      <c r="D53" s="30">
        <v>8843</v>
      </c>
      <c r="E53" s="30">
        <v>10146</v>
      </c>
      <c r="F53" s="31">
        <f t="shared" si="0"/>
        <v>1.1205799999999999</v>
      </c>
      <c r="G53" s="32">
        <f t="shared" si="3"/>
        <v>1.8122913180673147E-2</v>
      </c>
      <c r="H53" s="33">
        <f t="shared" si="2"/>
        <v>1.138702913180673</v>
      </c>
      <c r="J53" s="34"/>
    </row>
    <row r="54" spans="1:10" x14ac:dyDescent="0.25">
      <c r="A54" s="29">
        <v>37</v>
      </c>
      <c r="B54" s="29">
        <v>49690008</v>
      </c>
      <c r="C54" s="29">
        <v>52.3</v>
      </c>
      <c r="D54" s="30">
        <v>12403</v>
      </c>
      <c r="E54" s="30">
        <v>13612</v>
      </c>
      <c r="F54" s="31">
        <f t="shared" si="0"/>
        <v>1.0397399999999999</v>
      </c>
      <c r="G54" s="32">
        <f t="shared" si="3"/>
        <v>1.8333237124742857E-2</v>
      </c>
      <c r="H54" s="33">
        <f t="shared" si="2"/>
        <v>1.0580732371247428</v>
      </c>
      <c r="J54" s="34"/>
    </row>
    <row r="55" spans="1:10" x14ac:dyDescent="0.25">
      <c r="A55" s="29">
        <v>38</v>
      </c>
      <c r="B55" s="29">
        <v>49690029</v>
      </c>
      <c r="C55" s="29">
        <v>50.2</v>
      </c>
      <c r="D55" s="30">
        <v>9358</v>
      </c>
      <c r="E55" s="30">
        <v>10473</v>
      </c>
      <c r="F55" s="31">
        <f t="shared" si="0"/>
        <v>0.95889999999999997</v>
      </c>
      <c r="G55" s="32">
        <f t="shared" si="3"/>
        <v>1.759710332049888E-2</v>
      </c>
      <c r="H55" s="33">
        <f t="shared" si="2"/>
        <v>0.97649710332049888</v>
      </c>
      <c r="J55" s="34"/>
    </row>
    <row r="56" spans="1:10" x14ac:dyDescent="0.25">
      <c r="A56" s="29">
        <v>39</v>
      </c>
      <c r="B56" s="29">
        <v>49690016</v>
      </c>
      <c r="C56" s="29">
        <v>79.7</v>
      </c>
      <c r="D56" s="30">
        <v>7020</v>
      </c>
      <c r="E56" s="30">
        <v>7020</v>
      </c>
      <c r="F56" s="31">
        <f t="shared" si="0"/>
        <v>0</v>
      </c>
      <c r="G56" s="32">
        <f t="shared" si="3"/>
        <v>2.7938030570592843E-2</v>
      </c>
      <c r="H56" s="33">
        <f t="shared" si="2"/>
        <v>2.7938030570592843E-2</v>
      </c>
      <c r="J56" s="34"/>
    </row>
    <row r="57" spans="1:10" x14ac:dyDescent="0.25">
      <c r="A57" s="29">
        <v>40</v>
      </c>
      <c r="B57" s="29">
        <v>49690024</v>
      </c>
      <c r="C57" s="29">
        <v>86.4</v>
      </c>
      <c r="D57" s="30">
        <v>13536</v>
      </c>
      <c r="E57" s="30">
        <v>13536</v>
      </c>
      <c r="F57" s="31">
        <f t="shared" si="0"/>
        <v>0</v>
      </c>
      <c r="G57" s="32">
        <f t="shared" si="3"/>
        <v>3.0286647946037911E-2</v>
      </c>
      <c r="H57" s="33">
        <f t="shared" si="2"/>
        <v>3.0286647946037911E-2</v>
      </c>
      <c r="J57" s="34"/>
    </row>
    <row r="58" spans="1:10" x14ac:dyDescent="0.25">
      <c r="A58" s="29">
        <v>41</v>
      </c>
      <c r="B58" s="29">
        <v>49690035</v>
      </c>
      <c r="C58" s="29">
        <v>87.4</v>
      </c>
      <c r="D58" s="30">
        <v>14058</v>
      </c>
      <c r="E58" s="30">
        <v>15023</v>
      </c>
      <c r="F58" s="31">
        <f t="shared" si="0"/>
        <v>0.82989999999999997</v>
      </c>
      <c r="G58" s="32">
        <f t="shared" si="3"/>
        <v>3.0637187852820758E-2</v>
      </c>
      <c r="H58" s="33">
        <f t="shared" si="2"/>
        <v>0.86053718785282074</v>
      </c>
      <c r="J58" s="34"/>
    </row>
    <row r="59" spans="1:10" x14ac:dyDescent="0.25">
      <c r="A59" s="29">
        <v>42</v>
      </c>
      <c r="B59" s="29">
        <v>49690040</v>
      </c>
      <c r="C59" s="29">
        <v>57.4</v>
      </c>
      <c r="D59" s="30">
        <v>8548</v>
      </c>
      <c r="E59" s="30">
        <v>9678</v>
      </c>
      <c r="F59" s="31">
        <f t="shared" si="0"/>
        <v>0.9718</v>
      </c>
      <c r="G59" s="32">
        <f t="shared" si="3"/>
        <v>2.0120990649335372E-2</v>
      </c>
      <c r="H59" s="33">
        <f t="shared" si="2"/>
        <v>0.99192099064933537</v>
      </c>
      <c r="J59" s="34"/>
    </row>
    <row r="60" spans="1:10" x14ac:dyDescent="0.25">
      <c r="A60" s="29">
        <v>43</v>
      </c>
      <c r="B60" s="29">
        <v>49690038</v>
      </c>
      <c r="C60" s="29">
        <v>42.4</v>
      </c>
      <c r="D60" s="30">
        <v>9225</v>
      </c>
      <c r="E60" s="30">
        <v>10046</v>
      </c>
      <c r="F60" s="31">
        <f t="shared" si="0"/>
        <v>0.70606000000000002</v>
      </c>
      <c r="G60" s="32">
        <f t="shared" si="3"/>
        <v>1.4862892047592677E-2</v>
      </c>
      <c r="H60" s="33">
        <f t="shared" si="2"/>
        <v>0.72092289204759274</v>
      </c>
      <c r="J60" s="34"/>
    </row>
    <row r="61" spans="1:10" x14ac:dyDescent="0.25">
      <c r="A61" s="29">
        <v>44</v>
      </c>
      <c r="B61" s="29">
        <v>49690010</v>
      </c>
      <c r="C61" s="29">
        <v>45.4</v>
      </c>
      <c r="D61" s="30">
        <v>8152</v>
      </c>
      <c r="E61" s="30">
        <v>8977</v>
      </c>
      <c r="F61" s="31">
        <f t="shared" si="0"/>
        <v>0.70950000000000002</v>
      </c>
      <c r="G61" s="32">
        <f t="shared" si="3"/>
        <v>1.5914511767941217E-2</v>
      </c>
      <c r="H61" s="33">
        <f t="shared" si="2"/>
        <v>0.72541451176794125</v>
      </c>
      <c r="J61" s="34"/>
    </row>
    <row r="62" spans="1:10" x14ac:dyDescent="0.25">
      <c r="A62" s="29">
        <v>45</v>
      </c>
      <c r="B62" s="29">
        <v>49690033</v>
      </c>
      <c r="C62" s="29">
        <v>51.4</v>
      </c>
      <c r="D62" s="30">
        <v>9049</v>
      </c>
      <c r="E62" s="30">
        <v>9872</v>
      </c>
      <c r="F62" s="31">
        <f t="shared" si="0"/>
        <v>0.70777999999999996</v>
      </c>
      <c r="G62" s="32">
        <f t="shared" si="3"/>
        <v>1.8017751208638293E-2</v>
      </c>
      <c r="H62" s="33">
        <f t="shared" si="2"/>
        <v>0.72579775120863821</v>
      </c>
      <c r="J62" s="34"/>
    </row>
    <row r="63" spans="1:10" x14ac:dyDescent="0.25">
      <c r="A63" s="29">
        <v>46</v>
      </c>
      <c r="B63" s="29">
        <v>49690054</v>
      </c>
      <c r="C63" s="29">
        <v>53.1</v>
      </c>
      <c r="D63" s="30">
        <v>11566</v>
      </c>
      <c r="E63" s="30">
        <v>12704</v>
      </c>
      <c r="F63" s="31">
        <f t="shared" si="0"/>
        <v>0.97867999999999999</v>
      </c>
      <c r="G63" s="32">
        <f t="shared" si="3"/>
        <v>1.8613669050169136E-2</v>
      </c>
      <c r="H63" s="33">
        <f t="shared" si="2"/>
        <v>0.99729366905016914</v>
      </c>
      <c r="J63" s="34"/>
    </row>
    <row r="64" spans="1:10" x14ac:dyDescent="0.25">
      <c r="A64" s="29">
        <v>47</v>
      </c>
      <c r="B64" s="29">
        <v>49690036</v>
      </c>
      <c r="C64" s="29">
        <v>49.9</v>
      </c>
      <c r="D64" s="30">
        <v>5268</v>
      </c>
      <c r="E64" s="30">
        <v>5425</v>
      </c>
      <c r="F64" s="31">
        <f t="shared" si="0"/>
        <v>0.13502</v>
      </c>
      <c r="G64" s="32">
        <f t="shared" si="3"/>
        <v>1.7491941348464025E-2</v>
      </c>
      <c r="H64" s="33">
        <f t="shared" si="2"/>
        <v>0.15251194134846402</v>
      </c>
      <c r="J64" s="34"/>
    </row>
    <row r="65" spans="1:10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32">
        <f t="shared" si="3"/>
        <v>2.8008138551949415E-2</v>
      </c>
      <c r="H65" s="33">
        <f t="shared" si="2"/>
        <v>2.8008138551949415E-2</v>
      </c>
      <c r="J65" s="34"/>
    </row>
    <row r="66" spans="1:10" x14ac:dyDescent="0.25">
      <c r="A66" s="29">
        <v>49</v>
      </c>
      <c r="B66" s="29">
        <v>49690052</v>
      </c>
      <c r="C66" s="29">
        <v>78</v>
      </c>
      <c r="D66" s="30">
        <v>16616</v>
      </c>
      <c r="E66" s="30">
        <v>18673</v>
      </c>
      <c r="F66" s="31">
        <f t="shared" si="0"/>
        <v>1.76902</v>
      </c>
      <c r="G66" s="32">
        <f t="shared" si="3"/>
        <v>2.7342112729062003E-2</v>
      </c>
      <c r="H66" s="37">
        <f t="shared" si="2"/>
        <v>1.7963621127290621</v>
      </c>
      <c r="J66" s="34"/>
    </row>
    <row r="67" spans="1:10" x14ac:dyDescent="0.25">
      <c r="A67" s="29">
        <v>50</v>
      </c>
      <c r="B67" s="29">
        <v>49690050</v>
      </c>
      <c r="C67" s="29">
        <v>87</v>
      </c>
      <c r="D67" s="30">
        <v>8247</v>
      </c>
      <c r="E67" s="30">
        <v>10036</v>
      </c>
      <c r="F67" s="31">
        <f t="shared" si="0"/>
        <v>1.53854</v>
      </c>
      <c r="G67" s="32">
        <f t="shared" si="3"/>
        <v>3.0496971890107621E-2</v>
      </c>
      <c r="H67" s="37">
        <f t="shared" si="2"/>
        <v>1.5690369718901076</v>
      </c>
      <c r="J67" s="34"/>
    </row>
    <row r="68" spans="1:10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32">
        <f t="shared" si="3"/>
        <v>1.9980774686622235E-2</v>
      </c>
      <c r="H68" s="37">
        <f t="shared" si="2"/>
        <v>1.9980774686622235E-2</v>
      </c>
      <c r="J68" s="34"/>
    </row>
    <row r="69" spans="1:10" x14ac:dyDescent="0.25">
      <c r="A69" s="29">
        <v>52</v>
      </c>
      <c r="B69" s="29">
        <v>49690037</v>
      </c>
      <c r="C69" s="29">
        <v>42.2</v>
      </c>
      <c r="D69" s="30">
        <v>7979</v>
      </c>
      <c r="E69" s="30">
        <v>8789</v>
      </c>
      <c r="F69" s="31">
        <f t="shared" si="0"/>
        <v>0.6966</v>
      </c>
      <c r="G69" s="32">
        <f t="shared" si="3"/>
        <v>1.479278406623611E-2</v>
      </c>
      <c r="H69" s="37">
        <f t="shared" si="2"/>
        <v>0.71139278406623607</v>
      </c>
      <c r="J69" s="34"/>
    </row>
    <row r="70" spans="1:10" x14ac:dyDescent="0.25">
      <c r="A70" s="29">
        <v>53</v>
      </c>
      <c r="B70" s="29">
        <v>49690056</v>
      </c>
      <c r="C70" s="29">
        <v>45.5</v>
      </c>
      <c r="D70" s="30">
        <v>5842</v>
      </c>
      <c r="E70" s="30">
        <v>6629</v>
      </c>
      <c r="F70" s="31">
        <f t="shared" si="0"/>
        <v>0.67681999999999998</v>
      </c>
      <c r="G70" s="32">
        <f t="shared" si="3"/>
        <v>1.5949565758619503E-2</v>
      </c>
      <c r="H70" s="37">
        <f t="shared" si="2"/>
        <v>0.69276956575861948</v>
      </c>
      <c r="J70" s="34"/>
    </row>
    <row r="71" spans="1:10" x14ac:dyDescent="0.25">
      <c r="A71" s="29">
        <v>54</v>
      </c>
      <c r="B71" s="29">
        <v>49690032</v>
      </c>
      <c r="C71" s="29">
        <v>51.6</v>
      </c>
      <c r="D71" s="30">
        <v>8523</v>
      </c>
      <c r="E71" s="30">
        <v>9297</v>
      </c>
      <c r="F71" s="31">
        <f t="shared" si="0"/>
        <v>0.66564000000000001</v>
      </c>
      <c r="G71" s="32">
        <f t="shared" si="3"/>
        <v>1.8087859189994865E-2</v>
      </c>
      <c r="H71" s="37">
        <f t="shared" si="2"/>
        <v>0.6837278591899949</v>
      </c>
      <c r="J71" s="34"/>
    </row>
    <row r="72" spans="1:10" x14ac:dyDescent="0.25">
      <c r="A72" s="29">
        <v>55</v>
      </c>
      <c r="B72" s="29">
        <v>49690055</v>
      </c>
      <c r="C72" s="29">
        <v>52.7</v>
      </c>
      <c r="D72" s="30">
        <v>12936</v>
      </c>
      <c r="E72" s="30">
        <v>14335</v>
      </c>
      <c r="F72" s="31">
        <f t="shared" si="0"/>
        <v>1.2031399999999999</v>
      </c>
      <c r="G72" s="32">
        <f t="shared" si="3"/>
        <v>1.8473453087455995E-2</v>
      </c>
      <c r="H72" s="37">
        <f t="shared" si="2"/>
        <v>1.2216134530874558</v>
      </c>
      <c r="J72" s="34"/>
    </row>
    <row r="73" spans="1:10" x14ac:dyDescent="0.25">
      <c r="A73" s="29">
        <v>56</v>
      </c>
      <c r="B73" s="29">
        <v>49690058</v>
      </c>
      <c r="C73" s="29">
        <v>49.9</v>
      </c>
      <c r="D73" s="30">
        <v>7330</v>
      </c>
      <c r="E73" s="30">
        <v>8258</v>
      </c>
      <c r="F73" s="31">
        <f t="shared" si="0"/>
        <v>0.79808000000000001</v>
      </c>
      <c r="G73" s="32">
        <f t="shared" si="3"/>
        <v>1.7491941348464025E-2</v>
      </c>
      <c r="H73" s="37">
        <f t="shared" si="2"/>
        <v>0.815571941348464</v>
      </c>
      <c r="J73" s="34"/>
    </row>
    <row r="74" spans="1:10" x14ac:dyDescent="0.25">
      <c r="A74" s="29">
        <v>57</v>
      </c>
      <c r="B74" s="29">
        <v>49690011</v>
      </c>
      <c r="C74" s="29">
        <v>79.5</v>
      </c>
      <c r="D74" s="30">
        <v>8112</v>
      </c>
      <c r="E74" s="30">
        <v>9438</v>
      </c>
      <c r="F74" s="31">
        <f t="shared" si="0"/>
        <v>1.14036</v>
      </c>
      <c r="G74" s="32">
        <f t="shared" si="3"/>
        <v>2.7867922589236271E-2</v>
      </c>
      <c r="H74" s="37">
        <f t="shared" si="2"/>
        <v>1.1682279225892362</v>
      </c>
      <c r="J74" s="34"/>
    </row>
    <row r="75" spans="1:10" x14ac:dyDescent="0.25">
      <c r="A75" s="29">
        <v>58</v>
      </c>
      <c r="B75" s="29">
        <v>49690061</v>
      </c>
      <c r="C75" s="29">
        <v>78.099999999999994</v>
      </c>
      <c r="D75" s="30">
        <v>15537</v>
      </c>
      <c r="E75" s="30">
        <v>17125</v>
      </c>
      <c r="F75" s="31">
        <f t="shared" si="0"/>
        <v>1.36568</v>
      </c>
      <c r="G75" s="32">
        <f t="shared" si="3"/>
        <v>2.7377166719740286E-2</v>
      </c>
      <c r="H75" s="37">
        <f t="shared" si="2"/>
        <v>1.3930571667197402</v>
      </c>
      <c r="J75" s="34"/>
    </row>
    <row r="76" spans="1:10" x14ac:dyDescent="0.25">
      <c r="A76" s="29">
        <v>59</v>
      </c>
      <c r="B76" s="29">
        <v>49690059</v>
      </c>
      <c r="C76" s="29">
        <v>87</v>
      </c>
      <c r="D76" s="30">
        <v>17197</v>
      </c>
      <c r="E76" s="30">
        <v>18883</v>
      </c>
      <c r="F76" s="31">
        <f t="shared" si="0"/>
        <v>1.4499599999999999</v>
      </c>
      <c r="G76" s="32">
        <f t="shared" si="3"/>
        <v>3.0496971890107621E-2</v>
      </c>
      <c r="H76" s="37">
        <f t="shared" si="2"/>
        <v>1.4804569718901075</v>
      </c>
      <c r="J76" s="34"/>
    </row>
    <row r="77" spans="1:10" x14ac:dyDescent="0.25">
      <c r="A77" s="29">
        <v>60</v>
      </c>
      <c r="B77" s="29">
        <v>49690049</v>
      </c>
      <c r="C77" s="29">
        <v>56.7</v>
      </c>
      <c r="D77" s="30">
        <v>9724</v>
      </c>
      <c r="E77" s="30">
        <v>10686</v>
      </c>
      <c r="F77" s="31">
        <f t="shared" si="0"/>
        <v>0.82731999999999994</v>
      </c>
      <c r="G77" s="32">
        <f t="shared" si="3"/>
        <v>1.987561271458738E-2</v>
      </c>
      <c r="H77" s="37">
        <f t="shared" si="2"/>
        <v>0.84719561271458732</v>
      </c>
      <c r="J77" s="34"/>
    </row>
    <row r="78" spans="1:10" x14ac:dyDescent="0.25">
      <c r="A78" s="29">
        <v>61</v>
      </c>
      <c r="B78" s="29">
        <v>49690044</v>
      </c>
      <c r="C78" s="29">
        <v>42.5</v>
      </c>
      <c r="D78" s="30">
        <v>6281</v>
      </c>
      <c r="E78" s="30">
        <v>6756</v>
      </c>
      <c r="F78" s="31">
        <f t="shared" si="0"/>
        <v>0.40849999999999997</v>
      </c>
      <c r="G78" s="32">
        <f t="shared" si="3"/>
        <v>1.4897946038270963E-2</v>
      </c>
      <c r="H78" s="37">
        <f t="shared" si="2"/>
        <v>0.42339794603827091</v>
      </c>
      <c r="J78" s="34"/>
    </row>
    <row r="79" spans="1:10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4064</v>
      </c>
      <c r="F79" s="31">
        <f t="shared" si="0"/>
        <v>0</v>
      </c>
      <c r="G79" s="36">
        <f t="shared" si="3"/>
        <v>1.5809349795906365E-2</v>
      </c>
      <c r="H79" s="37">
        <f t="shared" si="2"/>
        <v>1.5809349795906365E-2</v>
      </c>
      <c r="J79" s="34"/>
    </row>
    <row r="80" spans="1:10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36">
        <f t="shared" si="3"/>
        <v>1.798269721796001E-2</v>
      </c>
      <c r="H80" s="37">
        <f t="shared" si="2"/>
        <v>1.798269721796001E-2</v>
      </c>
      <c r="J80" s="34"/>
    </row>
    <row r="81" spans="1:10" x14ac:dyDescent="0.25">
      <c r="A81" s="29">
        <v>64</v>
      </c>
      <c r="B81" s="41" t="s">
        <v>32</v>
      </c>
      <c r="C81" s="29">
        <v>52.3</v>
      </c>
      <c r="D81" s="30">
        <f>1.99/0.00086</f>
        <v>2313.953488372093</v>
      </c>
      <c r="E81" s="30">
        <f>2.46/0.00086</f>
        <v>2860.4651162790697</v>
      </c>
      <c r="F81" s="31">
        <f>(E81-D81)*0.00086+0.008</f>
        <v>0.47799999999999987</v>
      </c>
      <c r="G81" s="36">
        <f t="shared" si="3"/>
        <v>1.8333237124742857E-2</v>
      </c>
      <c r="H81" s="37">
        <f t="shared" si="2"/>
        <v>0.49633323712474275</v>
      </c>
      <c r="J81" s="34"/>
    </row>
    <row r="82" spans="1:10" x14ac:dyDescent="0.25">
      <c r="A82" s="29">
        <v>65</v>
      </c>
      <c r="B82" s="29">
        <v>49690060</v>
      </c>
      <c r="C82" s="29">
        <v>49.5</v>
      </c>
      <c r="D82" s="30">
        <v>10741</v>
      </c>
      <c r="E82" s="30">
        <v>11743</v>
      </c>
      <c r="F82" s="31">
        <f t="shared" si="0"/>
        <v>0.86171999999999993</v>
      </c>
      <c r="G82" s="36">
        <f t="shared" si="3"/>
        <v>1.7351725385750888E-2</v>
      </c>
      <c r="H82" s="37">
        <f t="shared" si="2"/>
        <v>0.87907172538575085</v>
      </c>
      <c r="J82" s="34"/>
    </row>
    <row r="83" spans="1:10" x14ac:dyDescent="0.25">
      <c r="A83" s="29">
        <v>66</v>
      </c>
      <c r="B83" s="29">
        <v>49690051</v>
      </c>
      <c r="C83" s="29">
        <v>78.900000000000006</v>
      </c>
      <c r="D83" s="30">
        <v>9615</v>
      </c>
      <c r="E83" s="30">
        <v>10831</v>
      </c>
      <c r="F83" s="31">
        <f t="shared" ref="F83:F135" si="4">(E83-D83)*0.00086</f>
        <v>1.04576</v>
      </c>
      <c r="G83" s="36">
        <f t="shared" si="3"/>
        <v>2.7657598645166568E-2</v>
      </c>
      <c r="H83" s="37">
        <f t="shared" ref="H83:H135" si="5">F83+G83</f>
        <v>1.0734175986451666</v>
      </c>
      <c r="J83" s="34"/>
    </row>
    <row r="84" spans="1:10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32">
        <f t="shared" si="3"/>
        <v>2.7377166719740286E-2</v>
      </c>
      <c r="H84" s="37">
        <f t="shared" si="5"/>
        <v>2.7377166719740286E-2</v>
      </c>
      <c r="J84" s="34"/>
    </row>
    <row r="85" spans="1:10" x14ac:dyDescent="0.25">
      <c r="A85" s="29">
        <v>68</v>
      </c>
      <c r="B85" s="29">
        <v>49690030</v>
      </c>
      <c r="C85" s="29">
        <v>78.099999999999994</v>
      </c>
      <c r="D85" s="30">
        <v>15930</v>
      </c>
      <c r="E85" s="30">
        <v>17867</v>
      </c>
      <c r="F85" s="31">
        <f t="shared" si="4"/>
        <v>1.6658199999999999</v>
      </c>
      <c r="G85" s="32">
        <f t="shared" si="3"/>
        <v>2.7377166719740286E-2</v>
      </c>
      <c r="H85" s="37">
        <f t="shared" si="5"/>
        <v>1.6931971667197401</v>
      </c>
      <c r="J85" s="34"/>
    </row>
    <row r="86" spans="1:10" x14ac:dyDescent="0.25">
      <c r="A86" s="29">
        <v>69</v>
      </c>
      <c r="B86" s="29">
        <v>49690022</v>
      </c>
      <c r="C86" s="29">
        <v>56.8</v>
      </c>
      <c r="D86" s="30">
        <v>4470</v>
      </c>
      <c r="E86" s="30">
        <v>4887</v>
      </c>
      <c r="F86" s="31">
        <f t="shared" si="4"/>
        <v>0.35861999999999999</v>
      </c>
      <c r="G86" s="32">
        <f t="shared" ref="G86:G135" si="6">C86*$G$11/6908.6</f>
        <v>1.9910666705265662E-2</v>
      </c>
      <c r="H86" s="37">
        <f t="shared" si="5"/>
        <v>0.37853066670526564</v>
      </c>
      <c r="J86" s="34"/>
    </row>
    <row r="87" spans="1:10" x14ac:dyDescent="0.25">
      <c r="A87" s="29">
        <v>70</v>
      </c>
      <c r="B87" s="29">
        <v>49690018</v>
      </c>
      <c r="C87" s="29">
        <v>42</v>
      </c>
      <c r="D87" s="30">
        <v>6792</v>
      </c>
      <c r="E87" s="30">
        <v>7128</v>
      </c>
      <c r="F87" s="31">
        <f t="shared" si="4"/>
        <v>0.28895999999999999</v>
      </c>
      <c r="G87" s="32">
        <f t="shared" si="6"/>
        <v>1.472267608487954E-2</v>
      </c>
      <c r="H87" s="37">
        <f t="shared" si="5"/>
        <v>0.30368267608487953</v>
      </c>
      <c r="J87" s="34"/>
    </row>
    <row r="88" spans="1:10" x14ac:dyDescent="0.25">
      <c r="A88" s="29">
        <v>71</v>
      </c>
      <c r="B88" s="29">
        <v>49690021</v>
      </c>
      <c r="C88" s="29">
        <v>45.2</v>
      </c>
      <c r="D88" s="30">
        <v>7752</v>
      </c>
      <c r="E88" s="30">
        <v>8700</v>
      </c>
      <c r="F88" s="31">
        <f t="shared" si="4"/>
        <v>0.81528</v>
      </c>
      <c r="G88" s="32">
        <f t="shared" si="6"/>
        <v>1.5844403786584648E-2</v>
      </c>
      <c r="H88" s="37">
        <f t="shared" si="5"/>
        <v>0.8311244037865847</v>
      </c>
      <c r="J88" s="34"/>
    </row>
    <row r="89" spans="1:10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32">
        <f t="shared" si="6"/>
        <v>1.8017751208638293E-2</v>
      </c>
      <c r="H89" s="37">
        <f t="shared" si="5"/>
        <v>1.8017751208638293E-2</v>
      </c>
      <c r="J89" s="34"/>
    </row>
    <row r="90" spans="1:10" x14ac:dyDescent="0.25">
      <c r="A90" s="29">
        <v>73</v>
      </c>
      <c r="B90" s="29">
        <v>49690034</v>
      </c>
      <c r="C90" s="29">
        <v>52.1</v>
      </c>
      <c r="D90" s="30">
        <v>6138</v>
      </c>
      <c r="E90" s="30">
        <v>6138</v>
      </c>
      <c r="F90" s="31">
        <f t="shared" si="4"/>
        <v>0</v>
      </c>
      <c r="G90" s="32">
        <f t="shared" si="6"/>
        <v>1.8263129143386288E-2</v>
      </c>
      <c r="H90" s="37">
        <f t="shared" si="5"/>
        <v>1.8263129143386288E-2</v>
      </c>
      <c r="J90" s="34"/>
    </row>
    <row r="91" spans="1:10" x14ac:dyDescent="0.25">
      <c r="A91" s="29">
        <v>74</v>
      </c>
      <c r="B91" s="29">
        <v>49777205</v>
      </c>
      <c r="C91" s="29">
        <v>49.7</v>
      </c>
      <c r="D91" s="30">
        <v>5125</v>
      </c>
      <c r="E91" s="30">
        <v>5618</v>
      </c>
      <c r="F91" s="31">
        <f t="shared" si="4"/>
        <v>0.42397999999999997</v>
      </c>
      <c r="G91" s="32">
        <f t="shared" si="6"/>
        <v>1.7421833367107457E-2</v>
      </c>
      <c r="H91" s="37">
        <f t="shared" si="5"/>
        <v>0.44140183336710742</v>
      </c>
      <c r="J91" s="34"/>
    </row>
    <row r="92" spans="1:10" x14ac:dyDescent="0.25">
      <c r="A92" s="29">
        <v>75</v>
      </c>
      <c r="B92" s="29">
        <v>49730686</v>
      </c>
      <c r="C92" s="29">
        <v>79</v>
      </c>
      <c r="D92" s="30">
        <v>8761</v>
      </c>
      <c r="E92" s="30">
        <v>9828</v>
      </c>
      <c r="F92" s="31">
        <f t="shared" si="4"/>
        <v>0.91761999999999999</v>
      </c>
      <c r="G92" s="32">
        <f t="shared" si="6"/>
        <v>2.7692652635844851E-2</v>
      </c>
      <c r="H92" s="37">
        <f t="shared" si="5"/>
        <v>0.94531265263584485</v>
      </c>
      <c r="J92" s="34"/>
    </row>
    <row r="93" spans="1:10" x14ac:dyDescent="0.25">
      <c r="A93" s="29">
        <v>76</v>
      </c>
      <c r="B93" s="29">
        <v>49690025</v>
      </c>
      <c r="C93" s="29">
        <v>78.3</v>
      </c>
      <c r="D93" s="30">
        <v>16425</v>
      </c>
      <c r="E93" s="30">
        <v>18253</v>
      </c>
      <c r="F93" s="31">
        <f t="shared" si="4"/>
        <v>1.5720799999999999</v>
      </c>
      <c r="G93" s="32">
        <f t="shared" si="6"/>
        <v>2.7447274701096858E-2</v>
      </c>
      <c r="H93" s="37">
        <f t="shared" si="5"/>
        <v>1.5995272747010967</v>
      </c>
      <c r="J93" s="34"/>
    </row>
    <row r="94" spans="1:10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32">
        <f t="shared" si="6"/>
        <v>2.7412220710418576E-2</v>
      </c>
      <c r="H94" s="37">
        <f t="shared" si="5"/>
        <v>2.7412220710418576E-2</v>
      </c>
      <c r="J94" s="34"/>
    </row>
    <row r="95" spans="1:10" x14ac:dyDescent="0.25">
      <c r="A95" s="29">
        <v>78</v>
      </c>
      <c r="B95" s="29">
        <v>49730694</v>
      </c>
      <c r="C95" s="29">
        <v>56.7</v>
      </c>
      <c r="D95" s="30">
        <v>5117</v>
      </c>
      <c r="E95" s="30">
        <v>6032</v>
      </c>
      <c r="F95" s="31">
        <f t="shared" si="4"/>
        <v>0.78689999999999993</v>
      </c>
      <c r="G95" s="32">
        <f t="shared" si="6"/>
        <v>1.987561271458738E-2</v>
      </c>
      <c r="H95" s="37">
        <f t="shared" si="5"/>
        <v>0.80677561271458731</v>
      </c>
      <c r="J95" s="34"/>
    </row>
    <row r="96" spans="1:10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2965</v>
      </c>
      <c r="F96" s="31">
        <f t="shared" si="4"/>
        <v>0</v>
      </c>
      <c r="G96" s="32">
        <f t="shared" si="6"/>
        <v>1.472267608487954E-2</v>
      </c>
      <c r="H96" s="37">
        <f t="shared" si="5"/>
        <v>1.472267608487954E-2</v>
      </c>
      <c r="J96" s="34"/>
    </row>
    <row r="97" spans="1:10" x14ac:dyDescent="0.25">
      <c r="A97" s="29">
        <v>80</v>
      </c>
      <c r="B97" s="29">
        <v>49730693</v>
      </c>
      <c r="C97" s="29">
        <v>44.9</v>
      </c>
      <c r="D97" s="30">
        <v>9544</v>
      </c>
      <c r="E97" s="30">
        <v>10151</v>
      </c>
      <c r="F97" s="31">
        <f t="shared" si="4"/>
        <v>0.52202000000000004</v>
      </c>
      <c r="G97" s="32">
        <f t="shared" si="6"/>
        <v>1.5739241814549793E-2</v>
      </c>
      <c r="H97" s="37">
        <f t="shared" si="5"/>
        <v>0.53775924181454982</v>
      </c>
      <c r="J97" s="34"/>
    </row>
    <row r="98" spans="1:10" x14ac:dyDescent="0.25">
      <c r="A98" s="29">
        <v>81</v>
      </c>
      <c r="B98" s="29">
        <v>49730689</v>
      </c>
      <c r="C98" s="29">
        <v>51.3</v>
      </c>
      <c r="D98" s="30">
        <v>8784</v>
      </c>
      <c r="E98" s="30">
        <v>8784</v>
      </c>
      <c r="F98" s="31">
        <f t="shared" si="4"/>
        <v>0</v>
      </c>
      <c r="G98" s="32">
        <f t="shared" si="6"/>
        <v>1.798269721796001E-2</v>
      </c>
      <c r="H98" s="37">
        <f t="shared" si="5"/>
        <v>1.798269721796001E-2</v>
      </c>
      <c r="J98" s="34"/>
    </row>
    <row r="99" spans="1:10" x14ac:dyDescent="0.25">
      <c r="A99" s="29">
        <v>82</v>
      </c>
      <c r="B99" s="29">
        <v>49777206</v>
      </c>
      <c r="C99" s="29">
        <v>51.6</v>
      </c>
      <c r="D99" s="30">
        <v>11716</v>
      </c>
      <c r="E99" s="30">
        <v>13190</v>
      </c>
      <c r="F99" s="31">
        <f t="shared" si="4"/>
        <v>1.2676399999999999</v>
      </c>
      <c r="G99" s="32">
        <f t="shared" si="6"/>
        <v>1.8087859189994865E-2</v>
      </c>
      <c r="H99" s="37">
        <f t="shared" si="5"/>
        <v>1.2857278591899948</v>
      </c>
      <c r="J99" s="34"/>
    </row>
    <row r="100" spans="1:10" x14ac:dyDescent="0.25">
      <c r="A100" s="29">
        <v>83</v>
      </c>
      <c r="B100" s="29">
        <v>49777193</v>
      </c>
      <c r="C100" s="29">
        <v>49.7</v>
      </c>
      <c r="D100" s="30">
        <v>4431</v>
      </c>
      <c r="E100" s="30">
        <v>4437</v>
      </c>
      <c r="F100" s="31">
        <f t="shared" si="4"/>
        <v>5.1599999999999997E-3</v>
      </c>
      <c r="G100" s="32">
        <f t="shared" si="6"/>
        <v>1.7421833367107457E-2</v>
      </c>
      <c r="H100" s="37">
        <f t="shared" si="5"/>
        <v>2.2581833367107458E-2</v>
      </c>
      <c r="J100" s="34"/>
    </row>
    <row r="101" spans="1:10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32">
        <f t="shared" si="6"/>
        <v>2.6535870943461458E-2</v>
      </c>
      <c r="H101" s="37">
        <f t="shared" si="5"/>
        <v>2.6535870943461458E-2</v>
      </c>
      <c r="J101" s="34"/>
    </row>
    <row r="102" spans="1:10" x14ac:dyDescent="0.25">
      <c r="A102" s="29">
        <v>85</v>
      </c>
      <c r="B102" s="29">
        <v>49777188</v>
      </c>
      <c r="C102" s="29">
        <v>88.1</v>
      </c>
      <c r="D102" s="30">
        <v>13730</v>
      </c>
      <c r="E102" s="30">
        <v>15938</v>
      </c>
      <c r="F102" s="31">
        <f t="shared" si="4"/>
        <v>1.8988799999999999</v>
      </c>
      <c r="G102" s="32">
        <f t="shared" si="6"/>
        <v>3.0882565787568747E-2</v>
      </c>
      <c r="H102" s="37">
        <f t="shared" si="5"/>
        <v>1.9297625657875686</v>
      </c>
      <c r="J102" s="34"/>
    </row>
    <row r="103" spans="1:10" x14ac:dyDescent="0.25">
      <c r="A103" s="29">
        <v>86</v>
      </c>
      <c r="B103" s="29">
        <v>49690031</v>
      </c>
      <c r="C103" s="29">
        <v>49</v>
      </c>
      <c r="D103" s="30">
        <v>6763</v>
      </c>
      <c r="E103" s="30">
        <v>7839</v>
      </c>
      <c r="F103" s="31">
        <f t="shared" si="4"/>
        <v>0.92535999999999996</v>
      </c>
      <c r="G103" s="32">
        <f t="shared" si="6"/>
        <v>1.7176455432359464E-2</v>
      </c>
      <c r="H103" s="37">
        <f t="shared" si="5"/>
        <v>0.94253645543235942</v>
      </c>
      <c r="J103" s="34"/>
    </row>
    <row r="104" spans="1:10" x14ac:dyDescent="0.25">
      <c r="A104" s="29">
        <v>87</v>
      </c>
      <c r="B104" s="29">
        <v>49730696</v>
      </c>
      <c r="C104" s="29">
        <v>42.6</v>
      </c>
      <c r="D104" s="30">
        <v>4310</v>
      </c>
      <c r="E104" s="30">
        <v>4813</v>
      </c>
      <c r="F104" s="31">
        <f t="shared" si="4"/>
        <v>0.43257999999999996</v>
      </c>
      <c r="G104" s="32">
        <f t="shared" si="6"/>
        <v>1.4933000028949249E-2</v>
      </c>
      <c r="H104" s="37">
        <f t="shared" si="5"/>
        <v>0.44751300002894923</v>
      </c>
      <c r="J104" s="34"/>
    </row>
    <row r="105" spans="1:10" x14ac:dyDescent="0.25">
      <c r="A105" s="29">
        <v>88</v>
      </c>
      <c r="B105" s="29">
        <v>49777183</v>
      </c>
      <c r="C105" s="29">
        <v>45</v>
      </c>
      <c r="D105" s="30">
        <v>8539</v>
      </c>
      <c r="E105" s="30">
        <v>9556</v>
      </c>
      <c r="F105" s="31">
        <f t="shared" si="4"/>
        <v>0.87461999999999995</v>
      </c>
      <c r="G105" s="32">
        <f t="shared" si="6"/>
        <v>1.5774295805228079E-2</v>
      </c>
      <c r="H105" s="37">
        <f t="shared" si="5"/>
        <v>0.890394295805228</v>
      </c>
      <c r="J105" s="34"/>
    </row>
    <row r="106" spans="1:10" x14ac:dyDescent="0.25">
      <c r="A106" s="29">
        <v>89</v>
      </c>
      <c r="B106" s="29">
        <v>49690045</v>
      </c>
      <c r="C106" s="29">
        <v>51.2</v>
      </c>
      <c r="D106" s="30">
        <v>11380</v>
      </c>
      <c r="E106" s="30">
        <v>12559</v>
      </c>
      <c r="F106" s="31">
        <f t="shared" si="4"/>
        <v>1.0139400000000001</v>
      </c>
      <c r="G106" s="32">
        <f t="shared" si="6"/>
        <v>1.7947643227281727E-2</v>
      </c>
      <c r="H106" s="37">
        <f t="shared" si="5"/>
        <v>1.0318876432272819</v>
      </c>
      <c r="J106" s="34"/>
    </row>
    <row r="107" spans="1:10" x14ac:dyDescent="0.25">
      <c r="A107" s="29">
        <v>90</v>
      </c>
      <c r="B107" s="29">
        <v>49777189</v>
      </c>
      <c r="C107" s="29">
        <v>52.1</v>
      </c>
      <c r="D107" s="30">
        <v>8362</v>
      </c>
      <c r="E107" s="30">
        <v>9149</v>
      </c>
      <c r="F107" s="31">
        <f t="shared" si="4"/>
        <v>0.67681999999999998</v>
      </c>
      <c r="G107" s="32">
        <f t="shared" si="6"/>
        <v>1.8263129143386288E-2</v>
      </c>
      <c r="H107" s="37">
        <f t="shared" si="5"/>
        <v>0.69508312914338621</v>
      </c>
      <c r="J107" s="34"/>
    </row>
    <row r="108" spans="1:10" x14ac:dyDescent="0.25">
      <c r="A108" s="29">
        <v>91</v>
      </c>
      <c r="B108" s="29">
        <v>49777185</v>
      </c>
      <c r="C108" s="29">
        <v>49.8</v>
      </c>
      <c r="D108" s="30">
        <v>11011</v>
      </c>
      <c r="E108" s="30">
        <v>12268</v>
      </c>
      <c r="F108" s="31">
        <f t="shared" si="4"/>
        <v>1.0810199999999999</v>
      </c>
      <c r="G108" s="32">
        <f t="shared" si="6"/>
        <v>1.7456887357785739E-2</v>
      </c>
      <c r="H108" s="37">
        <f t="shared" si="5"/>
        <v>1.0984768873577857</v>
      </c>
      <c r="J108" s="34"/>
    </row>
    <row r="109" spans="1:10" x14ac:dyDescent="0.25">
      <c r="A109" s="29">
        <v>92</v>
      </c>
      <c r="B109" s="29">
        <v>49777190</v>
      </c>
      <c r="C109" s="29">
        <v>75.5</v>
      </c>
      <c r="D109" s="30">
        <v>12973</v>
      </c>
      <c r="E109" s="30">
        <v>14342</v>
      </c>
      <c r="F109" s="31">
        <f t="shared" si="4"/>
        <v>1.1773400000000001</v>
      </c>
      <c r="G109" s="32">
        <f t="shared" si="6"/>
        <v>2.6465762962104886E-2</v>
      </c>
      <c r="H109" s="37">
        <f t="shared" si="5"/>
        <v>1.2038057629621048</v>
      </c>
      <c r="J109" s="34"/>
    </row>
    <row r="110" spans="1:10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32">
        <f t="shared" si="6"/>
        <v>1.1918356830616771E-2</v>
      </c>
      <c r="H110" s="37">
        <f t="shared" si="5"/>
        <v>1.1918356830616771E-2</v>
      </c>
      <c r="J110" s="34"/>
    </row>
    <row r="111" spans="1:10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32">
        <f t="shared" si="6"/>
        <v>1.721150942303775E-2</v>
      </c>
      <c r="H111" s="37">
        <f t="shared" si="5"/>
        <v>1.721150942303775E-2</v>
      </c>
      <c r="J111" s="34"/>
    </row>
    <row r="112" spans="1:10" x14ac:dyDescent="0.25">
      <c r="A112" s="29">
        <v>94</v>
      </c>
      <c r="B112" s="29">
        <v>49777209</v>
      </c>
      <c r="C112" s="29">
        <v>48.5</v>
      </c>
      <c r="D112" s="30">
        <v>4597</v>
      </c>
      <c r="E112" s="30">
        <v>4602</v>
      </c>
      <c r="F112" s="31">
        <f t="shared" si="4"/>
        <v>4.3E-3</v>
      </c>
      <c r="G112" s="32">
        <f t="shared" si="6"/>
        <v>1.7001185478968041E-2</v>
      </c>
      <c r="H112" s="37">
        <f t="shared" si="5"/>
        <v>2.1301185478968039E-2</v>
      </c>
      <c r="J112" s="34"/>
    </row>
    <row r="113" spans="1:10" x14ac:dyDescent="0.25">
      <c r="A113" s="29">
        <v>95</v>
      </c>
      <c r="B113" s="29">
        <v>49777195</v>
      </c>
      <c r="C113" s="29">
        <v>42.4</v>
      </c>
      <c r="D113" s="30">
        <v>8612</v>
      </c>
      <c r="E113" s="30">
        <v>9237</v>
      </c>
      <c r="F113" s="31">
        <f t="shared" si="4"/>
        <v>0.53749999999999998</v>
      </c>
      <c r="G113" s="32">
        <f t="shared" si="6"/>
        <v>1.4862892047592677E-2</v>
      </c>
      <c r="H113" s="37">
        <f t="shared" si="5"/>
        <v>0.5523628920475927</v>
      </c>
      <c r="J113" s="34"/>
    </row>
    <row r="114" spans="1:10" x14ac:dyDescent="0.25">
      <c r="A114" s="29">
        <v>96</v>
      </c>
      <c r="B114" s="29">
        <v>49777187</v>
      </c>
      <c r="C114" s="29">
        <v>46</v>
      </c>
      <c r="D114" s="30">
        <v>9856</v>
      </c>
      <c r="E114" s="30">
        <v>10838</v>
      </c>
      <c r="F114" s="31">
        <f t="shared" si="4"/>
        <v>0.84451999999999994</v>
      </c>
      <c r="G114" s="32">
        <f t="shared" si="6"/>
        <v>1.6124835712010926E-2</v>
      </c>
      <c r="H114" s="37">
        <f t="shared" si="5"/>
        <v>0.86064483571201089</v>
      </c>
      <c r="J114" s="34"/>
    </row>
    <row r="115" spans="1:10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32">
        <f t="shared" si="6"/>
        <v>1.836829111542114E-2</v>
      </c>
      <c r="H115" s="37">
        <f t="shared" si="5"/>
        <v>1.836829111542114E-2</v>
      </c>
      <c r="J115" s="34"/>
    </row>
    <row r="116" spans="1:10" x14ac:dyDescent="0.25">
      <c r="A116" s="29">
        <v>98</v>
      </c>
      <c r="B116" s="29">
        <v>49730699</v>
      </c>
      <c r="C116" s="29">
        <v>51.7</v>
      </c>
      <c r="D116" s="30">
        <v>11996</v>
      </c>
      <c r="E116" s="30">
        <v>13320</v>
      </c>
      <c r="F116" s="31">
        <f t="shared" si="4"/>
        <v>1.1386399999999999</v>
      </c>
      <c r="G116" s="32">
        <f t="shared" si="6"/>
        <v>1.8122913180673147E-2</v>
      </c>
      <c r="H116" s="37">
        <f t="shared" si="5"/>
        <v>1.1567629131806729</v>
      </c>
      <c r="J116" s="34"/>
    </row>
    <row r="117" spans="1:10" x14ac:dyDescent="0.25">
      <c r="A117" s="29">
        <v>99</v>
      </c>
      <c r="B117" s="29">
        <v>49730683</v>
      </c>
      <c r="C117" s="29">
        <v>50.1</v>
      </c>
      <c r="D117" s="30">
        <v>10247</v>
      </c>
      <c r="E117" s="30">
        <v>11368</v>
      </c>
      <c r="F117" s="31">
        <f t="shared" si="4"/>
        <v>0.96406000000000003</v>
      </c>
      <c r="G117" s="32">
        <f t="shared" si="6"/>
        <v>1.7562049329820594E-2</v>
      </c>
      <c r="H117" s="37">
        <f t="shared" si="5"/>
        <v>0.98162204932982067</v>
      </c>
      <c r="J117" s="34"/>
    </row>
    <row r="118" spans="1:10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32">
        <f t="shared" si="6"/>
        <v>2.6851356859566019E-2</v>
      </c>
      <c r="H118" s="37">
        <f t="shared" si="5"/>
        <v>2.6851356859566019E-2</v>
      </c>
      <c r="J118" s="34"/>
    </row>
    <row r="119" spans="1:10" x14ac:dyDescent="0.25">
      <c r="A119" s="29">
        <v>101</v>
      </c>
      <c r="B119" s="29">
        <v>49730406</v>
      </c>
      <c r="C119" s="29">
        <v>92.9</v>
      </c>
      <c r="D119" s="30">
        <v>16589</v>
      </c>
      <c r="E119" s="30">
        <v>18954</v>
      </c>
      <c r="F119" s="31">
        <f t="shared" si="4"/>
        <v>2.0339</v>
      </c>
      <c r="G119" s="32">
        <f t="shared" si="6"/>
        <v>3.2565157340126417E-2</v>
      </c>
      <c r="H119" s="37">
        <f t="shared" si="5"/>
        <v>2.0664651573401263</v>
      </c>
      <c r="J119" s="34"/>
    </row>
    <row r="120" spans="1:10" x14ac:dyDescent="0.25">
      <c r="A120" s="29">
        <v>102</v>
      </c>
      <c r="B120" s="29">
        <v>49730702</v>
      </c>
      <c r="C120" s="29">
        <v>48</v>
      </c>
      <c r="D120" s="30">
        <v>10196</v>
      </c>
      <c r="E120" s="30">
        <v>11325</v>
      </c>
      <c r="F120" s="31">
        <f t="shared" si="4"/>
        <v>0.97094000000000003</v>
      </c>
      <c r="G120" s="32">
        <f t="shared" si="6"/>
        <v>1.6825915525576617E-2</v>
      </c>
      <c r="H120" s="37">
        <f t="shared" si="5"/>
        <v>0.98776591552557669</v>
      </c>
      <c r="J120" s="34"/>
    </row>
    <row r="121" spans="1:10" x14ac:dyDescent="0.25">
      <c r="A121" s="29">
        <v>103</v>
      </c>
      <c r="B121" s="29">
        <v>49730700</v>
      </c>
      <c r="C121" s="29">
        <v>42.5</v>
      </c>
      <c r="D121" s="30">
        <v>8745</v>
      </c>
      <c r="E121" s="30">
        <v>9601</v>
      </c>
      <c r="F121" s="31">
        <f t="shared" si="4"/>
        <v>0.73616000000000004</v>
      </c>
      <c r="G121" s="32">
        <f t="shared" si="6"/>
        <v>1.4897946038270963E-2</v>
      </c>
      <c r="H121" s="37">
        <f t="shared" si="5"/>
        <v>0.75105794603827103</v>
      </c>
      <c r="J121" s="34"/>
    </row>
    <row r="122" spans="1:10" x14ac:dyDescent="0.25">
      <c r="A122" s="29">
        <v>104</v>
      </c>
      <c r="B122" s="29">
        <v>49730705</v>
      </c>
      <c r="C122" s="29">
        <v>45.4</v>
      </c>
      <c r="D122" s="30">
        <v>4813</v>
      </c>
      <c r="E122" s="30">
        <v>5324</v>
      </c>
      <c r="F122" s="31">
        <f t="shared" si="4"/>
        <v>0.43945999999999996</v>
      </c>
      <c r="G122" s="32">
        <f t="shared" si="6"/>
        <v>1.5914511767941217E-2</v>
      </c>
      <c r="H122" s="37">
        <f t="shared" si="5"/>
        <v>0.45537451176794119</v>
      </c>
      <c r="J122" s="34"/>
    </row>
    <row r="123" spans="1:10" x14ac:dyDescent="0.25">
      <c r="A123" s="29">
        <v>105</v>
      </c>
      <c r="B123" s="29">
        <v>49730684</v>
      </c>
      <c r="C123" s="29">
        <v>51.7</v>
      </c>
      <c r="D123" s="30">
        <v>6136</v>
      </c>
      <c r="E123" s="30">
        <v>7107</v>
      </c>
      <c r="F123" s="31">
        <f t="shared" si="4"/>
        <v>0.83506000000000002</v>
      </c>
      <c r="G123" s="32">
        <f t="shared" si="6"/>
        <v>1.8122913180673147E-2</v>
      </c>
      <c r="H123" s="37">
        <f t="shared" si="5"/>
        <v>0.85318291318067319</v>
      </c>
      <c r="J123" s="34"/>
    </row>
    <row r="124" spans="1:10" x14ac:dyDescent="0.25">
      <c r="A124" s="29">
        <v>106</v>
      </c>
      <c r="B124" s="29">
        <v>49730698</v>
      </c>
      <c r="C124" s="29">
        <v>51.8</v>
      </c>
      <c r="D124" s="30">
        <v>14865</v>
      </c>
      <c r="E124" s="30">
        <v>15487</v>
      </c>
      <c r="F124" s="31">
        <f t="shared" si="4"/>
        <v>0.53491999999999995</v>
      </c>
      <c r="G124" s="32">
        <f t="shared" si="6"/>
        <v>1.8157967171351434E-2</v>
      </c>
      <c r="H124" s="37">
        <f t="shared" si="5"/>
        <v>0.55307796717135138</v>
      </c>
      <c r="J124" s="34"/>
    </row>
    <row r="125" spans="1:10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36">
        <f t="shared" si="6"/>
        <v>1.7491941348464025E-2</v>
      </c>
      <c r="H125" s="37">
        <f t="shared" si="5"/>
        <v>1.7491941348464025E-2</v>
      </c>
      <c r="J125" s="34"/>
    </row>
    <row r="126" spans="1:10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36">
        <f t="shared" si="6"/>
        <v>1.9384856845091395E-2</v>
      </c>
      <c r="H126" s="37">
        <f t="shared" si="5"/>
        <v>1.9384856845091395E-2</v>
      </c>
      <c r="J126" s="34"/>
    </row>
    <row r="127" spans="1:10" x14ac:dyDescent="0.25">
      <c r="A127" s="29">
        <v>109</v>
      </c>
      <c r="B127" s="29">
        <v>49730703</v>
      </c>
      <c r="C127" s="29">
        <v>61.8</v>
      </c>
      <c r="D127" s="30">
        <v>5055</v>
      </c>
      <c r="E127" s="30">
        <v>5874</v>
      </c>
      <c r="F127" s="31">
        <f t="shared" si="4"/>
        <v>0.70433999999999997</v>
      </c>
      <c r="G127" s="36">
        <f t="shared" si="6"/>
        <v>2.1663366239179891E-2</v>
      </c>
      <c r="H127" s="37">
        <f t="shared" si="5"/>
        <v>0.72600336623917983</v>
      </c>
      <c r="J127" s="34"/>
    </row>
    <row r="128" spans="1:10" x14ac:dyDescent="0.25">
      <c r="A128" s="29">
        <v>110</v>
      </c>
      <c r="B128" s="29">
        <v>49730697</v>
      </c>
      <c r="C128" s="29">
        <v>47.7</v>
      </c>
      <c r="D128" s="30">
        <v>9668</v>
      </c>
      <c r="E128" s="30">
        <v>10583</v>
      </c>
      <c r="F128" s="31">
        <f t="shared" si="4"/>
        <v>0.78689999999999993</v>
      </c>
      <c r="G128" s="36">
        <f t="shared" si="6"/>
        <v>1.6720753553541762E-2</v>
      </c>
      <c r="H128" s="37">
        <f t="shared" si="5"/>
        <v>0.80362075355354168</v>
      </c>
      <c r="J128" s="34"/>
    </row>
    <row r="129" spans="1:12" x14ac:dyDescent="0.25">
      <c r="A129" s="29">
        <v>111</v>
      </c>
      <c r="B129" s="29">
        <v>49690048</v>
      </c>
      <c r="C129" s="29">
        <v>51.2</v>
      </c>
      <c r="D129" s="30">
        <v>9802</v>
      </c>
      <c r="E129" s="30">
        <v>10923</v>
      </c>
      <c r="F129" s="31">
        <f t="shared" si="4"/>
        <v>0.96406000000000003</v>
      </c>
      <c r="G129" s="36">
        <f t="shared" si="6"/>
        <v>1.7947643227281727E-2</v>
      </c>
      <c r="H129" s="37">
        <f t="shared" si="5"/>
        <v>0.98200764322728173</v>
      </c>
      <c r="I129" s="43"/>
      <c r="J129" s="44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10318</v>
      </c>
      <c r="E130" s="30">
        <v>11605</v>
      </c>
      <c r="F130" s="31">
        <f t="shared" si="4"/>
        <v>1.1068199999999999</v>
      </c>
      <c r="G130" s="36">
        <f t="shared" si="6"/>
        <v>1.8193021162029716E-2</v>
      </c>
      <c r="H130" s="37">
        <f t="shared" si="5"/>
        <v>1.1250130211620297</v>
      </c>
      <c r="I130" s="43"/>
      <c r="J130" s="44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6366</v>
      </c>
      <c r="E131" s="30">
        <v>7013</v>
      </c>
      <c r="F131" s="31">
        <f t="shared" si="4"/>
        <v>0.55642000000000003</v>
      </c>
      <c r="G131" s="36">
        <f t="shared" si="6"/>
        <v>1.7562049329820594E-2</v>
      </c>
      <c r="H131" s="37">
        <f>F131+G131</f>
        <v>0.57398204932982066</v>
      </c>
      <c r="I131" s="43"/>
      <c r="J131" s="44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6962</v>
      </c>
      <c r="E132" s="30">
        <v>7280</v>
      </c>
      <c r="F132" s="31">
        <f t="shared" si="4"/>
        <v>0.27348</v>
      </c>
      <c r="G132" s="36">
        <f t="shared" si="6"/>
        <v>2.1417988304431902E-2</v>
      </c>
      <c r="H132" s="37">
        <f t="shared" si="5"/>
        <v>0.29489798830443192</v>
      </c>
      <c r="I132" s="43"/>
      <c r="J132" s="44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12670</v>
      </c>
      <c r="E133" s="30">
        <v>13978</v>
      </c>
      <c r="F133" s="31">
        <f t="shared" si="4"/>
        <v>1.1248799999999999</v>
      </c>
      <c r="G133" s="36">
        <f t="shared" si="6"/>
        <v>2.0997340416292486E-2</v>
      </c>
      <c r="H133" s="37">
        <f t="shared" si="5"/>
        <v>1.1458773404162923</v>
      </c>
      <c r="I133" s="43"/>
      <c r="J133" s="44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36">
        <f t="shared" si="6"/>
        <v>1.6054727730654354E-2</v>
      </c>
      <c r="H134" s="37">
        <f t="shared" si="5"/>
        <v>1.6054727730654354E-2</v>
      </c>
      <c r="I134" s="43"/>
      <c r="J134" s="44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12429</v>
      </c>
      <c r="E135" s="30">
        <v>13398</v>
      </c>
      <c r="F135" s="31">
        <f t="shared" si="4"/>
        <v>0.83333999999999997</v>
      </c>
      <c r="G135" s="36">
        <f t="shared" si="6"/>
        <v>1.8087859189994865E-2</v>
      </c>
      <c r="H135" s="37">
        <f t="shared" si="5"/>
        <v>0.85142785918999486</v>
      </c>
      <c r="I135" s="43"/>
      <c r="J135" s="44"/>
    </row>
    <row r="136" spans="1:12" s="4" customFormat="1" x14ac:dyDescent="0.25">
      <c r="A136" s="156" t="s">
        <v>4</v>
      </c>
      <c r="B136" s="157"/>
      <c r="C136" s="45">
        <f t="shared" ref="C136:E136" si="7">SUM(C18:C135)</f>
        <v>6908.6</v>
      </c>
      <c r="D136" s="46">
        <f t="shared" ref="D136" si="8">SUM(D18:D135)</f>
        <v>1141123.9534883723</v>
      </c>
      <c r="E136" s="46">
        <f t="shared" si="7"/>
        <v>1248561.4651162792</v>
      </c>
      <c r="F136" s="47">
        <f>SUM(F18:F135)</f>
        <v>92.404260000000022</v>
      </c>
      <c r="G136" s="48">
        <f>SUM(G18:G135)</f>
        <v>2.4217399999999709</v>
      </c>
      <c r="H136" s="48">
        <f>SUM(H18:H135)</f>
        <v>94.825999999999979</v>
      </c>
      <c r="I136" s="43"/>
      <c r="J136" s="43"/>
      <c r="K136" s="5"/>
      <c r="L136" s="5"/>
    </row>
    <row r="137" spans="1:12" x14ac:dyDescent="0.25">
      <c r="F137" s="49"/>
      <c r="G137" s="50"/>
      <c r="H137" s="50"/>
      <c r="I137" s="50"/>
      <c r="J137" s="43"/>
    </row>
    <row r="138" spans="1:12" ht="43.5" customHeight="1" x14ac:dyDescent="0.25">
      <c r="A138" s="14" t="s">
        <v>29</v>
      </c>
      <c r="B138" s="14" t="s">
        <v>1</v>
      </c>
      <c r="C138" s="14" t="s">
        <v>2</v>
      </c>
      <c r="D138" s="1" t="s">
        <v>42</v>
      </c>
      <c r="E138" s="1" t="s">
        <v>43</v>
      </c>
      <c r="F138" s="17" t="s">
        <v>35</v>
      </c>
      <c r="G138" s="22" t="s">
        <v>15</v>
      </c>
      <c r="H138" s="15" t="s">
        <v>36</v>
      </c>
      <c r="I138" s="43"/>
      <c r="J138" s="43"/>
    </row>
    <row r="139" spans="1:12" x14ac:dyDescent="0.25">
      <c r="A139" s="65" t="s">
        <v>24</v>
      </c>
      <c r="B139" s="35">
        <v>49730695</v>
      </c>
      <c r="C139" s="29">
        <v>88.2</v>
      </c>
      <c r="D139" s="51">
        <v>30605</v>
      </c>
      <c r="E139" s="51">
        <v>34086</v>
      </c>
      <c r="F139" s="31">
        <f>(E139-D139)*0.00086</f>
        <v>2.9936599999999998</v>
      </c>
      <c r="G139" s="31">
        <f>C139/408.1*($G$13-$F$144)</f>
        <v>0.28677859348198997</v>
      </c>
      <c r="H139" s="31">
        <f>F139+G139</f>
        <v>3.28043859348199</v>
      </c>
      <c r="I139" s="52"/>
      <c r="J139" s="43"/>
    </row>
    <row r="140" spans="1:12" x14ac:dyDescent="0.25">
      <c r="A140" s="65" t="s">
        <v>25</v>
      </c>
      <c r="B140" s="35">
        <v>49777184</v>
      </c>
      <c r="C140" s="29">
        <v>95.2</v>
      </c>
      <c r="D140" s="51">
        <v>28098</v>
      </c>
      <c r="E140" s="51">
        <v>31362</v>
      </c>
      <c r="F140" s="31">
        <f t="shared" ref="F140:F143" si="9">(E140-D140)*0.00086</f>
        <v>2.8070399999999998</v>
      </c>
      <c r="G140" s="31">
        <f t="shared" ref="G140:G141" si="10">C140/408.1*($G$13-$F$144)</f>
        <v>0.30953879931389394</v>
      </c>
      <c r="H140" s="31">
        <f t="shared" ref="H140:H143" si="11">F140+G140</f>
        <v>3.1165787993138938</v>
      </c>
      <c r="I140" s="52"/>
      <c r="J140" s="43"/>
    </row>
    <row r="141" spans="1:12" x14ac:dyDescent="0.25">
      <c r="A141" s="65" t="s">
        <v>26</v>
      </c>
      <c r="B141" s="35">
        <v>49777197</v>
      </c>
      <c r="C141" s="29">
        <v>94.5</v>
      </c>
      <c r="D141" s="51">
        <v>29073</v>
      </c>
      <c r="E141" s="51">
        <v>31197</v>
      </c>
      <c r="F141" s="31">
        <f t="shared" si="9"/>
        <v>1.82664</v>
      </c>
      <c r="G141" s="31">
        <f t="shared" si="10"/>
        <v>0.30726277873070351</v>
      </c>
      <c r="H141" s="31">
        <f t="shared" si="11"/>
        <v>2.1339027787307034</v>
      </c>
      <c r="I141" s="52"/>
      <c r="J141" s="43"/>
    </row>
    <row r="142" spans="1:12" x14ac:dyDescent="0.25">
      <c r="A142" s="65" t="s">
        <v>27</v>
      </c>
      <c r="B142" s="35">
        <v>49777207</v>
      </c>
      <c r="C142" s="29">
        <v>66</v>
      </c>
      <c r="D142" s="51">
        <v>21377</v>
      </c>
      <c r="E142" s="51">
        <v>23825</v>
      </c>
      <c r="F142" s="31">
        <f t="shared" si="9"/>
        <v>2.10528</v>
      </c>
      <c r="G142" s="31">
        <f>C142/408.1*($G$13-$F$144)</f>
        <v>0.21459622641509452</v>
      </c>
      <c r="H142" s="31">
        <f t="shared" si="11"/>
        <v>2.3198762264150945</v>
      </c>
      <c r="I142" s="52"/>
      <c r="J142" s="43"/>
    </row>
    <row r="143" spans="1:12" x14ac:dyDescent="0.25">
      <c r="A143" s="65" t="s">
        <v>28</v>
      </c>
      <c r="B143" s="35">
        <v>49777210</v>
      </c>
      <c r="C143" s="29">
        <v>64.2</v>
      </c>
      <c r="D143" s="51">
        <v>22152</v>
      </c>
      <c r="E143" s="51">
        <v>24413</v>
      </c>
      <c r="F143" s="31">
        <f t="shared" si="9"/>
        <v>1.9444599999999999</v>
      </c>
      <c r="G143" s="31">
        <f>C143/408.1*($G$13-$F$144)</f>
        <v>0.20874360205831921</v>
      </c>
      <c r="H143" s="31">
        <f t="shared" si="11"/>
        <v>2.1532036020583192</v>
      </c>
      <c r="I143" s="52"/>
      <c r="J143" s="43"/>
    </row>
    <row r="144" spans="1:12" x14ac:dyDescent="0.25">
      <c r="A144" s="149" t="s">
        <v>30</v>
      </c>
      <c r="B144" s="149"/>
      <c r="C144" s="61">
        <f t="shared" ref="C144" si="12">SUM(C139:C143)</f>
        <v>408.09999999999997</v>
      </c>
      <c r="D144" s="53">
        <f>SUM(D139:D143)</f>
        <v>131305</v>
      </c>
      <c r="E144" s="53">
        <f>SUM(E139:E143)</f>
        <v>144883</v>
      </c>
      <c r="F144" s="48">
        <f>SUM(F139:F143)</f>
        <v>11.677079999999998</v>
      </c>
      <c r="G144" s="54">
        <f>SUM(G139:G143)</f>
        <v>1.3269200000000012</v>
      </c>
      <c r="H144" s="48">
        <f>SUM(H139:H143)</f>
        <v>13.004000000000001</v>
      </c>
      <c r="I144" s="43"/>
      <c r="J144" s="43"/>
    </row>
    <row r="145" spans="1:10" x14ac:dyDescent="0.25">
      <c r="A145" s="55"/>
      <c r="B145" s="55"/>
      <c r="C145" s="56"/>
      <c r="D145" s="57"/>
      <c r="E145" s="56"/>
      <c r="F145" s="58"/>
      <c r="G145" s="59"/>
      <c r="H145" s="59"/>
      <c r="I145" s="43"/>
      <c r="J145" s="43"/>
    </row>
    <row r="146" spans="1:10" x14ac:dyDescent="0.25">
      <c r="A146" s="55"/>
      <c r="B146" s="55"/>
      <c r="C146" s="56"/>
      <c r="D146" s="57"/>
      <c r="E146" s="56"/>
      <c r="F146" s="57"/>
      <c r="G146" s="59"/>
      <c r="H146" s="59"/>
      <c r="I146" s="43"/>
      <c r="J146" s="43"/>
    </row>
    <row r="147" spans="1:10" x14ac:dyDescent="0.25">
      <c r="A147" s="60" t="s">
        <v>34</v>
      </c>
      <c r="B147" s="60"/>
      <c r="C147" s="60"/>
      <c r="D147" s="60"/>
      <c r="E147" s="60"/>
      <c r="F147" s="60"/>
      <c r="G147" s="50"/>
      <c r="H147" s="50"/>
      <c r="I147" s="43"/>
      <c r="J147" s="43"/>
    </row>
    <row r="148" spans="1:10" x14ac:dyDescent="0.25">
      <c r="G148" s="50"/>
      <c r="H148" s="50"/>
      <c r="I148" s="43"/>
      <c r="J148" s="43"/>
    </row>
  </sheetData>
  <mergeCells count="24">
    <mergeCell ref="J13:K13"/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  <mergeCell ref="A144:B144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A136:B136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selection activeCell="J13" sqref="J13:K13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5" customWidth="1"/>
    <col min="7" max="7" width="12" style="28" customWidth="1"/>
    <col min="8" max="8" width="10.7109375" style="28" customWidth="1"/>
    <col min="9" max="9" width="2.140625" style="5" customWidth="1"/>
    <col min="10" max="10" width="25.85546875" style="5" customWidth="1"/>
    <col min="11" max="11" width="6.570312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"/>
    </row>
    <row r="2" spans="1:12" ht="14.45" customHeight="1" x14ac:dyDescent="0.3">
      <c r="A2" s="69"/>
      <c r="B2" s="69"/>
      <c r="C2" s="69"/>
      <c r="D2" s="69"/>
      <c r="E2" s="69"/>
      <c r="F2" s="69"/>
      <c r="G2" s="8"/>
      <c r="H2" s="8"/>
      <c r="I2" s="69"/>
      <c r="J2" s="69"/>
      <c r="K2" s="69"/>
      <c r="L2" s="69"/>
    </row>
    <row r="3" spans="1:12" ht="36.75" customHeight="1" x14ac:dyDescent="0.25">
      <c r="A3" s="158" t="s">
        <v>48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0"/>
    </row>
    <row r="4" spans="1:12" ht="17.4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20"/>
      <c r="I5" s="19" t="s">
        <v>22</v>
      </c>
      <c r="J5" s="137" t="s">
        <v>23</v>
      </c>
      <c r="K5" s="138"/>
      <c r="L5" s="70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73" t="s">
        <v>47</v>
      </c>
      <c r="H6" s="71"/>
      <c r="I6" s="19"/>
      <c r="J6" s="139"/>
      <c r="K6" s="140"/>
      <c r="L6" s="70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68">
        <v>127.458</v>
      </c>
      <c r="H7" s="18"/>
      <c r="I7" s="19"/>
      <c r="J7" s="139"/>
      <c r="K7" s="140"/>
      <c r="L7" s="70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68"/>
      <c r="H8" s="18"/>
      <c r="I8" s="19"/>
      <c r="J8" s="139"/>
      <c r="K8" s="140"/>
      <c r="L8" s="70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68">
        <v>78.284000000000006</v>
      </c>
      <c r="H9" s="18"/>
      <c r="I9" s="19"/>
      <c r="J9" s="141"/>
      <c r="K9" s="142"/>
      <c r="L9" s="70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74">
        <f>F136</f>
        <v>69.811059999999955</v>
      </c>
      <c r="H10" s="18"/>
      <c r="I10" s="19"/>
      <c r="J10" s="12"/>
      <c r="K10" s="12"/>
      <c r="L10" s="70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74">
        <f>G9-G10</f>
        <v>8.472940000000051</v>
      </c>
      <c r="H11" s="18"/>
      <c r="I11" s="19"/>
      <c r="J11" s="12" t="s">
        <v>31</v>
      </c>
      <c r="K11" s="12"/>
      <c r="L11" s="70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68">
        <v>0</v>
      </c>
      <c r="H12" s="18"/>
      <c r="I12" s="19"/>
      <c r="J12" s="12"/>
      <c r="K12" s="12"/>
      <c r="L12" s="70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74">
        <v>11.632999999999999</v>
      </c>
      <c r="H13" s="18"/>
      <c r="I13" s="19"/>
      <c r="J13" s="148" t="s">
        <v>55</v>
      </c>
      <c r="K13" s="148"/>
      <c r="L13" s="70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74">
        <f>G7-G9-G12-G13</f>
        <v>37.540999999999997</v>
      </c>
      <c r="H14" s="18"/>
      <c r="I14" s="19"/>
      <c r="J14" s="12"/>
      <c r="K14" s="12"/>
      <c r="L14" s="70"/>
    </row>
    <row r="15" spans="1:12" ht="16.149999999999999" customHeight="1" x14ac:dyDescent="0.25">
      <c r="G15" s="5"/>
      <c r="H15" s="5"/>
    </row>
    <row r="16" spans="1:12" ht="14.45" customHeight="1" x14ac:dyDescent="0.25"/>
    <row r="17" spans="1:10" s="3" customFormat="1" ht="45" customHeight="1" x14ac:dyDescent="0.25">
      <c r="A17" s="2" t="s">
        <v>0</v>
      </c>
      <c r="B17" s="7" t="s">
        <v>1</v>
      </c>
      <c r="C17" s="2" t="s">
        <v>2</v>
      </c>
      <c r="D17" s="1" t="s">
        <v>43</v>
      </c>
      <c r="E17" s="1" t="s">
        <v>46</v>
      </c>
      <c r="F17" s="13" t="s">
        <v>33</v>
      </c>
      <c r="G17" s="21" t="s">
        <v>15</v>
      </c>
      <c r="H17" s="9" t="s">
        <v>36</v>
      </c>
      <c r="I17" s="16"/>
    </row>
    <row r="18" spans="1:10" x14ac:dyDescent="0.25">
      <c r="A18" s="29">
        <v>1</v>
      </c>
      <c r="B18" s="29">
        <v>49694375</v>
      </c>
      <c r="C18" s="29">
        <v>51.7</v>
      </c>
      <c r="D18" s="30">
        <v>16329</v>
      </c>
      <c r="E18" s="30">
        <v>17611</v>
      </c>
      <c r="F18" s="31">
        <f>(E18-D18)*0.00086</f>
        <v>1.1025199999999999</v>
      </c>
      <c r="G18" s="32">
        <f>C18/6908.6*$G$11</f>
        <v>6.3406623339027107E-2</v>
      </c>
      <c r="H18" s="33">
        <f>F18+G18</f>
        <v>1.1659266233390271</v>
      </c>
      <c r="J18" s="34"/>
    </row>
    <row r="19" spans="1:10" x14ac:dyDescent="0.25">
      <c r="A19" s="29">
        <v>2</v>
      </c>
      <c r="B19" s="29">
        <v>49694370</v>
      </c>
      <c r="C19" s="29">
        <v>48.8</v>
      </c>
      <c r="D19" s="30">
        <v>12103</v>
      </c>
      <c r="E19" s="30">
        <v>13146</v>
      </c>
      <c r="F19" s="31">
        <f t="shared" ref="F19:F82" si="0">(E19-D19)*0.00086</f>
        <v>0.89698</v>
      </c>
      <c r="G19" s="32">
        <f t="shared" ref="G19:G21" si="1">C19/6908.6*$G$11</f>
        <v>5.9849965550184181E-2</v>
      </c>
      <c r="H19" s="33">
        <f t="shared" ref="H19:H82" si="2">F19+G19</f>
        <v>0.95682996555018418</v>
      </c>
      <c r="J19" s="34"/>
    </row>
    <row r="20" spans="1:10" x14ac:dyDescent="0.25">
      <c r="A20" s="29">
        <v>3</v>
      </c>
      <c r="B20" s="29">
        <v>49694359</v>
      </c>
      <c r="C20" s="29">
        <v>79.8</v>
      </c>
      <c r="D20" s="30">
        <v>15034</v>
      </c>
      <c r="E20" s="30">
        <v>15951</v>
      </c>
      <c r="F20" s="31">
        <f t="shared" si="0"/>
        <v>0.78861999999999999</v>
      </c>
      <c r="G20" s="32">
        <f t="shared" si="1"/>
        <v>9.7869410879194638E-2</v>
      </c>
      <c r="H20" s="33">
        <f t="shared" si="2"/>
        <v>0.88648941087919464</v>
      </c>
      <c r="J20" s="34"/>
    </row>
    <row r="21" spans="1:10" x14ac:dyDescent="0.25">
      <c r="A21" s="29">
        <v>4</v>
      </c>
      <c r="B21" s="29">
        <v>49694358</v>
      </c>
      <c r="C21" s="29">
        <v>84.3</v>
      </c>
      <c r="D21" s="30">
        <v>24846</v>
      </c>
      <c r="E21" s="30">
        <v>27776</v>
      </c>
      <c r="F21" s="31">
        <f t="shared" si="0"/>
        <v>2.5198</v>
      </c>
      <c r="G21" s="32">
        <f t="shared" si="1"/>
        <v>0.10338836262050259</v>
      </c>
      <c r="H21" s="33">
        <f t="shared" si="2"/>
        <v>2.6231883626205028</v>
      </c>
      <c r="J21" s="34"/>
    </row>
    <row r="22" spans="1:10" x14ac:dyDescent="0.25">
      <c r="A22" s="29">
        <v>5</v>
      </c>
      <c r="B22" s="29">
        <v>49694360</v>
      </c>
      <c r="C22" s="29">
        <v>84.4</v>
      </c>
      <c r="D22" s="30">
        <v>20391</v>
      </c>
      <c r="E22" s="30">
        <v>21793</v>
      </c>
      <c r="F22" s="31">
        <f t="shared" si="0"/>
        <v>1.2057199999999999</v>
      </c>
      <c r="G22" s="32">
        <f t="shared" ref="G22:G85" si="3">C22*$G$11/6908.6</f>
        <v>0.10351100599253167</v>
      </c>
      <c r="H22" s="33">
        <f t="shared" si="2"/>
        <v>1.3092310059925316</v>
      </c>
      <c r="J22" s="34"/>
    </row>
    <row r="23" spans="1:10" x14ac:dyDescent="0.25">
      <c r="A23" s="35">
        <v>6</v>
      </c>
      <c r="B23" s="35">
        <v>49694353</v>
      </c>
      <c r="C23" s="35">
        <v>57.9</v>
      </c>
      <c r="D23" s="30">
        <v>10214</v>
      </c>
      <c r="E23" s="30">
        <v>10688</v>
      </c>
      <c r="F23" s="31">
        <f t="shared" si="0"/>
        <v>0.40764</v>
      </c>
      <c r="G23" s="36">
        <f>C23*$G$11/6908.6</f>
        <v>7.1010512404829182E-2</v>
      </c>
      <c r="H23" s="37">
        <f t="shared" si="2"/>
        <v>0.4786505124048292</v>
      </c>
      <c r="J23" s="34"/>
    </row>
    <row r="24" spans="1:10" x14ac:dyDescent="0.25">
      <c r="A24" s="35">
        <v>7</v>
      </c>
      <c r="B24" s="35">
        <v>49694367</v>
      </c>
      <c r="C24" s="35">
        <v>43.1</v>
      </c>
      <c r="D24" s="30">
        <v>10624</v>
      </c>
      <c r="E24" s="30">
        <v>11350</v>
      </c>
      <c r="F24" s="31">
        <f t="shared" si="0"/>
        <v>0.62436000000000003</v>
      </c>
      <c r="G24" s="36">
        <f t="shared" si="3"/>
        <v>5.2859293344527429E-2</v>
      </c>
      <c r="H24" s="37">
        <f t="shared" si="2"/>
        <v>0.67721929334452746</v>
      </c>
      <c r="J24" s="34"/>
    </row>
    <row r="25" spans="1:10" x14ac:dyDescent="0.25">
      <c r="A25" s="35">
        <v>8</v>
      </c>
      <c r="B25" s="38">
        <v>49694352</v>
      </c>
      <c r="C25" s="35">
        <v>45.5</v>
      </c>
      <c r="D25" s="30">
        <v>9559</v>
      </c>
      <c r="E25" s="30">
        <v>10179</v>
      </c>
      <c r="F25" s="31">
        <f t="shared" si="0"/>
        <v>0.53320000000000001</v>
      </c>
      <c r="G25" s="36">
        <f t="shared" si="3"/>
        <v>5.5802734273225005E-2</v>
      </c>
      <c r="H25" s="37">
        <f t="shared" si="2"/>
        <v>0.58900273427322503</v>
      </c>
      <c r="J25" s="34"/>
    </row>
    <row r="26" spans="1:10" x14ac:dyDescent="0.25">
      <c r="A26" s="35">
        <v>9</v>
      </c>
      <c r="B26" s="38">
        <v>49694372</v>
      </c>
      <c r="C26" s="35">
        <v>52</v>
      </c>
      <c r="D26" s="30">
        <v>13703</v>
      </c>
      <c r="E26" s="30">
        <v>14375</v>
      </c>
      <c r="F26" s="31">
        <f t="shared" si="0"/>
        <v>0.57791999999999999</v>
      </c>
      <c r="G26" s="36">
        <f t="shared" si="3"/>
        <v>6.3774553455114291E-2</v>
      </c>
      <c r="H26" s="37">
        <f t="shared" si="2"/>
        <v>0.64169455345511428</v>
      </c>
      <c r="J26" s="34"/>
    </row>
    <row r="27" spans="1:10" x14ac:dyDescent="0.25">
      <c r="A27" s="35">
        <v>10</v>
      </c>
      <c r="B27" s="38">
        <v>49694378</v>
      </c>
      <c r="C27" s="35">
        <v>52.6</v>
      </c>
      <c r="D27" s="30">
        <v>15861</v>
      </c>
      <c r="E27" s="30">
        <v>16950</v>
      </c>
      <c r="F27" s="31">
        <f t="shared" si="0"/>
        <v>0.93653999999999993</v>
      </c>
      <c r="G27" s="36">
        <f t="shared" si="3"/>
        <v>6.4510413687288687E-2</v>
      </c>
      <c r="H27" s="37">
        <f t="shared" si="2"/>
        <v>1.0010504136872886</v>
      </c>
      <c r="J27" s="34"/>
    </row>
    <row r="28" spans="1:10" x14ac:dyDescent="0.25">
      <c r="A28" s="35">
        <v>11</v>
      </c>
      <c r="B28" s="38">
        <v>49694373</v>
      </c>
      <c r="C28" s="35">
        <v>50.5</v>
      </c>
      <c r="D28" s="30">
        <v>11652</v>
      </c>
      <c r="E28" s="30">
        <v>11882</v>
      </c>
      <c r="F28" s="31">
        <f>(E28-D28)*0.00086</f>
        <v>0.1978</v>
      </c>
      <c r="G28" s="36">
        <f t="shared" si="3"/>
        <v>6.1934902874678309E-2</v>
      </c>
      <c r="H28" s="37">
        <f t="shared" si="2"/>
        <v>0.25973490287467832</v>
      </c>
      <c r="J28" s="34"/>
    </row>
    <row r="29" spans="1:10" x14ac:dyDescent="0.25">
      <c r="A29" s="35">
        <v>12</v>
      </c>
      <c r="B29" s="38">
        <v>49694377</v>
      </c>
      <c r="C29" s="35">
        <v>80.900000000000006</v>
      </c>
      <c r="D29" s="30">
        <v>13639</v>
      </c>
      <c r="E29" s="30">
        <v>14426</v>
      </c>
      <c r="F29" s="31">
        <f t="shared" si="0"/>
        <v>0.67681999999999998</v>
      </c>
      <c r="G29" s="36">
        <f t="shared" si="3"/>
        <v>9.9218487971514363E-2</v>
      </c>
      <c r="H29" s="37">
        <f t="shared" si="2"/>
        <v>0.77603848797151431</v>
      </c>
      <c r="J29" s="34"/>
    </row>
    <row r="30" spans="1:10" x14ac:dyDescent="0.25">
      <c r="A30" s="35">
        <v>13</v>
      </c>
      <c r="B30" s="38">
        <v>49694366</v>
      </c>
      <c r="C30" s="35">
        <v>83.6</v>
      </c>
      <c r="D30" s="30">
        <v>19171</v>
      </c>
      <c r="E30" s="30">
        <v>20086</v>
      </c>
      <c r="F30" s="31">
        <f t="shared" si="0"/>
        <v>0.78689999999999993</v>
      </c>
      <c r="G30" s="36">
        <f t="shared" si="3"/>
        <v>0.10252985901629914</v>
      </c>
      <c r="H30" s="37">
        <f t="shared" si="2"/>
        <v>0.88942985901629912</v>
      </c>
      <c r="J30" s="34"/>
    </row>
    <row r="31" spans="1:10" x14ac:dyDescent="0.25">
      <c r="A31" s="39">
        <v>14</v>
      </c>
      <c r="B31" s="40">
        <v>48446947</v>
      </c>
      <c r="C31" s="39">
        <v>85</v>
      </c>
      <c r="D31" s="30">
        <v>15995</v>
      </c>
      <c r="E31" s="30">
        <v>17711</v>
      </c>
      <c r="F31" s="31">
        <f t="shared" si="0"/>
        <v>1.47576</v>
      </c>
      <c r="G31" s="32">
        <f t="shared" si="3"/>
        <v>0.10424686622470607</v>
      </c>
      <c r="H31" s="33">
        <f t="shared" si="2"/>
        <v>1.580006866224706</v>
      </c>
      <c r="J31" s="34"/>
    </row>
    <row r="32" spans="1:10" x14ac:dyDescent="0.25">
      <c r="A32" s="39">
        <v>15</v>
      </c>
      <c r="B32" s="39">
        <v>49694351</v>
      </c>
      <c r="C32" s="39">
        <v>57.9</v>
      </c>
      <c r="D32" s="30">
        <v>10868</v>
      </c>
      <c r="E32" s="30">
        <v>11511</v>
      </c>
      <c r="F32" s="31">
        <f t="shared" si="0"/>
        <v>0.55298000000000003</v>
      </c>
      <c r="G32" s="32">
        <f t="shared" si="3"/>
        <v>7.1010512404829182E-2</v>
      </c>
      <c r="H32" s="33">
        <f t="shared" si="2"/>
        <v>0.62399051240482917</v>
      </c>
      <c r="J32" s="34"/>
    </row>
    <row r="33" spans="1:10" x14ac:dyDescent="0.25">
      <c r="A33" s="39">
        <v>16</v>
      </c>
      <c r="B33" s="39">
        <v>49694368</v>
      </c>
      <c r="C33" s="29">
        <v>42.3</v>
      </c>
      <c r="D33" s="30">
        <v>10694</v>
      </c>
      <c r="E33" s="30">
        <v>11476</v>
      </c>
      <c r="F33" s="31">
        <f t="shared" si="0"/>
        <v>0.67252000000000001</v>
      </c>
      <c r="G33" s="32">
        <f t="shared" si="3"/>
        <v>5.1878146368294895E-2</v>
      </c>
      <c r="H33" s="33">
        <f t="shared" si="2"/>
        <v>0.72439814636829492</v>
      </c>
      <c r="J33" s="34"/>
    </row>
    <row r="34" spans="1:10" x14ac:dyDescent="0.25">
      <c r="A34" s="39">
        <v>17</v>
      </c>
      <c r="B34" s="39">
        <v>49694356</v>
      </c>
      <c r="C34" s="29">
        <v>45.8</v>
      </c>
      <c r="D34" s="30">
        <v>11553</v>
      </c>
      <c r="E34" s="30">
        <v>12495</v>
      </c>
      <c r="F34" s="31">
        <f t="shared" si="0"/>
        <v>0.81011999999999995</v>
      </c>
      <c r="G34" s="32">
        <f t="shared" si="3"/>
        <v>5.617066438931221E-2</v>
      </c>
      <c r="H34" s="33">
        <f t="shared" si="2"/>
        <v>0.86629066438931213</v>
      </c>
      <c r="J34" s="34"/>
    </row>
    <row r="35" spans="1:10" x14ac:dyDescent="0.25">
      <c r="A35" s="29">
        <v>18</v>
      </c>
      <c r="B35" s="29">
        <v>49694371</v>
      </c>
      <c r="C35" s="29">
        <v>51.9</v>
      </c>
      <c r="D35" s="30">
        <v>8959</v>
      </c>
      <c r="E35" s="30">
        <v>9949</v>
      </c>
      <c r="F35" s="31">
        <f t="shared" si="0"/>
        <v>0.85139999999999993</v>
      </c>
      <c r="G35" s="32">
        <f t="shared" si="3"/>
        <v>6.3651910083085225E-2</v>
      </c>
      <c r="H35" s="33">
        <f t="shared" si="2"/>
        <v>0.91505191008308517</v>
      </c>
      <c r="J35" s="34"/>
    </row>
    <row r="36" spans="1:10" x14ac:dyDescent="0.25">
      <c r="A36" s="29">
        <v>19</v>
      </c>
      <c r="B36" s="29">
        <v>49694357</v>
      </c>
      <c r="C36" s="29">
        <v>52.8</v>
      </c>
      <c r="D36" s="30">
        <v>2051</v>
      </c>
      <c r="E36" s="30">
        <v>2057</v>
      </c>
      <c r="F36" s="31">
        <f t="shared" si="0"/>
        <v>5.1599999999999997E-3</v>
      </c>
      <c r="G36" s="32">
        <f t="shared" si="3"/>
        <v>6.4755700431346819E-2</v>
      </c>
      <c r="H36" s="33">
        <f t="shared" si="2"/>
        <v>6.9915700431346817E-2</v>
      </c>
      <c r="J36" s="34"/>
    </row>
    <row r="37" spans="1:10" x14ac:dyDescent="0.25">
      <c r="A37" s="29">
        <v>20</v>
      </c>
      <c r="B37" s="29">
        <v>49690023</v>
      </c>
      <c r="C37" s="29">
        <v>50.8</v>
      </c>
      <c r="D37" s="30">
        <v>3364</v>
      </c>
      <c r="E37" s="30">
        <v>3364</v>
      </c>
      <c r="F37" s="31">
        <f t="shared" si="0"/>
        <v>0</v>
      </c>
      <c r="G37" s="32">
        <f t="shared" si="3"/>
        <v>6.2302832990765507E-2</v>
      </c>
      <c r="H37" s="33">
        <f t="shared" si="2"/>
        <v>6.2302832990765507E-2</v>
      </c>
      <c r="J37" s="34"/>
    </row>
    <row r="38" spans="1:10" x14ac:dyDescent="0.25">
      <c r="A38" s="29">
        <v>21</v>
      </c>
      <c r="B38" s="29">
        <v>49690017</v>
      </c>
      <c r="C38" s="29">
        <v>80.7</v>
      </c>
      <c r="D38" s="30">
        <v>12033</v>
      </c>
      <c r="E38" s="30">
        <v>12558</v>
      </c>
      <c r="F38" s="31">
        <f t="shared" si="0"/>
        <v>0.45150000000000001</v>
      </c>
      <c r="G38" s="32">
        <f t="shared" si="3"/>
        <v>9.8973201227456217E-2</v>
      </c>
      <c r="H38" s="33">
        <f t="shared" si="2"/>
        <v>0.55047320122745624</v>
      </c>
      <c r="J38" s="34"/>
    </row>
    <row r="39" spans="1:10" x14ac:dyDescent="0.25">
      <c r="A39" s="29">
        <v>22</v>
      </c>
      <c r="B39" s="29">
        <v>49690009</v>
      </c>
      <c r="C39" s="29">
        <v>86.3</v>
      </c>
      <c r="D39" s="30">
        <v>18706</v>
      </c>
      <c r="E39" s="30">
        <v>18731</v>
      </c>
      <c r="F39" s="31">
        <f t="shared" si="0"/>
        <v>2.1499999999999998E-2</v>
      </c>
      <c r="G39" s="32">
        <f t="shared" si="3"/>
        <v>0.10584123006108391</v>
      </c>
      <c r="H39" s="33">
        <f t="shared" si="2"/>
        <v>0.12734123006108392</v>
      </c>
      <c r="J39" s="34"/>
    </row>
    <row r="40" spans="1:10" x14ac:dyDescent="0.25">
      <c r="A40" s="29">
        <v>23</v>
      </c>
      <c r="B40" s="29">
        <v>49690012</v>
      </c>
      <c r="C40" s="29">
        <v>87.1</v>
      </c>
      <c r="D40" s="30">
        <v>20510</v>
      </c>
      <c r="E40" s="30">
        <v>22086</v>
      </c>
      <c r="F40" s="31">
        <f t="shared" si="0"/>
        <v>1.3553599999999999</v>
      </c>
      <c r="G40" s="32">
        <f t="shared" si="3"/>
        <v>0.10682237703731644</v>
      </c>
      <c r="H40" s="33">
        <f t="shared" si="2"/>
        <v>1.4621823770373163</v>
      </c>
      <c r="J40" s="34"/>
    </row>
    <row r="41" spans="1:10" x14ac:dyDescent="0.25">
      <c r="A41" s="29">
        <v>24</v>
      </c>
      <c r="B41" s="29">
        <v>49694361</v>
      </c>
      <c r="C41" s="29">
        <v>57.4</v>
      </c>
      <c r="D41" s="30">
        <v>11485</v>
      </c>
      <c r="E41" s="30">
        <v>12260</v>
      </c>
      <c r="F41" s="31">
        <f t="shared" si="0"/>
        <v>0.66649999999999998</v>
      </c>
      <c r="G41" s="32">
        <f t="shared" si="3"/>
        <v>7.0397295544683852E-2</v>
      </c>
      <c r="H41" s="33">
        <f t="shared" si="2"/>
        <v>0.73689729554468386</v>
      </c>
      <c r="J41" s="34"/>
    </row>
    <row r="42" spans="1:10" x14ac:dyDescent="0.25">
      <c r="A42" s="29">
        <v>25</v>
      </c>
      <c r="B42" s="29">
        <v>49694376</v>
      </c>
      <c r="C42" s="29">
        <v>42.6</v>
      </c>
      <c r="D42" s="30">
        <v>4777</v>
      </c>
      <c r="E42" s="30">
        <v>5315</v>
      </c>
      <c r="F42" s="31">
        <f t="shared" si="0"/>
        <v>0.46267999999999998</v>
      </c>
      <c r="G42" s="32">
        <f t="shared" si="3"/>
        <v>5.2246076484382099E-2</v>
      </c>
      <c r="H42" s="33">
        <f t="shared" si="2"/>
        <v>0.51492607648438204</v>
      </c>
      <c r="J42" s="34"/>
    </row>
    <row r="43" spans="1:10" x14ac:dyDescent="0.25">
      <c r="A43" s="29">
        <v>26</v>
      </c>
      <c r="B43" s="29">
        <v>49690027</v>
      </c>
      <c r="C43" s="29">
        <v>45.7</v>
      </c>
      <c r="D43" s="30">
        <v>7584</v>
      </c>
      <c r="E43" s="30">
        <v>7916</v>
      </c>
      <c r="F43" s="31">
        <f t="shared" si="0"/>
        <v>0.28552</v>
      </c>
      <c r="G43" s="32">
        <f t="shared" si="3"/>
        <v>5.6048021017283144E-2</v>
      </c>
      <c r="H43" s="33">
        <f t="shared" si="2"/>
        <v>0.34156802101728312</v>
      </c>
      <c r="J43" s="34"/>
    </row>
    <row r="44" spans="1:10" x14ac:dyDescent="0.25">
      <c r="A44" s="29">
        <v>27</v>
      </c>
      <c r="B44" s="29">
        <v>49694363</v>
      </c>
      <c r="C44" s="29">
        <v>52.1</v>
      </c>
      <c r="D44" s="30">
        <v>15468</v>
      </c>
      <c r="E44" s="30">
        <v>16787</v>
      </c>
      <c r="F44" s="31">
        <f t="shared" si="0"/>
        <v>1.1343399999999999</v>
      </c>
      <c r="G44" s="32">
        <f t="shared" si="3"/>
        <v>6.3897196827143371E-2</v>
      </c>
      <c r="H44" s="33">
        <f t="shared" si="2"/>
        <v>1.1982371968271432</v>
      </c>
      <c r="J44" s="34"/>
    </row>
    <row r="45" spans="1:10" x14ac:dyDescent="0.25">
      <c r="A45" s="29">
        <v>28</v>
      </c>
      <c r="B45" s="29">
        <v>49690013</v>
      </c>
      <c r="C45" s="29">
        <v>52.6</v>
      </c>
      <c r="D45" s="30">
        <v>12322</v>
      </c>
      <c r="E45" s="30">
        <v>13680</v>
      </c>
      <c r="F45" s="31">
        <f t="shared" si="0"/>
        <v>1.16788</v>
      </c>
      <c r="G45" s="32">
        <f t="shared" si="3"/>
        <v>6.4510413687288687E-2</v>
      </c>
      <c r="H45" s="33">
        <f t="shared" si="2"/>
        <v>1.2323904136872887</v>
      </c>
      <c r="J45" s="34"/>
    </row>
    <row r="46" spans="1:10" x14ac:dyDescent="0.25">
      <c r="A46" s="29">
        <v>29</v>
      </c>
      <c r="B46" s="29">
        <v>49694355</v>
      </c>
      <c r="C46" s="29">
        <v>50.3</v>
      </c>
      <c r="D46" s="30">
        <v>11977</v>
      </c>
      <c r="E46" s="30">
        <v>12911</v>
      </c>
      <c r="F46" s="31">
        <f t="shared" si="0"/>
        <v>0.80323999999999995</v>
      </c>
      <c r="G46" s="32">
        <f t="shared" si="3"/>
        <v>6.168961613062017E-2</v>
      </c>
      <c r="H46" s="33">
        <f t="shared" si="2"/>
        <v>0.86492961613062014</v>
      </c>
      <c r="J46" s="34"/>
    </row>
    <row r="47" spans="1:10" x14ac:dyDescent="0.25">
      <c r="A47" s="29">
        <v>30</v>
      </c>
      <c r="B47" s="29">
        <v>48446938</v>
      </c>
      <c r="C47" s="29">
        <v>79</v>
      </c>
      <c r="D47" s="30">
        <v>12881</v>
      </c>
      <c r="E47" s="30">
        <v>14101</v>
      </c>
      <c r="F47" s="31">
        <f t="shared" si="0"/>
        <v>1.0491999999999999</v>
      </c>
      <c r="G47" s="32">
        <f t="shared" si="3"/>
        <v>9.6888263902962096E-2</v>
      </c>
      <c r="H47" s="33">
        <f t="shared" si="2"/>
        <v>1.1460882639029619</v>
      </c>
      <c r="J47" s="34"/>
    </row>
    <row r="48" spans="1:10" x14ac:dyDescent="0.25">
      <c r="A48" s="29">
        <v>31</v>
      </c>
      <c r="B48" s="29">
        <v>49690019</v>
      </c>
      <c r="C48" s="29">
        <v>86</v>
      </c>
      <c r="D48" s="30">
        <v>22579</v>
      </c>
      <c r="E48" s="30">
        <v>24500</v>
      </c>
      <c r="F48" s="31">
        <f t="shared" si="0"/>
        <v>1.6520599999999999</v>
      </c>
      <c r="G48" s="32">
        <f t="shared" si="3"/>
        <v>0.10547329994499673</v>
      </c>
      <c r="H48" s="33">
        <f t="shared" si="2"/>
        <v>1.7575332999449966</v>
      </c>
      <c r="J48" s="34"/>
    </row>
    <row r="49" spans="1:10" x14ac:dyDescent="0.25">
      <c r="A49" s="29">
        <v>32</v>
      </c>
      <c r="B49" s="29">
        <v>49690026</v>
      </c>
      <c r="C49" s="29">
        <v>87.4</v>
      </c>
      <c r="D49" s="30">
        <v>19099</v>
      </c>
      <c r="E49" s="30">
        <v>20264</v>
      </c>
      <c r="F49" s="31">
        <f t="shared" si="0"/>
        <v>1.0019</v>
      </c>
      <c r="G49" s="32">
        <f t="shared" si="3"/>
        <v>0.10719030715340365</v>
      </c>
      <c r="H49" s="33">
        <f t="shared" si="2"/>
        <v>1.1090903071534037</v>
      </c>
      <c r="J49" s="34"/>
    </row>
    <row r="50" spans="1:10" x14ac:dyDescent="0.25">
      <c r="A50" s="29">
        <v>33</v>
      </c>
      <c r="B50" s="29">
        <v>49694364</v>
      </c>
      <c r="C50" s="29">
        <v>57.1</v>
      </c>
      <c r="D50" s="30">
        <v>12690</v>
      </c>
      <c r="E50" s="30">
        <v>13656</v>
      </c>
      <c r="F50" s="31">
        <f t="shared" si="0"/>
        <v>0.83075999999999994</v>
      </c>
      <c r="G50" s="32">
        <f t="shared" si="3"/>
        <v>7.0029365428596668E-2</v>
      </c>
      <c r="H50" s="33">
        <f t="shared" si="2"/>
        <v>0.90078936542859656</v>
      </c>
      <c r="J50" s="34"/>
    </row>
    <row r="51" spans="1:10" x14ac:dyDescent="0.25">
      <c r="A51" s="29">
        <v>34</v>
      </c>
      <c r="B51" s="29">
        <v>49690020</v>
      </c>
      <c r="C51" s="29">
        <v>42.9</v>
      </c>
      <c r="D51" s="30">
        <v>4182</v>
      </c>
      <c r="E51" s="30">
        <v>4725</v>
      </c>
      <c r="F51" s="31">
        <f t="shared" si="0"/>
        <v>0.46698000000000001</v>
      </c>
      <c r="G51" s="32">
        <f t="shared" si="3"/>
        <v>5.261400660046929E-2</v>
      </c>
      <c r="H51" s="33">
        <f t="shared" si="2"/>
        <v>0.51959400660046928</v>
      </c>
      <c r="J51" s="34"/>
    </row>
    <row r="52" spans="1:10" x14ac:dyDescent="0.25">
      <c r="A52" s="29">
        <v>35</v>
      </c>
      <c r="B52" s="29">
        <v>49690028</v>
      </c>
      <c r="C52" s="29">
        <v>44.3</v>
      </c>
      <c r="D52" s="30">
        <v>9719</v>
      </c>
      <c r="E52" s="30">
        <v>10700</v>
      </c>
      <c r="F52" s="31">
        <f t="shared" si="0"/>
        <v>0.84365999999999997</v>
      </c>
      <c r="G52" s="32">
        <f t="shared" si="3"/>
        <v>5.4331013808876213E-2</v>
      </c>
      <c r="H52" s="33">
        <f t="shared" si="2"/>
        <v>0.89799101380887614</v>
      </c>
      <c r="J52" s="34"/>
    </row>
    <row r="53" spans="1:10" x14ac:dyDescent="0.25">
      <c r="A53" s="29">
        <v>36</v>
      </c>
      <c r="B53" s="29">
        <v>49690015</v>
      </c>
      <c r="C53" s="29">
        <v>51.7</v>
      </c>
      <c r="D53" s="30">
        <v>10146</v>
      </c>
      <c r="E53" s="30">
        <v>11359</v>
      </c>
      <c r="F53" s="31">
        <f t="shared" si="0"/>
        <v>1.04318</v>
      </c>
      <c r="G53" s="32">
        <f t="shared" si="3"/>
        <v>6.3406623339027107E-2</v>
      </c>
      <c r="H53" s="33">
        <f t="shared" si="2"/>
        <v>1.1065866233390271</v>
      </c>
      <c r="J53" s="34"/>
    </row>
    <row r="54" spans="1:10" x14ac:dyDescent="0.25">
      <c r="A54" s="29">
        <v>37</v>
      </c>
      <c r="B54" s="29">
        <v>49690008</v>
      </c>
      <c r="C54" s="29">
        <v>52.3</v>
      </c>
      <c r="D54" s="30">
        <v>13612</v>
      </c>
      <c r="E54" s="30">
        <v>14451</v>
      </c>
      <c r="F54" s="31">
        <f t="shared" si="0"/>
        <v>0.72153999999999996</v>
      </c>
      <c r="G54" s="32">
        <f t="shared" si="3"/>
        <v>6.4142483571201489E-2</v>
      </c>
      <c r="H54" s="33">
        <f t="shared" si="2"/>
        <v>0.78568248357120141</v>
      </c>
      <c r="J54" s="34"/>
    </row>
    <row r="55" spans="1:10" x14ac:dyDescent="0.25">
      <c r="A55" s="29">
        <v>38</v>
      </c>
      <c r="B55" s="29">
        <v>49690029</v>
      </c>
      <c r="C55" s="29">
        <v>50.2</v>
      </c>
      <c r="D55" s="30">
        <v>10473</v>
      </c>
      <c r="E55" s="30">
        <v>11456</v>
      </c>
      <c r="F55" s="31">
        <f t="shared" si="0"/>
        <v>0.84538000000000002</v>
      </c>
      <c r="G55" s="32">
        <f t="shared" si="3"/>
        <v>6.1566972758591111E-2</v>
      </c>
      <c r="H55" s="33">
        <f t="shared" si="2"/>
        <v>0.90694697275859115</v>
      </c>
      <c r="J55" s="34"/>
    </row>
    <row r="56" spans="1:10" x14ac:dyDescent="0.25">
      <c r="A56" s="29">
        <v>39</v>
      </c>
      <c r="B56" s="29">
        <v>49690016</v>
      </c>
      <c r="C56" s="29">
        <v>79.7</v>
      </c>
      <c r="D56" s="30">
        <v>7020</v>
      </c>
      <c r="E56" s="30">
        <v>7020</v>
      </c>
      <c r="F56" s="31">
        <f t="shared" si="0"/>
        <v>0</v>
      </c>
      <c r="G56" s="32">
        <f t="shared" si="3"/>
        <v>9.7746767507165572E-2</v>
      </c>
      <c r="H56" s="33">
        <f t="shared" si="2"/>
        <v>9.7746767507165572E-2</v>
      </c>
      <c r="J56" s="34"/>
    </row>
    <row r="57" spans="1:10" x14ac:dyDescent="0.25">
      <c r="A57" s="29">
        <v>40</v>
      </c>
      <c r="B57" s="29">
        <v>49690024</v>
      </c>
      <c r="C57" s="29">
        <v>86.4</v>
      </c>
      <c r="D57" s="30">
        <v>13536</v>
      </c>
      <c r="E57" s="30">
        <v>13536</v>
      </c>
      <c r="F57" s="31">
        <f t="shared" si="0"/>
        <v>0</v>
      </c>
      <c r="G57" s="32">
        <f t="shared" si="3"/>
        <v>0.10596387343311299</v>
      </c>
      <c r="H57" s="33">
        <f t="shared" si="2"/>
        <v>0.10596387343311299</v>
      </c>
      <c r="J57" s="34"/>
    </row>
    <row r="58" spans="1:10" x14ac:dyDescent="0.25">
      <c r="A58" s="29">
        <v>41</v>
      </c>
      <c r="B58" s="29">
        <v>49690035</v>
      </c>
      <c r="C58" s="29">
        <v>87.4</v>
      </c>
      <c r="D58" s="30">
        <v>15023</v>
      </c>
      <c r="E58" s="30">
        <v>16090</v>
      </c>
      <c r="F58" s="31">
        <f t="shared" si="0"/>
        <v>0.91761999999999999</v>
      </c>
      <c r="G58" s="32">
        <f t="shared" si="3"/>
        <v>0.10719030715340365</v>
      </c>
      <c r="H58" s="33">
        <f t="shared" si="2"/>
        <v>1.0248103071534036</v>
      </c>
      <c r="J58" s="34"/>
    </row>
    <row r="59" spans="1:10" x14ac:dyDescent="0.25">
      <c r="A59" s="29">
        <v>42</v>
      </c>
      <c r="B59" s="29">
        <v>49690040</v>
      </c>
      <c r="C59" s="29">
        <v>57.4</v>
      </c>
      <c r="D59" s="30">
        <v>9678</v>
      </c>
      <c r="E59" s="30">
        <v>10691</v>
      </c>
      <c r="F59" s="31">
        <f t="shared" si="0"/>
        <v>0.87117999999999995</v>
      </c>
      <c r="G59" s="32">
        <f t="shared" si="3"/>
        <v>7.0397295544683852E-2</v>
      </c>
      <c r="H59" s="33">
        <f t="shared" si="2"/>
        <v>0.94157729554468383</v>
      </c>
      <c r="J59" s="34"/>
    </row>
    <row r="60" spans="1:10" x14ac:dyDescent="0.25">
      <c r="A60" s="29">
        <v>43</v>
      </c>
      <c r="B60" s="29">
        <v>49690038</v>
      </c>
      <c r="C60" s="29">
        <v>42.4</v>
      </c>
      <c r="D60" s="30">
        <v>10046</v>
      </c>
      <c r="E60" s="30">
        <v>10841</v>
      </c>
      <c r="F60" s="31">
        <f t="shared" si="0"/>
        <v>0.68369999999999997</v>
      </c>
      <c r="G60" s="32">
        <f t="shared" si="3"/>
        <v>5.2000789740323967E-2</v>
      </c>
      <c r="H60" s="33">
        <f t="shared" si="2"/>
        <v>0.73570078974032393</v>
      </c>
      <c r="J60" s="34"/>
    </row>
    <row r="61" spans="1:10" x14ac:dyDescent="0.25">
      <c r="A61" s="29">
        <v>44</v>
      </c>
      <c r="B61" s="29">
        <v>49690010</v>
      </c>
      <c r="C61" s="29">
        <v>45.4</v>
      </c>
      <c r="D61" s="30">
        <v>8977</v>
      </c>
      <c r="E61" s="30">
        <v>9412</v>
      </c>
      <c r="F61" s="31">
        <f t="shared" si="0"/>
        <v>0.37409999999999999</v>
      </c>
      <c r="G61" s="32">
        <f t="shared" si="3"/>
        <v>5.5680090901195946E-2</v>
      </c>
      <c r="H61" s="33">
        <f t="shared" si="2"/>
        <v>0.42978009090119595</v>
      </c>
      <c r="J61" s="34"/>
    </row>
    <row r="62" spans="1:10" x14ac:dyDescent="0.25">
      <c r="A62" s="29">
        <v>45</v>
      </c>
      <c r="B62" s="29">
        <v>49690033</v>
      </c>
      <c r="C62" s="29">
        <v>51.4</v>
      </c>
      <c r="D62" s="30">
        <v>9872</v>
      </c>
      <c r="E62" s="30">
        <v>10625</v>
      </c>
      <c r="F62" s="31">
        <f t="shared" si="0"/>
        <v>0.64757999999999993</v>
      </c>
      <c r="G62" s="32">
        <f t="shared" si="3"/>
        <v>6.3038693222939896E-2</v>
      </c>
      <c r="H62" s="33">
        <f t="shared" si="2"/>
        <v>0.7106186932229398</v>
      </c>
      <c r="J62" s="34"/>
    </row>
    <row r="63" spans="1:10" x14ac:dyDescent="0.25">
      <c r="A63" s="29">
        <v>46</v>
      </c>
      <c r="B63" s="29">
        <v>49690054</v>
      </c>
      <c r="C63" s="29">
        <v>53.1</v>
      </c>
      <c r="D63" s="30">
        <v>12704</v>
      </c>
      <c r="E63" s="30">
        <v>13256</v>
      </c>
      <c r="F63" s="31">
        <f t="shared" si="0"/>
        <v>0.47471999999999998</v>
      </c>
      <c r="G63" s="32">
        <f t="shared" si="3"/>
        <v>6.512363054743403E-2</v>
      </c>
      <c r="H63" s="33">
        <f t="shared" si="2"/>
        <v>0.53984363054743401</v>
      </c>
      <c r="J63" s="34"/>
    </row>
    <row r="64" spans="1:10" x14ac:dyDescent="0.25">
      <c r="A64" s="29">
        <v>47</v>
      </c>
      <c r="B64" s="29">
        <v>49690036</v>
      </c>
      <c r="C64" s="29">
        <v>49.9</v>
      </c>
      <c r="D64" s="30">
        <v>5425</v>
      </c>
      <c r="E64" s="30">
        <v>5456</v>
      </c>
      <c r="F64" s="31">
        <f t="shared" si="0"/>
        <v>2.666E-2</v>
      </c>
      <c r="G64" s="32">
        <f t="shared" si="3"/>
        <v>6.1199042642503906E-2</v>
      </c>
      <c r="H64" s="33">
        <f t="shared" si="2"/>
        <v>8.7859042642503909E-2</v>
      </c>
      <c r="J64" s="34"/>
    </row>
    <row r="65" spans="1:10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32">
        <f t="shared" si="3"/>
        <v>9.7992054251223704E-2</v>
      </c>
      <c r="H65" s="33">
        <f t="shared" si="2"/>
        <v>9.7992054251223704E-2</v>
      </c>
      <c r="J65" s="34"/>
    </row>
    <row r="66" spans="1:10" x14ac:dyDescent="0.25">
      <c r="A66" s="29">
        <v>49</v>
      </c>
      <c r="B66" s="29">
        <v>49690052</v>
      </c>
      <c r="C66" s="29">
        <v>78</v>
      </c>
      <c r="D66" s="30">
        <v>18673</v>
      </c>
      <c r="E66" s="30">
        <v>20648</v>
      </c>
      <c r="F66" s="31">
        <f t="shared" si="0"/>
        <v>1.6984999999999999</v>
      </c>
      <c r="G66" s="32">
        <f t="shared" si="3"/>
        <v>9.5661830182671451E-2</v>
      </c>
      <c r="H66" s="37">
        <f t="shared" si="2"/>
        <v>1.7941618301826714</v>
      </c>
      <c r="J66" s="34"/>
    </row>
    <row r="67" spans="1:10" x14ac:dyDescent="0.25">
      <c r="A67" s="29">
        <v>50</v>
      </c>
      <c r="B67" s="29">
        <v>49690050</v>
      </c>
      <c r="C67" s="29">
        <v>87</v>
      </c>
      <c r="D67" s="30">
        <v>10036</v>
      </c>
      <c r="E67" s="30">
        <v>11386</v>
      </c>
      <c r="F67" s="31">
        <f t="shared" si="0"/>
        <v>1.161</v>
      </c>
      <c r="G67" s="32">
        <f t="shared" si="3"/>
        <v>0.10669973366528737</v>
      </c>
      <c r="H67" s="37">
        <f t="shared" si="2"/>
        <v>1.2676997336652873</v>
      </c>
      <c r="J67" s="34"/>
    </row>
    <row r="68" spans="1:10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32">
        <f t="shared" si="3"/>
        <v>6.9906722056567588E-2</v>
      </c>
      <c r="H68" s="37">
        <f t="shared" si="2"/>
        <v>6.9906722056567588E-2</v>
      </c>
      <c r="J68" s="34"/>
    </row>
    <row r="69" spans="1:10" x14ac:dyDescent="0.25">
      <c r="A69" s="29">
        <v>52</v>
      </c>
      <c r="B69" s="29">
        <v>49690037</v>
      </c>
      <c r="C69" s="29">
        <v>42.2</v>
      </c>
      <c r="D69" s="30">
        <v>8789</v>
      </c>
      <c r="E69" s="30">
        <v>9559</v>
      </c>
      <c r="F69" s="31">
        <f t="shared" si="0"/>
        <v>0.66220000000000001</v>
      </c>
      <c r="G69" s="32">
        <f t="shared" si="3"/>
        <v>5.1755502996265836E-2</v>
      </c>
      <c r="H69" s="37">
        <f t="shared" si="2"/>
        <v>0.71395550299626587</v>
      </c>
      <c r="J69" s="34"/>
    </row>
    <row r="70" spans="1:10" x14ac:dyDescent="0.25">
      <c r="A70" s="29">
        <v>53</v>
      </c>
      <c r="B70" s="29">
        <v>49690056</v>
      </c>
      <c r="C70" s="29">
        <v>45.5</v>
      </c>
      <c r="D70" s="30">
        <v>6629</v>
      </c>
      <c r="E70" s="30">
        <v>6966</v>
      </c>
      <c r="F70" s="31">
        <f t="shared" si="0"/>
        <v>0.28981999999999997</v>
      </c>
      <c r="G70" s="32">
        <f t="shared" si="3"/>
        <v>5.5802734273225005E-2</v>
      </c>
      <c r="H70" s="37">
        <f t="shared" si="2"/>
        <v>0.34562273427322499</v>
      </c>
      <c r="J70" s="34"/>
    </row>
    <row r="71" spans="1:10" x14ac:dyDescent="0.25">
      <c r="A71" s="29">
        <v>54</v>
      </c>
      <c r="B71" s="29">
        <v>49690032</v>
      </c>
      <c r="C71" s="29">
        <v>51.6</v>
      </c>
      <c r="D71" s="30">
        <v>9297</v>
      </c>
      <c r="E71" s="30">
        <v>9297</v>
      </c>
      <c r="F71" s="31">
        <f t="shared" si="0"/>
        <v>0</v>
      </c>
      <c r="G71" s="32">
        <f t="shared" si="3"/>
        <v>6.3283979966998027E-2</v>
      </c>
      <c r="H71" s="37">
        <f t="shared" si="2"/>
        <v>6.3283979966998027E-2</v>
      </c>
      <c r="J71" s="34"/>
    </row>
    <row r="72" spans="1:10" x14ac:dyDescent="0.25">
      <c r="A72" s="29">
        <v>55</v>
      </c>
      <c r="B72" s="29">
        <v>49690055</v>
      </c>
      <c r="C72" s="29">
        <v>52.7</v>
      </c>
      <c r="D72" s="30">
        <v>14335</v>
      </c>
      <c r="E72" s="30">
        <v>15508</v>
      </c>
      <c r="F72" s="31">
        <f t="shared" si="0"/>
        <v>1.00878</v>
      </c>
      <c r="G72" s="32">
        <f t="shared" si="3"/>
        <v>6.4633057059317767E-2</v>
      </c>
      <c r="H72" s="37">
        <f t="shared" si="2"/>
        <v>1.0734130570593177</v>
      </c>
      <c r="J72" s="34"/>
    </row>
    <row r="73" spans="1:10" x14ac:dyDescent="0.25">
      <c r="A73" s="29">
        <v>56</v>
      </c>
      <c r="B73" s="29">
        <v>49690058</v>
      </c>
      <c r="C73" s="29">
        <v>49.9</v>
      </c>
      <c r="D73" s="30">
        <v>8258</v>
      </c>
      <c r="E73" s="30">
        <v>9132</v>
      </c>
      <c r="F73" s="31">
        <f t="shared" si="0"/>
        <v>0.75163999999999997</v>
      </c>
      <c r="G73" s="32">
        <f t="shared" si="3"/>
        <v>6.1199042642503906E-2</v>
      </c>
      <c r="H73" s="37">
        <f t="shared" si="2"/>
        <v>0.81283904264250384</v>
      </c>
      <c r="J73" s="34"/>
    </row>
    <row r="74" spans="1:10" x14ac:dyDescent="0.25">
      <c r="A74" s="29">
        <v>57</v>
      </c>
      <c r="B74" s="29">
        <v>49690011</v>
      </c>
      <c r="C74" s="29">
        <v>79.5</v>
      </c>
      <c r="D74" s="30">
        <v>9438</v>
      </c>
      <c r="E74" s="30">
        <v>10660</v>
      </c>
      <c r="F74" s="31">
        <f t="shared" si="0"/>
        <v>1.0509200000000001</v>
      </c>
      <c r="G74" s="32">
        <f t="shared" si="3"/>
        <v>9.7501480763107426E-2</v>
      </c>
      <c r="H74" s="37">
        <f t="shared" si="2"/>
        <v>1.1484214807631075</v>
      </c>
      <c r="J74" s="34"/>
    </row>
    <row r="75" spans="1:10" x14ac:dyDescent="0.25">
      <c r="A75" s="29">
        <v>58</v>
      </c>
      <c r="B75" s="29">
        <v>49690061</v>
      </c>
      <c r="C75" s="29">
        <v>78.099999999999994</v>
      </c>
      <c r="D75" s="30">
        <v>17125</v>
      </c>
      <c r="E75" s="30">
        <v>18600</v>
      </c>
      <c r="F75" s="31">
        <f t="shared" si="0"/>
        <v>1.2685</v>
      </c>
      <c r="G75" s="32">
        <f t="shared" si="3"/>
        <v>9.5784473554700503E-2</v>
      </c>
      <c r="H75" s="37">
        <f t="shared" si="2"/>
        <v>1.3642844735547004</v>
      </c>
      <c r="J75" s="34"/>
    </row>
    <row r="76" spans="1:10" x14ac:dyDescent="0.25">
      <c r="A76" s="29">
        <v>59</v>
      </c>
      <c r="B76" s="29">
        <v>49690059</v>
      </c>
      <c r="C76" s="29">
        <v>87</v>
      </c>
      <c r="D76" s="30">
        <v>18883</v>
      </c>
      <c r="E76" s="30">
        <v>19709</v>
      </c>
      <c r="F76" s="31">
        <f t="shared" si="0"/>
        <v>0.71035999999999999</v>
      </c>
      <c r="G76" s="32">
        <f t="shared" si="3"/>
        <v>0.10669973366528737</v>
      </c>
      <c r="H76" s="37">
        <f t="shared" si="2"/>
        <v>0.81705973366528739</v>
      </c>
      <c r="J76" s="34"/>
    </row>
    <row r="77" spans="1:10" x14ac:dyDescent="0.25">
      <c r="A77" s="29">
        <v>60</v>
      </c>
      <c r="B77" s="29">
        <v>49690049</v>
      </c>
      <c r="C77" s="29">
        <v>56.7</v>
      </c>
      <c r="D77" s="30">
        <v>10686</v>
      </c>
      <c r="E77" s="30">
        <v>11586</v>
      </c>
      <c r="F77" s="31">
        <f t="shared" si="0"/>
        <v>0.77400000000000002</v>
      </c>
      <c r="G77" s="32">
        <f t="shared" si="3"/>
        <v>6.9538791940480404E-2</v>
      </c>
      <c r="H77" s="37">
        <f t="shared" si="2"/>
        <v>0.84353879194048043</v>
      </c>
      <c r="J77" s="34"/>
    </row>
    <row r="78" spans="1:10" x14ac:dyDescent="0.25">
      <c r="A78" s="29">
        <v>61</v>
      </c>
      <c r="B78" s="29">
        <v>49690044</v>
      </c>
      <c r="C78" s="29">
        <v>42.5</v>
      </c>
      <c r="D78" s="30">
        <v>6756</v>
      </c>
      <c r="E78" s="30">
        <v>6911</v>
      </c>
      <c r="F78" s="31">
        <f t="shared" si="0"/>
        <v>0.1333</v>
      </c>
      <c r="G78" s="32">
        <f t="shared" si="3"/>
        <v>5.2123433112353033E-2</v>
      </c>
      <c r="H78" s="37">
        <f t="shared" si="2"/>
        <v>0.18542343311235304</v>
      </c>
      <c r="J78" s="34"/>
    </row>
    <row r="79" spans="1:10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4064</v>
      </c>
      <c r="F79" s="31">
        <f t="shared" si="0"/>
        <v>0</v>
      </c>
      <c r="G79" s="36">
        <f t="shared" si="3"/>
        <v>5.5312160785108748E-2</v>
      </c>
      <c r="H79" s="37">
        <f t="shared" si="2"/>
        <v>5.5312160785108748E-2</v>
      </c>
      <c r="J79" s="34"/>
    </row>
    <row r="80" spans="1:10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36">
        <f t="shared" si="3"/>
        <v>6.291604985091083E-2</v>
      </c>
      <c r="H80" s="37">
        <f t="shared" si="2"/>
        <v>6.291604985091083E-2</v>
      </c>
      <c r="J80" s="34"/>
    </row>
    <row r="81" spans="1:10" x14ac:dyDescent="0.25">
      <c r="A81" s="29">
        <v>64</v>
      </c>
      <c r="B81" s="41" t="s">
        <v>32</v>
      </c>
      <c r="C81" s="29">
        <v>52.3</v>
      </c>
      <c r="D81" s="30">
        <f>2.46/0.00086</f>
        <v>2860.4651162790697</v>
      </c>
      <c r="E81" s="30">
        <f>2.8/0.00086</f>
        <v>3255.8139534883721</v>
      </c>
      <c r="F81" s="31">
        <f>(E81-D81)*0.00086+0.008</f>
        <v>0.34800000000000014</v>
      </c>
      <c r="G81" s="36">
        <f t="shared" si="3"/>
        <v>6.4142483571201489E-2</v>
      </c>
      <c r="H81" s="37">
        <f t="shared" si="2"/>
        <v>0.41214248357120165</v>
      </c>
      <c r="J81" s="34"/>
    </row>
    <row r="82" spans="1:10" x14ac:dyDescent="0.25">
      <c r="A82" s="29">
        <v>65</v>
      </c>
      <c r="B82" s="29">
        <v>49690060</v>
      </c>
      <c r="C82" s="29">
        <v>49.5</v>
      </c>
      <c r="D82" s="30">
        <v>11743</v>
      </c>
      <c r="E82" s="30">
        <v>12661</v>
      </c>
      <c r="F82" s="31">
        <f t="shared" si="0"/>
        <v>0.78947999999999996</v>
      </c>
      <c r="G82" s="36">
        <f t="shared" si="3"/>
        <v>6.0708469154387643E-2</v>
      </c>
      <c r="H82" s="37">
        <f t="shared" si="2"/>
        <v>0.85018846915438762</v>
      </c>
      <c r="J82" s="34"/>
    </row>
    <row r="83" spans="1:10" x14ac:dyDescent="0.25">
      <c r="A83" s="29">
        <v>66</v>
      </c>
      <c r="B83" s="29">
        <v>49690051</v>
      </c>
      <c r="C83" s="29">
        <v>78.900000000000006</v>
      </c>
      <c r="D83" s="30">
        <v>10831</v>
      </c>
      <c r="E83" s="30">
        <v>11831</v>
      </c>
      <c r="F83" s="31">
        <f t="shared" ref="F83:F135" si="4">(E83-D83)*0.00086</f>
        <v>0.86</v>
      </c>
      <c r="G83" s="36">
        <f t="shared" si="3"/>
        <v>9.6765620530933044E-2</v>
      </c>
      <c r="H83" s="37">
        <f t="shared" ref="H83:H135" si="5">F83+G83</f>
        <v>0.95676562053093306</v>
      </c>
      <c r="J83" s="34"/>
    </row>
    <row r="84" spans="1:10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32">
        <f t="shared" si="3"/>
        <v>9.5784473554700503E-2</v>
      </c>
      <c r="H84" s="37">
        <f t="shared" si="5"/>
        <v>9.5784473554700503E-2</v>
      </c>
      <c r="J84" s="34"/>
    </row>
    <row r="85" spans="1:10" x14ac:dyDescent="0.25">
      <c r="A85" s="29">
        <v>68</v>
      </c>
      <c r="B85" s="29">
        <v>49690030</v>
      </c>
      <c r="C85" s="29">
        <v>78.099999999999994</v>
      </c>
      <c r="D85" s="30">
        <v>17867</v>
      </c>
      <c r="E85" s="30">
        <v>19091</v>
      </c>
      <c r="F85" s="31">
        <f t="shared" si="4"/>
        <v>1.05264</v>
      </c>
      <c r="G85" s="32">
        <f t="shared" si="3"/>
        <v>9.5784473554700503E-2</v>
      </c>
      <c r="H85" s="37">
        <f t="shared" si="5"/>
        <v>1.1484244735547005</v>
      </c>
      <c r="J85" s="34"/>
    </row>
    <row r="86" spans="1:10" x14ac:dyDescent="0.25">
      <c r="A86" s="29">
        <v>69</v>
      </c>
      <c r="B86" s="29">
        <v>49690022</v>
      </c>
      <c r="C86" s="29">
        <v>56.8</v>
      </c>
      <c r="D86" s="30">
        <v>4887</v>
      </c>
      <c r="E86" s="30">
        <v>4887</v>
      </c>
      <c r="F86" s="31">
        <f t="shared" si="4"/>
        <v>0</v>
      </c>
      <c r="G86" s="32">
        <f t="shared" ref="G86:G135" si="6">C86*$G$11/6908.6</f>
        <v>6.9661435312509457E-2</v>
      </c>
      <c r="H86" s="37">
        <f t="shared" si="5"/>
        <v>6.9661435312509457E-2</v>
      </c>
      <c r="J86" s="34"/>
    </row>
    <row r="87" spans="1:10" x14ac:dyDescent="0.25">
      <c r="A87" s="29">
        <v>70</v>
      </c>
      <c r="B87" s="29">
        <v>49690018</v>
      </c>
      <c r="C87" s="29">
        <v>42</v>
      </c>
      <c r="D87" s="30">
        <v>7128</v>
      </c>
      <c r="E87" s="30">
        <v>7266</v>
      </c>
      <c r="F87" s="31">
        <f t="shared" si="4"/>
        <v>0.11867999999999999</v>
      </c>
      <c r="G87" s="32">
        <f t="shared" si="6"/>
        <v>5.1510216252207704E-2</v>
      </c>
      <c r="H87" s="37">
        <f t="shared" si="5"/>
        <v>0.1701902162522077</v>
      </c>
      <c r="J87" s="34"/>
    </row>
    <row r="88" spans="1:10" x14ac:dyDescent="0.25">
      <c r="A88" s="29">
        <v>71</v>
      </c>
      <c r="B88" s="29">
        <v>49690021</v>
      </c>
      <c r="C88" s="29">
        <v>45.2</v>
      </c>
      <c r="D88" s="30">
        <v>8700</v>
      </c>
      <c r="E88" s="30">
        <v>9575</v>
      </c>
      <c r="F88" s="31">
        <f t="shared" si="4"/>
        <v>0.75249999999999995</v>
      </c>
      <c r="G88" s="32">
        <f t="shared" si="6"/>
        <v>5.5434804157137814E-2</v>
      </c>
      <c r="H88" s="37">
        <f t="shared" si="5"/>
        <v>0.80793480415713781</v>
      </c>
      <c r="J88" s="34"/>
    </row>
    <row r="89" spans="1:10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32">
        <f t="shared" si="6"/>
        <v>6.3038693222939896E-2</v>
      </c>
      <c r="H89" s="37">
        <f t="shared" si="5"/>
        <v>6.3038693222939896E-2</v>
      </c>
      <c r="J89" s="34"/>
    </row>
    <row r="90" spans="1:10" x14ac:dyDescent="0.25">
      <c r="A90" s="29">
        <v>73</v>
      </c>
      <c r="B90" s="29">
        <v>49690034</v>
      </c>
      <c r="C90" s="29">
        <v>52.1</v>
      </c>
      <c r="D90" s="30">
        <v>6138</v>
      </c>
      <c r="E90" s="30">
        <v>6138</v>
      </c>
      <c r="F90" s="31">
        <f t="shared" si="4"/>
        <v>0</v>
      </c>
      <c r="G90" s="32">
        <f t="shared" si="6"/>
        <v>6.3897196827143371E-2</v>
      </c>
      <c r="H90" s="37">
        <f t="shared" si="5"/>
        <v>6.3897196827143371E-2</v>
      </c>
      <c r="J90" s="34"/>
    </row>
    <row r="91" spans="1:10" x14ac:dyDescent="0.25">
      <c r="A91" s="29">
        <v>74</v>
      </c>
      <c r="B91" s="29">
        <v>49777205</v>
      </c>
      <c r="C91" s="29">
        <v>49.7</v>
      </c>
      <c r="D91" s="30">
        <v>5618</v>
      </c>
      <c r="E91" s="30">
        <v>6085</v>
      </c>
      <c r="F91" s="31">
        <f t="shared" si="4"/>
        <v>0.40161999999999998</v>
      </c>
      <c r="G91" s="32">
        <f t="shared" si="6"/>
        <v>6.0953755898445781E-2</v>
      </c>
      <c r="H91" s="37">
        <f t="shared" si="5"/>
        <v>0.46257375589844574</v>
      </c>
      <c r="J91" s="34"/>
    </row>
    <row r="92" spans="1:10" x14ac:dyDescent="0.25">
      <c r="A92" s="29">
        <v>75</v>
      </c>
      <c r="B92" s="29">
        <v>49730686</v>
      </c>
      <c r="C92" s="29">
        <v>79</v>
      </c>
      <c r="D92" s="30">
        <v>9828</v>
      </c>
      <c r="E92" s="30">
        <v>10594</v>
      </c>
      <c r="F92" s="31">
        <f t="shared" si="4"/>
        <v>0.65876000000000001</v>
      </c>
      <c r="G92" s="32">
        <f t="shared" si="6"/>
        <v>9.6888263902962096E-2</v>
      </c>
      <c r="H92" s="37">
        <f t="shared" si="5"/>
        <v>0.75564826390296214</v>
      </c>
      <c r="J92" s="34"/>
    </row>
    <row r="93" spans="1:10" x14ac:dyDescent="0.25">
      <c r="A93" s="29">
        <v>76</v>
      </c>
      <c r="B93" s="29">
        <v>49690025</v>
      </c>
      <c r="C93" s="29">
        <v>78.3</v>
      </c>
      <c r="D93" s="30">
        <v>18253</v>
      </c>
      <c r="E93" s="30">
        <v>19577</v>
      </c>
      <c r="F93" s="31">
        <f t="shared" si="4"/>
        <v>1.1386399999999999</v>
      </c>
      <c r="G93" s="32">
        <f t="shared" si="6"/>
        <v>9.6029760298758635E-2</v>
      </c>
      <c r="H93" s="37">
        <f t="shared" si="5"/>
        <v>1.2346697602987584</v>
      </c>
      <c r="J93" s="34"/>
    </row>
    <row r="94" spans="1:10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32">
        <f t="shared" si="6"/>
        <v>9.5907116926729583E-2</v>
      </c>
      <c r="H94" s="37">
        <f t="shared" si="5"/>
        <v>9.5907116926729583E-2</v>
      </c>
      <c r="J94" s="34"/>
    </row>
    <row r="95" spans="1:10" x14ac:dyDescent="0.25">
      <c r="A95" s="29">
        <v>78</v>
      </c>
      <c r="B95" s="29">
        <v>49730694</v>
      </c>
      <c r="C95" s="29">
        <v>56.7</v>
      </c>
      <c r="D95" s="30">
        <v>6032</v>
      </c>
      <c r="E95" s="30">
        <v>6257</v>
      </c>
      <c r="F95" s="31">
        <f t="shared" si="4"/>
        <v>0.19350000000000001</v>
      </c>
      <c r="G95" s="32">
        <f t="shared" si="6"/>
        <v>6.9538791940480404E-2</v>
      </c>
      <c r="H95" s="37">
        <f t="shared" si="5"/>
        <v>0.26303879194048041</v>
      </c>
      <c r="J95" s="34"/>
    </row>
    <row r="96" spans="1:10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2965</v>
      </c>
      <c r="F96" s="31">
        <f t="shared" si="4"/>
        <v>0</v>
      </c>
      <c r="G96" s="32">
        <f t="shared" si="6"/>
        <v>5.1510216252207704E-2</v>
      </c>
      <c r="H96" s="37">
        <f t="shared" si="5"/>
        <v>5.1510216252207704E-2</v>
      </c>
      <c r="J96" s="34"/>
    </row>
    <row r="97" spans="1:10" x14ac:dyDescent="0.25">
      <c r="A97" s="29">
        <v>80</v>
      </c>
      <c r="B97" s="29">
        <v>49730693</v>
      </c>
      <c r="C97" s="29">
        <v>44.9</v>
      </c>
      <c r="D97" s="30">
        <v>10151</v>
      </c>
      <c r="E97" s="30">
        <v>10710</v>
      </c>
      <c r="F97" s="31">
        <f t="shared" si="4"/>
        <v>0.48074</v>
      </c>
      <c r="G97" s="32">
        <f t="shared" si="6"/>
        <v>5.5066874041050609E-2</v>
      </c>
      <c r="H97" s="37">
        <f t="shared" si="5"/>
        <v>0.53580687404105065</v>
      </c>
      <c r="J97" s="34"/>
    </row>
    <row r="98" spans="1:10" x14ac:dyDescent="0.25">
      <c r="A98" s="29">
        <v>81</v>
      </c>
      <c r="B98" s="29">
        <v>49730689</v>
      </c>
      <c r="C98" s="29">
        <v>51.3</v>
      </c>
      <c r="D98" s="30">
        <v>8784</v>
      </c>
      <c r="E98" s="30">
        <v>8784</v>
      </c>
      <c r="F98" s="31">
        <f t="shared" si="4"/>
        <v>0</v>
      </c>
      <c r="G98" s="32">
        <f t="shared" si="6"/>
        <v>6.291604985091083E-2</v>
      </c>
      <c r="H98" s="37">
        <f t="shared" si="5"/>
        <v>6.291604985091083E-2</v>
      </c>
      <c r="J98" s="34"/>
    </row>
    <row r="99" spans="1:10" x14ac:dyDescent="0.25">
      <c r="A99" s="29">
        <v>82</v>
      </c>
      <c r="B99" s="29">
        <v>49777206</v>
      </c>
      <c r="C99" s="29">
        <v>51.6</v>
      </c>
      <c r="D99" s="30">
        <v>13190</v>
      </c>
      <c r="E99" s="30">
        <v>14830</v>
      </c>
      <c r="F99" s="31">
        <f t="shared" si="4"/>
        <v>1.4103999999999999</v>
      </c>
      <c r="G99" s="32">
        <f t="shared" si="6"/>
        <v>6.3283979966998027E-2</v>
      </c>
      <c r="H99" s="37">
        <f t="shared" si="5"/>
        <v>1.4736839799669978</v>
      </c>
      <c r="J99" s="34"/>
    </row>
    <row r="100" spans="1:10" x14ac:dyDescent="0.25">
      <c r="A100" s="29">
        <v>83</v>
      </c>
      <c r="B100" s="29">
        <v>49777193</v>
      </c>
      <c r="C100" s="29">
        <v>49.7</v>
      </c>
      <c r="D100" s="30">
        <v>4437</v>
      </c>
      <c r="E100" s="30">
        <v>4437</v>
      </c>
      <c r="F100" s="31">
        <f t="shared" si="4"/>
        <v>0</v>
      </c>
      <c r="G100" s="32">
        <f t="shared" si="6"/>
        <v>6.0953755898445781E-2</v>
      </c>
      <c r="H100" s="37">
        <f t="shared" si="5"/>
        <v>6.0953755898445781E-2</v>
      </c>
      <c r="J100" s="34"/>
    </row>
    <row r="101" spans="1:10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32">
        <f t="shared" si="6"/>
        <v>9.2841032626002934E-2</v>
      </c>
      <c r="H101" s="37">
        <f t="shared" si="5"/>
        <v>9.2841032626002934E-2</v>
      </c>
      <c r="J101" s="34"/>
    </row>
    <row r="102" spans="1:10" x14ac:dyDescent="0.25">
      <c r="A102" s="29">
        <v>85</v>
      </c>
      <c r="B102" s="29">
        <v>49777188</v>
      </c>
      <c r="C102" s="29">
        <v>88.1</v>
      </c>
      <c r="D102" s="30">
        <v>15938</v>
      </c>
      <c r="E102" s="30">
        <v>17277</v>
      </c>
      <c r="F102" s="31">
        <f t="shared" si="4"/>
        <v>1.15154</v>
      </c>
      <c r="G102" s="32">
        <f t="shared" si="6"/>
        <v>0.1080488107576071</v>
      </c>
      <c r="H102" s="37">
        <f t="shared" si="5"/>
        <v>1.2595888107576072</v>
      </c>
      <c r="J102" s="34"/>
    </row>
    <row r="103" spans="1:10" x14ac:dyDescent="0.25">
      <c r="A103" s="29">
        <v>86</v>
      </c>
      <c r="B103" s="29">
        <v>49690031</v>
      </c>
      <c r="C103" s="29">
        <v>49</v>
      </c>
      <c r="D103" s="30">
        <v>7839</v>
      </c>
      <c r="E103" s="30">
        <v>8838</v>
      </c>
      <c r="F103" s="31">
        <f t="shared" si="4"/>
        <v>0.85914000000000001</v>
      </c>
      <c r="G103" s="32">
        <f t="shared" si="6"/>
        <v>6.009525229424232E-2</v>
      </c>
      <c r="H103" s="37">
        <f t="shared" si="5"/>
        <v>0.9192352522942423</v>
      </c>
      <c r="J103" s="34"/>
    </row>
    <row r="104" spans="1:10" x14ac:dyDescent="0.25">
      <c r="A104" s="29">
        <v>87</v>
      </c>
      <c r="B104" s="29">
        <v>49730696</v>
      </c>
      <c r="C104" s="29">
        <v>42.6</v>
      </c>
      <c r="D104" s="30">
        <v>4813</v>
      </c>
      <c r="E104" s="30">
        <v>4910</v>
      </c>
      <c r="F104" s="31">
        <f t="shared" si="4"/>
        <v>8.3419999999999994E-2</v>
      </c>
      <c r="G104" s="32">
        <f t="shared" si="6"/>
        <v>5.2246076484382099E-2</v>
      </c>
      <c r="H104" s="37">
        <f t="shared" si="5"/>
        <v>0.13566607648438209</v>
      </c>
      <c r="J104" s="34"/>
    </row>
    <row r="105" spans="1:10" x14ac:dyDescent="0.25">
      <c r="A105" s="29">
        <v>88</v>
      </c>
      <c r="B105" s="29">
        <v>49777183</v>
      </c>
      <c r="C105" s="29">
        <v>45</v>
      </c>
      <c r="D105" s="30">
        <v>9556</v>
      </c>
      <c r="E105" s="30">
        <v>10340</v>
      </c>
      <c r="F105" s="31">
        <f t="shared" si="4"/>
        <v>0.67423999999999995</v>
      </c>
      <c r="G105" s="32">
        <f t="shared" si="6"/>
        <v>5.5189517413079682E-2</v>
      </c>
      <c r="H105" s="37">
        <f t="shared" si="5"/>
        <v>0.7294295174130796</v>
      </c>
      <c r="J105" s="34"/>
    </row>
    <row r="106" spans="1:10" x14ac:dyDescent="0.25">
      <c r="A106" s="29">
        <v>89</v>
      </c>
      <c r="B106" s="29">
        <v>49690045</v>
      </c>
      <c r="C106" s="29">
        <v>51.2</v>
      </c>
      <c r="D106" s="30">
        <v>12559</v>
      </c>
      <c r="E106" s="30">
        <v>12793</v>
      </c>
      <c r="F106" s="31">
        <f t="shared" si="4"/>
        <v>0.20124</v>
      </c>
      <c r="G106" s="32">
        <f t="shared" si="6"/>
        <v>6.2793406478881764E-2</v>
      </c>
      <c r="H106" s="37">
        <f t="shared" si="5"/>
        <v>0.26403340647888174</v>
      </c>
      <c r="J106" s="34"/>
    </row>
    <row r="107" spans="1:10" x14ac:dyDescent="0.25">
      <c r="A107" s="29">
        <v>90</v>
      </c>
      <c r="B107" s="29">
        <v>49777189</v>
      </c>
      <c r="C107" s="29">
        <v>52.1</v>
      </c>
      <c r="D107" s="30">
        <v>9149</v>
      </c>
      <c r="E107" s="30">
        <v>9149</v>
      </c>
      <c r="F107" s="31">
        <f t="shared" si="4"/>
        <v>0</v>
      </c>
      <c r="G107" s="32">
        <f t="shared" si="6"/>
        <v>6.3897196827143371E-2</v>
      </c>
      <c r="H107" s="37">
        <f t="shared" si="5"/>
        <v>6.3897196827143371E-2</v>
      </c>
      <c r="J107" s="34"/>
    </row>
    <row r="108" spans="1:10" x14ac:dyDescent="0.25">
      <c r="A108" s="29">
        <v>91</v>
      </c>
      <c r="B108" s="29">
        <v>49777185</v>
      </c>
      <c r="C108" s="29">
        <v>49.8</v>
      </c>
      <c r="D108" s="30">
        <v>12268</v>
      </c>
      <c r="E108" s="30">
        <v>13373</v>
      </c>
      <c r="F108" s="31">
        <f t="shared" si="4"/>
        <v>0.95029999999999992</v>
      </c>
      <c r="G108" s="32">
        <f t="shared" si="6"/>
        <v>6.1076399270474847E-2</v>
      </c>
      <c r="H108" s="37">
        <f t="shared" si="5"/>
        <v>1.0113763992704747</v>
      </c>
      <c r="J108" s="34"/>
    </row>
    <row r="109" spans="1:10" x14ac:dyDescent="0.25">
      <c r="A109" s="29">
        <v>92</v>
      </c>
      <c r="B109" s="29">
        <v>49777190</v>
      </c>
      <c r="C109" s="29">
        <v>75.5</v>
      </c>
      <c r="D109" s="30">
        <v>14342</v>
      </c>
      <c r="E109" s="30">
        <v>15365</v>
      </c>
      <c r="F109" s="31">
        <f t="shared" si="4"/>
        <v>0.87978000000000001</v>
      </c>
      <c r="G109" s="32">
        <f t="shared" si="6"/>
        <v>9.2595745881944788E-2</v>
      </c>
      <c r="H109" s="37">
        <f t="shared" si="5"/>
        <v>0.97237574588194475</v>
      </c>
      <c r="J109" s="34"/>
    </row>
    <row r="110" spans="1:10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32">
        <f t="shared" si="6"/>
        <v>4.1698746489882421E-2</v>
      </c>
      <c r="H110" s="37">
        <f t="shared" si="5"/>
        <v>4.1698746489882421E-2</v>
      </c>
      <c r="J110" s="34"/>
    </row>
    <row r="111" spans="1:10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32">
        <f t="shared" si="6"/>
        <v>6.0217895666271386E-2</v>
      </c>
      <c r="H111" s="37">
        <f t="shared" si="5"/>
        <v>6.0217895666271386E-2</v>
      </c>
      <c r="J111" s="34"/>
    </row>
    <row r="112" spans="1:10" x14ac:dyDescent="0.25">
      <c r="A112" s="29">
        <v>94</v>
      </c>
      <c r="B112" s="29">
        <v>49777209</v>
      </c>
      <c r="C112" s="29">
        <v>48.5</v>
      </c>
      <c r="D112" s="30">
        <v>4602</v>
      </c>
      <c r="E112" s="30">
        <v>4602</v>
      </c>
      <c r="F112" s="31">
        <f t="shared" si="4"/>
        <v>0</v>
      </c>
      <c r="G112" s="32">
        <f t="shared" si="6"/>
        <v>5.948203543409699E-2</v>
      </c>
      <c r="H112" s="37">
        <f t="shared" si="5"/>
        <v>5.948203543409699E-2</v>
      </c>
      <c r="J112" s="34"/>
    </row>
    <row r="113" spans="1:10" x14ac:dyDescent="0.25">
      <c r="A113" s="29">
        <v>95</v>
      </c>
      <c r="B113" s="29">
        <v>49777195</v>
      </c>
      <c r="C113" s="29">
        <v>42.4</v>
      </c>
      <c r="D113" s="30">
        <v>9237</v>
      </c>
      <c r="E113" s="30">
        <v>9775</v>
      </c>
      <c r="F113" s="31">
        <f t="shared" si="4"/>
        <v>0.46267999999999998</v>
      </c>
      <c r="G113" s="32">
        <f t="shared" si="6"/>
        <v>5.2000789740323967E-2</v>
      </c>
      <c r="H113" s="37">
        <f t="shared" si="5"/>
        <v>0.51468078974032394</v>
      </c>
      <c r="J113" s="34"/>
    </row>
    <row r="114" spans="1:10" x14ac:dyDescent="0.25">
      <c r="A114" s="29">
        <v>96</v>
      </c>
      <c r="B114" s="29">
        <v>49777187</v>
      </c>
      <c r="C114" s="29">
        <v>46</v>
      </c>
      <c r="D114" s="30">
        <v>10838</v>
      </c>
      <c r="E114" s="30">
        <v>11780</v>
      </c>
      <c r="F114" s="31">
        <f t="shared" si="4"/>
        <v>0.81011999999999995</v>
      </c>
      <c r="G114" s="32">
        <f t="shared" si="6"/>
        <v>5.6415951133370341E-2</v>
      </c>
      <c r="H114" s="37">
        <f t="shared" si="5"/>
        <v>0.86653595113337034</v>
      </c>
      <c r="J114" s="34"/>
    </row>
    <row r="115" spans="1:10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32">
        <f t="shared" si="6"/>
        <v>6.4265126943230555E-2</v>
      </c>
      <c r="H115" s="37">
        <f t="shared" si="5"/>
        <v>6.4265126943230555E-2</v>
      </c>
      <c r="J115" s="34"/>
    </row>
    <row r="116" spans="1:10" x14ac:dyDescent="0.25">
      <c r="A116" s="29">
        <v>98</v>
      </c>
      <c r="B116" s="29">
        <v>49730699</v>
      </c>
      <c r="C116" s="29">
        <v>51.7</v>
      </c>
      <c r="D116" s="30">
        <v>13320</v>
      </c>
      <c r="E116" s="30">
        <v>14576</v>
      </c>
      <c r="F116" s="31">
        <f t="shared" si="4"/>
        <v>1.08016</v>
      </c>
      <c r="G116" s="32">
        <f t="shared" si="6"/>
        <v>6.3406623339027107E-2</v>
      </c>
      <c r="H116" s="37">
        <f t="shared" si="5"/>
        <v>1.1435666233390271</v>
      </c>
      <c r="J116" s="34"/>
    </row>
    <row r="117" spans="1:10" x14ac:dyDescent="0.25">
      <c r="A117" s="29">
        <v>99</v>
      </c>
      <c r="B117" s="29">
        <v>49730683</v>
      </c>
      <c r="C117" s="29">
        <v>50.1</v>
      </c>
      <c r="D117" s="30">
        <v>11368</v>
      </c>
      <c r="E117" s="30">
        <v>12456</v>
      </c>
      <c r="F117" s="31">
        <f t="shared" si="4"/>
        <v>0.93567999999999996</v>
      </c>
      <c r="G117" s="32">
        <f t="shared" si="6"/>
        <v>6.1444329386562045E-2</v>
      </c>
      <c r="H117" s="37">
        <f t="shared" si="5"/>
        <v>0.99712432938656204</v>
      </c>
      <c r="J117" s="34"/>
    </row>
    <row r="118" spans="1:10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32">
        <f t="shared" si="6"/>
        <v>9.3944822974264514E-2</v>
      </c>
      <c r="H118" s="37">
        <f t="shared" si="5"/>
        <v>9.3944822974264514E-2</v>
      </c>
      <c r="J118" s="34"/>
    </row>
    <row r="119" spans="1:10" x14ac:dyDescent="0.25">
      <c r="A119" s="29">
        <v>101</v>
      </c>
      <c r="B119" s="29">
        <v>49730406</v>
      </c>
      <c r="C119" s="29">
        <v>92.9</v>
      </c>
      <c r="D119" s="30">
        <v>18954</v>
      </c>
      <c r="E119" s="30">
        <v>21111</v>
      </c>
      <c r="F119" s="31">
        <f t="shared" si="4"/>
        <v>1.8550199999999999</v>
      </c>
      <c r="G119" s="32">
        <f t="shared" si="6"/>
        <v>0.11393569261500228</v>
      </c>
      <c r="H119" s="37">
        <f t="shared" si="5"/>
        <v>1.9689556926150023</v>
      </c>
      <c r="J119" s="34"/>
    </row>
    <row r="120" spans="1:10" x14ac:dyDescent="0.25">
      <c r="A120" s="29">
        <v>102</v>
      </c>
      <c r="B120" s="29">
        <v>49730702</v>
      </c>
      <c r="C120" s="29">
        <v>48</v>
      </c>
      <c r="D120" s="30">
        <v>11325</v>
      </c>
      <c r="E120" s="30">
        <v>12336</v>
      </c>
      <c r="F120" s="31">
        <f t="shared" si="4"/>
        <v>0.86946000000000001</v>
      </c>
      <c r="G120" s="32">
        <f t="shared" si="6"/>
        <v>5.886881857395166E-2</v>
      </c>
      <c r="H120" s="37">
        <f t="shared" si="5"/>
        <v>0.92832881857395166</v>
      </c>
      <c r="J120" s="34"/>
    </row>
    <row r="121" spans="1:10" x14ac:dyDescent="0.25">
      <c r="A121" s="29">
        <v>103</v>
      </c>
      <c r="B121" s="29">
        <v>49730700</v>
      </c>
      <c r="C121" s="29">
        <v>42.5</v>
      </c>
      <c r="D121" s="30">
        <v>9601</v>
      </c>
      <c r="E121" s="30">
        <v>10415</v>
      </c>
      <c r="F121" s="31">
        <f t="shared" si="4"/>
        <v>0.70004</v>
      </c>
      <c r="G121" s="32">
        <f t="shared" si="6"/>
        <v>5.2123433112353033E-2</v>
      </c>
      <c r="H121" s="37">
        <f t="shared" si="5"/>
        <v>0.75216343311235301</v>
      </c>
      <c r="J121" s="34"/>
    </row>
    <row r="122" spans="1:10" x14ac:dyDescent="0.25">
      <c r="A122" s="29">
        <v>104</v>
      </c>
      <c r="B122" s="29">
        <v>49730705</v>
      </c>
      <c r="C122" s="29">
        <v>45.4</v>
      </c>
      <c r="D122" s="30">
        <v>5324</v>
      </c>
      <c r="E122" s="30">
        <v>5331</v>
      </c>
      <c r="F122" s="31">
        <f t="shared" si="4"/>
        <v>6.0200000000000002E-3</v>
      </c>
      <c r="G122" s="32">
        <f t="shared" si="6"/>
        <v>5.5680090901195946E-2</v>
      </c>
      <c r="H122" s="37">
        <f t="shared" si="5"/>
        <v>6.1700090901195943E-2</v>
      </c>
      <c r="J122" s="34"/>
    </row>
    <row r="123" spans="1:10" x14ac:dyDescent="0.25">
      <c r="A123" s="29">
        <v>105</v>
      </c>
      <c r="B123" s="29">
        <v>49730684</v>
      </c>
      <c r="C123" s="29">
        <v>51.7</v>
      </c>
      <c r="D123" s="30">
        <v>7107</v>
      </c>
      <c r="E123" s="30">
        <v>7936</v>
      </c>
      <c r="F123" s="31">
        <f t="shared" si="4"/>
        <v>0.71294000000000002</v>
      </c>
      <c r="G123" s="32">
        <f t="shared" si="6"/>
        <v>6.3406623339027107E-2</v>
      </c>
      <c r="H123" s="37">
        <f t="shared" si="5"/>
        <v>0.77634662333902715</v>
      </c>
      <c r="J123" s="34"/>
    </row>
    <row r="124" spans="1:10" x14ac:dyDescent="0.25">
      <c r="A124" s="29">
        <v>106</v>
      </c>
      <c r="B124" s="29">
        <v>49730698</v>
      </c>
      <c r="C124" s="29">
        <v>51.8</v>
      </c>
      <c r="D124" s="30">
        <v>15487</v>
      </c>
      <c r="E124" s="30">
        <v>15487</v>
      </c>
      <c r="F124" s="31">
        <f t="shared" si="4"/>
        <v>0</v>
      </c>
      <c r="G124" s="32">
        <f t="shared" si="6"/>
        <v>6.3529266711056159E-2</v>
      </c>
      <c r="H124" s="37">
        <f t="shared" si="5"/>
        <v>6.3529266711056159E-2</v>
      </c>
      <c r="J124" s="34"/>
    </row>
    <row r="125" spans="1:10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36">
        <f t="shared" si="6"/>
        <v>6.1199042642503906E-2</v>
      </c>
      <c r="H125" s="37">
        <f t="shared" si="5"/>
        <v>6.1199042642503906E-2</v>
      </c>
      <c r="J125" s="34"/>
    </row>
    <row r="126" spans="1:10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36">
        <f t="shared" si="6"/>
        <v>6.7821784732073467E-2</v>
      </c>
      <c r="H126" s="37">
        <f t="shared" si="5"/>
        <v>6.7821784732073467E-2</v>
      </c>
      <c r="J126" s="34"/>
    </row>
    <row r="127" spans="1:10" x14ac:dyDescent="0.25">
      <c r="A127" s="29">
        <v>109</v>
      </c>
      <c r="B127" s="29">
        <v>49730703</v>
      </c>
      <c r="C127" s="29">
        <v>61.8</v>
      </c>
      <c r="D127" s="30">
        <v>5874</v>
      </c>
      <c r="E127" s="30">
        <v>6837</v>
      </c>
      <c r="F127" s="31">
        <f t="shared" si="4"/>
        <v>0.82818000000000003</v>
      </c>
      <c r="G127" s="36">
        <f t="shared" si="6"/>
        <v>7.5793603913962754E-2</v>
      </c>
      <c r="H127" s="37">
        <f t="shared" si="5"/>
        <v>0.90397360391396275</v>
      </c>
      <c r="J127" s="34"/>
    </row>
    <row r="128" spans="1:10" x14ac:dyDescent="0.25">
      <c r="A128" s="29">
        <v>110</v>
      </c>
      <c r="B128" s="29">
        <v>49730697</v>
      </c>
      <c r="C128" s="29">
        <v>47.7</v>
      </c>
      <c r="D128" s="30">
        <v>10583</v>
      </c>
      <c r="E128" s="30">
        <v>11410</v>
      </c>
      <c r="F128" s="31">
        <f t="shared" si="4"/>
        <v>0.71121999999999996</v>
      </c>
      <c r="G128" s="36">
        <f t="shared" si="6"/>
        <v>5.8500888457864463E-2</v>
      </c>
      <c r="H128" s="37">
        <f t="shared" si="5"/>
        <v>0.76972088845786446</v>
      </c>
      <c r="J128" s="34"/>
    </row>
    <row r="129" spans="1:12" x14ac:dyDescent="0.25">
      <c r="A129" s="29">
        <v>111</v>
      </c>
      <c r="B129" s="29">
        <v>49690048</v>
      </c>
      <c r="C129" s="29">
        <v>51.2</v>
      </c>
      <c r="D129" s="30">
        <v>10923</v>
      </c>
      <c r="E129" s="30">
        <v>11682</v>
      </c>
      <c r="F129" s="31">
        <f t="shared" si="4"/>
        <v>0.65273999999999999</v>
      </c>
      <c r="G129" s="36">
        <f t="shared" si="6"/>
        <v>6.2793406478881764E-2</v>
      </c>
      <c r="H129" s="37">
        <f t="shared" si="5"/>
        <v>0.71553340647888175</v>
      </c>
      <c r="I129" s="43"/>
      <c r="J129" s="34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11605</v>
      </c>
      <c r="E130" s="30">
        <v>12710</v>
      </c>
      <c r="F130" s="31">
        <f t="shared" si="4"/>
        <v>0.95029999999999992</v>
      </c>
      <c r="G130" s="36">
        <f t="shared" si="6"/>
        <v>6.3651910083085225E-2</v>
      </c>
      <c r="H130" s="37">
        <f t="shared" si="5"/>
        <v>1.0139519100830852</v>
      </c>
      <c r="I130" s="43"/>
      <c r="J130" s="34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7013</v>
      </c>
      <c r="E131" s="30">
        <v>7394</v>
      </c>
      <c r="F131" s="31">
        <f t="shared" si="4"/>
        <v>0.32766000000000001</v>
      </c>
      <c r="G131" s="36">
        <f t="shared" si="6"/>
        <v>6.1444329386562045E-2</v>
      </c>
      <c r="H131" s="37">
        <f>F131+G131</f>
        <v>0.38910432938656203</v>
      </c>
      <c r="I131" s="43"/>
      <c r="J131" s="34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7280</v>
      </c>
      <c r="E132" s="30">
        <v>7288</v>
      </c>
      <c r="F132" s="31">
        <f t="shared" si="4"/>
        <v>6.8799999999999998E-3</v>
      </c>
      <c r="G132" s="36">
        <f t="shared" si="6"/>
        <v>7.4935100309759292E-2</v>
      </c>
      <c r="H132" s="37">
        <f t="shared" si="5"/>
        <v>8.1815100309759289E-2</v>
      </c>
      <c r="I132" s="43"/>
      <c r="J132" s="34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13978</v>
      </c>
      <c r="E133" s="30">
        <v>15128</v>
      </c>
      <c r="F133" s="31">
        <f t="shared" si="4"/>
        <v>0.98899999999999999</v>
      </c>
      <c r="G133" s="36">
        <f t="shared" si="6"/>
        <v>7.3463379845410501E-2</v>
      </c>
      <c r="H133" s="37">
        <f t="shared" si="5"/>
        <v>1.0624633798454104</v>
      </c>
      <c r="I133" s="43"/>
      <c r="J133" s="34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36">
        <f t="shared" si="6"/>
        <v>5.617066438931221E-2</v>
      </c>
      <c r="H134" s="37">
        <f t="shared" si="5"/>
        <v>5.617066438931221E-2</v>
      </c>
      <c r="I134" s="43"/>
      <c r="J134" s="34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13398</v>
      </c>
      <c r="E135" s="30">
        <v>14535</v>
      </c>
      <c r="F135" s="31">
        <f t="shared" si="4"/>
        <v>0.97782000000000002</v>
      </c>
      <c r="G135" s="36">
        <f t="shared" si="6"/>
        <v>6.3283979966998027E-2</v>
      </c>
      <c r="H135" s="37">
        <f t="shared" si="5"/>
        <v>1.0411039799669981</v>
      </c>
      <c r="I135" s="43"/>
      <c r="J135" s="34"/>
    </row>
    <row r="136" spans="1:12" s="4" customFormat="1" x14ac:dyDescent="0.25">
      <c r="A136" s="156" t="s">
        <v>4</v>
      </c>
      <c r="B136" s="157"/>
      <c r="C136" s="45">
        <f t="shared" ref="C136:E136" si="7">SUM(C18:C135)</f>
        <v>6908.6</v>
      </c>
      <c r="D136" s="46">
        <f t="shared" ref="D136" si="8">SUM(D18:D135)</f>
        <v>1248561.4651162792</v>
      </c>
      <c r="E136" s="46">
        <f t="shared" si="7"/>
        <v>1329727.8139534884</v>
      </c>
      <c r="F136" s="47">
        <f>SUM(F18:F135)</f>
        <v>69.811059999999955</v>
      </c>
      <c r="G136" s="48">
        <f>SUM(G18:G135)</f>
        <v>8.4729400000000492</v>
      </c>
      <c r="H136" s="48">
        <f>SUM(H18:H135)</f>
        <v>78.284000000000049</v>
      </c>
      <c r="I136" s="43"/>
      <c r="J136" s="34"/>
      <c r="K136" s="5"/>
      <c r="L136" s="5"/>
    </row>
    <row r="137" spans="1:12" x14ac:dyDescent="0.25">
      <c r="F137" s="49"/>
      <c r="G137" s="50"/>
      <c r="H137" s="50"/>
      <c r="I137" s="50"/>
      <c r="J137" s="34"/>
    </row>
    <row r="138" spans="1:12" ht="43.5" customHeight="1" x14ac:dyDescent="0.25">
      <c r="A138" s="14" t="s">
        <v>29</v>
      </c>
      <c r="B138" s="14" t="s">
        <v>1</v>
      </c>
      <c r="C138" s="14" t="s">
        <v>2</v>
      </c>
      <c r="D138" s="1" t="s">
        <v>43</v>
      </c>
      <c r="E138" s="1" t="str">
        <f>E17</f>
        <v>Показания кВт на 27.03.16</v>
      </c>
      <c r="F138" s="17" t="s">
        <v>35</v>
      </c>
      <c r="G138" s="22" t="s">
        <v>15</v>
      </c>
      <c r="H138" s="15" t="s">
        <v>36</v>
      </c>
      <c r="I138" s="43"/>
      <c r="J138" s="34"/>
    </row>
    <row r="139" spans="1:12" x14ac:dyDescent="0.25">
      <c r="A139" s="72" t="s">
        <v>24</v>
      </c>
      <c r="B139" s="35">
        <v>49730695</v>
      </c>
      <c r="C139" s="29">
        <v>88.2</v>
      </c>
      <c r="D139" s="51">
        <v>34086</v>
      </c>
      <c r="E139" s="51">
        <v>34535</v>
      </c>
      <c r="F139" s="31">
        <f>(E139-D139)*0.00086</f>
        <v>0.38613999999999998</v>
      </c>
      <c r="G139" s="31">
        <f>C139/408.1*($G$13-$F$144)</f>
        <v>0.63673008576329326</v>
      </c>
      <c r="H139" s="31">
        <f>F139+G139</f>
        <v>1.0228700857632933</v>
      </c>
      <c r="I139" s="52"/>
      <c r="J139" s="34"/>
    </row>
    <row r="140" spans="1:12" x14ac:dyDescent="0.25">
      <c r="A140" s="72" t="s">
        <v>25</v>
      </c>
      <c r="B140" s="35">
        <v>49777184</v>
      </c>
      <c r="C140" s="29">
        <v>95.2</v>
      </c>
      <c r="D140" s="51">
        <v>31362</v>
      </c>
      <c r="E140" s="51">
        <v>34526</v>
      </c>
      <c r="F140" s="31">
        <f t="shared" ref="F140:F143" si="9">(E140-D140)*0.00086</f>
        <v>2.7210399999999999</v>
      </c>
      <c r="G140" s="31">
        <f t="shared" ref="G140:G141" si="10">C140/408.1*($G$13-$F$144)</f>
        <v>0.68726421955403083</v>
      </c>
      <c r="H140" s="31">
        <f t="shared" ref="H140:H143" si="11">F140+G140</f>
        <v>3.4083042195540307</v>
      </c>
      <c r="I140" s="52"/>
      <c r="J140" s="34"/>
    </row>
    <row r="141" spans="1:12" x14ac:dyDescent="0.25">
      <c r="A141" s="72" t="s">
        <v>26</v>
      </c>
      <c r="B141" s="35">
        <v>49777197</v>
      </c>
      <c r="C141" s="29">
        <v>94.5</v>
      </c>
      <c r="D141" s="51">
        <v>31197</v>
      </c>
      <c r="E141" s="51">
        <v>32852</v>
      </c>
      <c r="F141" s="31">
        <f t="shared" si="9"/>
        <v>1.4233</v>
      </c>
      <c r="G141" s="31">
        <f t="shared" si="10"/>
        <v>0.682210806174957</v>
      </c>
      <c r="H141" s="31">
        <f t="shared" si="11"/>
        <v>2.1055108061749568</v>
      </c>
      <c r="I141" s="52"/>
      <c r="J141" s="34"/>
    </row>
    <row r="142" spans="1:12" x14ac:dyDescent="0.25">
      <c r="A142" s="72" t="s">
        <v>27</v>
      </c>
      <c r="B142" s="35">
        <v>49777207</v>
      </c>
      <c r="C142" s="29">
        <v>66</v>
      </c>
      <c r="D142" s="51">
        <v>23825</v>
      </c>
      <c r="E142" s="51">
        <v>26281</v>
      </c>
      <c r="F142" s="31">
        <f t="shared" si="9"/>
        <v>2.1121599999999998</v>
      </c>
      <c r="G142" s="31">
        <f>C142/408.1*($G$13-$F$144)</f>
        <v>0.47646469002695413</v>
      </c>
      <c r="H142" s="31">
        <f t="shared" si="11"/>
        <v>2.5886246900269541</v>
      </c>
      <c r="I142" s="52"/>
      <c r="J142" s="34"/>
    </row>
    <row r="143" spans="1:12" x14ac:dyDescent="0.25">
      <c r="A143" s="72" t="s">
        <v>28</v>
      </c>
      <c r="B143" s="35">
        <v>49777210</v>
      </c>
      <c r="C143" s="29">
        <v>64.2</v>
      </c>
      <c r="D143" s="51">
        <v>24413</v>
      </c>
      <c r="E143" s="51">
        <v>26790</v>
      </c>
      <c r="F143" s="31">
        <f t="shared" si="9"/>
        <v>2.0442200000000001</v>
      </c>
      <c r="G143" s="31">
        <f>C143/408.1*($G$13-$F$144)</f>
        <v>0.46347019848076448</v>
      </c>
      <c r="H143" s="31">
        <f t="shared" si="11"/>
        <v>2.5076901984807645</v>
      </c>
      <c r="I143" s="52"/>
      <c r="J143" s="43"/>
    </row>
    <row r="144" spans="1:12" x14ac:dyDescent="0.25">
      <c r="A144" s="149" t="s">
        <v>30</v>
      </c>
      <c r="B144" s="149"/>
      <c r="C144" s="61">
        <f t="shared" ref="C144" si="12">SUM(C139:C143)</f>
        <v>408.09999999999997</v>
      </c>
      <c r="D144" s="53">
        <f>SUM(D139:D143)</f>
        <v>144883</v>
      </c>
      <c r="E144" s="53">
        <f>SUM(E139:E143)</f>
        <v>154984</v>
      </c>
      <c r="F144" s="48">
        <f>SUM(F139:F143)</f>
        <v>8.6868599999999994</v>
      </c>
      <c r="G144" s="54">
        <f>SUM(G139:G143)</f>
        <v>2.9461399999999998</v>
      </c>
      <c r="H144" s="48">
        <f>SUM(H139:H143)</f>
        <v>11.632999999999999</v>
      </c>
      <c r="I144" s="43"/>
      <c r="J144" s="43"/>
    </row>
    <row r="145" spans="1:10" x14ac:dyDescent="0.25">
      <c r="A145" s="55"/>
      <c r="B145" s="55"/>
      <c r="C145" s="56"/>
      <c r="D145" s="57"/>
      <c r="E145" s="56"/>
      <c r="F145" s="58"/>
      <c r="G145" s="59"/>
      <c r="H145" s="59"/>
      <c r="I145" s="43"/>
      <c r="J145" s="43"/>
    </row>
    <row r="146" spans="1:10" x14ac:dyDescent="0.25">
      <c r="A146" s="55"/>
      <c r="B146" s="55"/>
      <c r="C146" s="56"/>
      <c r="D146" s="57"/>
      <c r="E146" s="56"/>
      <c r="F146" s="57"/>
      <c r="G146" s="59"/>
      <c r="H146" s="59"/>
      <c r="I146" s="43"/>
      <c r="J146" s="43"/>
    </row>
    <row r="147" spans="1:10" x14ac:dyDescent="0.25">
      <c r="A147" s="60" t="s">
        <v>34</v>
      </c>
      <c r="B147" s="60"/>
      <c r="C147" s="60"/>
      <c r="D147" s="60"/>
      <c r="E147" s="60"/>
      <c r="F147" s="60"/>
      <c r="G147" s="50"/>
      <c r="H147" s="50"/>
      <c r="I147" s="43"/>
      <c r="J147" s="43"/>
    </row>
    <row r="148" spans="1:10" x14ac:dyDescent="0.25">
      <c r="G148" s="50"/>
      <c r="H148" s="50"/>
      <c r="I148" s="43"/>
      <c r="J148" s="43"/>
    </row>
  </sheetData>
  <mergeCells count="24">
    <mergeCell ref="J13:K13"/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  <mergeCell ref="A144:B144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A136:B136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selection activeCell="L7" sqref="L7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5" customWidth="1"/>
    <col min="7" max="7" width="12" style="28" customWidth="1"/>
    <col min="8" max="8" width="10.7109375" style="28" customWidth="1"/>
    <col min="9" max="9" width="2.140625" style="5" customWidth="1"/>
    <col min="10" max="10" width="25.28515625" style="5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"/>
    </row>
    <row r="2" spans="1:12" ht="14.45" customHeight="1" x14ac:dyDescent="0.3">
      <c r="A2" s="75"/>
      <c r="B2" s="75"/>
      <c r="C2" s="75"/>
      <c r="D2" s="75"/>
      <c r="E2" s="75"/>
      <c r="F2" s="75"/>
      <c r="G2" s="8"/>
      <c r="H2" s="8"/>
      <c r="I2" s="75"/>
      <c r="J2" s="75"/>
      <c r="K2" s="75"/>
      <c r="L2" s="75"/>
    </row>
    <row r="3" spans="1:12" ht="36.75" customHeight="1" x14ac:dyDescent="0.25">
      <c r="A3" s="158" t="s">
        <v>51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0"/>
    </row>
    <row r="4" spans="1:12" ht="17.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20"/>
      <c r="I5" s="19" t="s">
        <v>22</v>
      </c>
      <c r="J5" s="137" t="s">
        <v>23</v>
      </c>
      <c r="K5" s="138"/>
      <c r="L5" s="76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73" t="s">
        <v>50</v>
      </c>
      <c r="H6" s="77"/>
      <c r="I6" s="19"/>
      <c r="J6" s="139"/>
      <c r="K6" s="140"/>
      <c r="L6" s="76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68">
        <v>61.188000000000002</v>
      </c>
      <c r="H7" s="18"/>
      <c r="I7" s="19"/>
      <c r="J7" s="139"/>
      <c r="K7" s="140"/>
      <c r="L7" s="76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68"/>
      <c r="H8" s="18"/>
      <c r="I8" s="19"/>
      <c r="J8" s="139"/>
      <c r="K8" s="140"/>
      <c r="L8" s="76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68">
        <v>29.32</v>
      </c>
      <c r="H9" s="18"/>
      <c r="I9" s="19"/>
      <c r="J9" s="141"/>
      <c r="K9" s="142"/>
      <c r="L9" s="76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74">
        <f>F136</f>
        <v>22.944599999999994</v>
      </c>
      <c r="H10" s="18"/>
      <c r="I10" s="19"/>
      <c r="J10" s="12"/>
      <c r="K10" s="12"/>
      <c r="L10" s="76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74">
        <f>G9-G10</f>
        <v>6.3754000000000062</v>
      </c>
      <c r="H11" s="18"/>
      <c r="I11" s="19"/>
      <c r="J11" s="12" t="s">
        <v>31</v>
      </c>
      <c r="K11" s="12"/>
      <c r="L11" s="76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68">
        <v>0</v>
      </c>
      <c r="H12" s="18"/>
      <c r="I12" s="19"/>
      <c r="J12" s="12"/>
      <c r="K12" s="12"/>
      <c r="L12" s="76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74">
        <v>4.1769999999999996</v>
      </c>
      <c r="H13" s="18"/>
      <c r="I13" s="19"/>
      <c r="J13" s="148" t="s">
        <v>55</v>
      </c>
      <c r="K13" s="148"/>
      <c r="L13" s="76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74">
        <f>G7-G9-G12-G13</f>
        <v>27.691000000000003</v>
      </c>
      <c r="H14" s="18"/>
      <c r="I14" s="19"/>
      <c r="J14" s="12"/>
      <c r="K14" s="12"/>
      <c r="L14" s="76"/>
    </row>
    <row r="15" spans="1:12" ht="16.149999999999999" customHeight="1" x14ac:dyDescent="0.25">
      <c r="G15" s="5"/>
      <c r="H15" s="5"/>
    </row>
    <row r="16" spans="1:12" ht="14.45" customHeight="1" x14ac:dyDescent="0.25"/>
    <row r="17" spans="1:10" s="3" customFormat="1" ht="44.25" customHeight="1" x14ac:dyDescent="0.25">
      <c r="A17" s="2" t="s">
        <v>0</v>
      </c>
      <c r="B17" s="7" t="s">
        <v>1</v>
      </c>
      <c r="C17" s="2" t="s">
        <v>2</v>
      </c>
      <c r="D17" s="1" t="s">
        <v>46</v>
      </c>
      <c r="E17" s="1" t="s">
        <v>49</v>
      </c>
      <c r="F17" s="13" t="s">
        <v>33</v>
      </c>
      <c r="G17" s="21" t="s">
        <v>15</v>
      </c>
      <c r="H17" s="9" t="s">
        <v>36</v>
      </c>
      <c r="I17" s="16"/>
    </row>
    <row r="18" spans="1:10" x14ac:dyDescent="0.25">
      <c r="A18" s="29">
        <v>1</v>
      </c>
      <c r="B18" s="29">
        <v>49694375</v>
      </c>
      <c r="C18" s="29">
        <v>51.7</v>
      </c>
      <c r="D18" s="30">
        <v>17611</v>
      </c>
      <c r="E18" s="30">
        <v>18082</v>
      </c>
      <c r="F18" s="31">
        <f>(E18-D18)*0.00086</f>
        <v>0.40505999999999998</v>
      </c>
      <c r="G18" s="32">
        <f>C18/6908.6*$G$11</f>
        <v>4.7709837014735301E-2</v>
      </c>
      <c r="H18" s="33">
        <f>F18+G18</f>
        <v>0.45276983701473528</v>
      </c>
      <c r="J18" s="34"/>
    </row>
    <row r="19" spans="1:10" x14ac:dyDescent="0.25">
      <c r="A19" s="29">
        <v>2</v>
      </c>
      <c r="B19" s="29">
        <v>49694370</v>
      </c>
      <c r="C19" s="29">
        <v>48.8</v>
      </c>
      <c r="D19" s="30">
        <v>13146</v>
      </c>
      <c r="E19" s="30">
        <v>13510</v>
      </c>
      <c r="F19" s="31">
        <f t="shared" ref="F19:F82" si="0">(E19-D19)*0.00086</f>
        <v>0.31303999999999998</v>
      </c>
      <c r="G19" s="32">
        <f t="shared" ref="G19:G21" si="1">C19/6908.6*$G$11</f>
        <v>4.5033656601916494E-2</v>
      </c>
      <c r="H19" s="33">
        <f t="shared" ref="H19:H82" si="2">F19+G19</f>
        <v>0.35807365660191648</v>
      </c>
      <c r="J19" s="34"/>
    </row>
    <row r="20" spans="1:10" x14ac:dyDescent="0.25">
      <c r="A20" s="29">
        <v>3</v>
      </c>
      <c r="B20" s="29">
        <v>49694359</v>
      </c>
      <c r="C20" s="29">
        <v>79.8</v>
      </c>
      <c r="D20" s="30">
        <v>15951</v>
      </c>
      <c r="E20" s="30">
        <v>16260</v>
      </c>
      <c r="F20" s="31">
        <f t="shared" si="0"/>
        <v>0.26573999999999998</v>
      </c>
      <c r="G20" s="32">
        <f t="shared" si="1"/>
        <v>7.3641102394117544E-2</v>
      </c>
      <c r="H20" s="33">
        <f t="shared" si="2"/>
        <v>0.33938110239411751</v>
      </c>
      <c r="J20" s="34"/>
    </row>
    <row r="21" spans="1:10" x14ac:dyDescent="0.25">
      <c r="A21" s="29">
        <v>4</v>
      </c>
      <c r="B21" s="29">
        <v>49694358</v>
      </c>
      <c r="C21" s="29">
        <v>84.3</v>
      </c>
      <c r="D21" s="30">
        <v>27776</v>
      </c>
      <c r="E21" s="30">
        <v>28784</v>
      </c>
      <c r="F21" s="31">
        <f t="shared" si="0"/>
        <v>0.86687999999999998</v>
      </c>
      <c r="G21" s="32">
        <f t="shared" si="1"/>
        <v>7.7793796138146729E-2</v>
      </c>
      <c r="H21" s="33">
        <f t="shared" si="2"/>
        <v>0.94467379613814673</v>
      </c>
      <c r="J21" s="34"/>
    </row>
    <row r="22" spans="1:10" x14ac:dyDescent="0.25">
      <c r="A22" s="29">
        <v>5</v>
      </c>
      <c r="B22" s="29">
        <v>49694360</v>
      </c>
      <c r="C22" s="29">
        <v>84.4</v>
      </c>
      <c r="D22" s="30">
        <v>21793</v>
      </c>
      <c r="E22" s="30">
        <v>22176</v>
      </c>
      <c r="F22" s="31">
        <f t="shared" si="0"/>
        <v>0.32938000000000001</v>
      </c>
      <c r="G22" s="32">
        <f t="shared" ref="G22:G85" si="3">C22*$G$11/6908.6</f>
        <v>7.7886078221347382E-2</v>
      </c>
      <c r="H22" s="33">
        <f t="shared" si="2"/>
        <v>0.40726607822134742</v>
      </c>
      <c r="J22" s="34"/>
    </row>
    <row r="23" spans="1:10" x14ac:dyDescent="0.25">
      <c r="A23" s="35">
        <v>6</v>
      </c>
      <c r="B23" s="35">
        <v>49694353</v>
      </c>
      <c r="C23" s="35">
        <v>57.9</v>
      </c>
      <c r="D23" s="30">
        <v>10688</v>
      </c>
      <c r="E23" s="30">
        <v>10688</v>
      </c>
      <c r="F23" s="31">
        <f t="shared" si="0"/>
        <v>0</v>
      </c>
      <c r="G23" s="36">
        <f>C23*$G$11/6908.6</f>
        <v>5.3431326173175517E-2</v>
      </c>
      <c r="H23" s="37">
        <f t="shared" si="2"/>
        <v>5.3431326173175517E-2</v>
      </c>
      <c r="J23" s="34"/>
    </row>
    <row r="24" spans="1:10" x14ac:dyDescent="0.25">
      <c r="A24" s="35">
        <v>7</v>
      </c>
      <c r="B24" s="35">
        <v>49694367</v>
      </c>
      <c r="C24" s="35">
        <v>43.1</v>
      </c>
      <c r="D24" s="30">
        <v>11350</v>
      </c>
      <c r="E24" s="30">
        <v>11599</v>
      </c>
      <c r="F24" s="31">
        <f t="shared" si="0"/>
        <v>0.21414</v>
      </c>
      <c r="G24" s="36">
        <f t="shared" si="3"/>
        <v>3.9773577859479527E-2</v>
      </c>
      <c r="H24" s="37">
        <f t="shared" si="2"/>
        <v>0.25391357785947954</v>
      </c>
      <c r="J24" s="34"/>
    </row>
    <row r="25" spans="1:10" x14ac:dyDescent="0.25">
      <c r="A25" s="35">
        <v>8</v>
      </c>
      <c r="B25" s="38">
        <v>49694352</v>
      </c>
      <c r="C25" s="35">
        <v>45.5</v>
      </c>
      <c r="D25" s="30">
        <v>10179</v>
      </c>
      <c r="E25" s="30">
        <v>10344</v>
      </c>
      <c r="F25" s="31">
        <f t="shared" si="0"/>
        <v>0.1419</v>
      </c>
      <c r="G25" s="36">
        <f t="shared" si="3"/>
        <v>4.1988347856295086E-2</v>
      </c>
      <c r="H25" s="37">
        <f t="shared" si="2"/>
        <v>0.1838883478562951</v>
      </c>
      <c r="J25" s="34"/>
    </row>
    <row r="26" spans="1:10" x14ac:dyDescent="0.25">
      <c r="A26" s="35">
        <v>9</v>
      </c>
      <c r="B26" s="38">
        <v>49694372</v>
      </c>
      <c r="C26" s="35">
        <v>52</v>
      </c>
      <c r="D26" s="30">
        <v>14375</v>
      </c>
      <c r="E26" s="30">
        <v>14524</v>
      </c>
      <c r="F26" s="31">
        <f t="shared" si="0"/>
        <v>0.12814</v>
      </c>
      <c r="G26" s="36">
        <f t="shared" si="3"/>
        <v>4.7986683264337249E-2</v>
      </c>
      <c r="H26" s="37">
        <f t="shared" si="2"/>
        <v>0.17612668326433725</v>
      </c>
      <c r="J26" s="34"/>
    </row>
    <row r="27" spans="1:10" x14ac:dyDescent="0.25">
      <c r="A27" s="35">
        <v>10</v>
      </c>
      <c r="B27" s="38">
        <v>49694378</v>
      </c>
      <c r="C27" s="35">
        <v>52.6</v>
      </c>
      <c r="D27" s="30">
        <v>16950</v>
      </c>
      <c r="E27" s="30">
        <v>17228</v>
      </c>
      <c r="F27" s="31">
        <f t="shared" si="0"/>
        <v>0.23907999999999999</v>
      </c>
      <c r="G27" s="36">
        <f t="shared" si="3"/>
        <v>4.8540375763541144E-2</v>
      </c>
      <c r="H27" s="37">
        <f t="shared" si="2"/>
        <v>0.28762037576354116</v>
      </c>
      <c r="J27" s="34"/>
    </row>
    <row r="28" spans="1:10" x14ac:dyDescent="0.25">
      <c r="A28" s="35">
        <v>11</v>
      </c>
      <c r="B28" s="38">
        <v>49694373</v>
      </c>
      <c r="C28" s="35">
        <v>50.5</v>
      </c>
      <c r="D28" s="30">
        <v>11882</v>
      </c>
      <c r="E28" s="30">
        <v>11882</v>
      </c>
      <c r="F28" s="31">
        <f>(E28-D28)*0.00086</f>
        <v>0</v>
      </c>
      <c r="G28" s="36">
        <f t="shared" si="3"/>
        <v>4.6602452016327518E-2</v>
      </c>
      <c r="H28" s="37">
        <f t="shared" si="2"/>
        <v>4.6602452016327518E-2</v>
      </c>
      <c r="J28" s="34"/>
    </row>
    <row r="29" spans="1:10" x14ac:dyDescent="0.25">
      <c r="A29" s="35">
        <v>12</v>
      </c>
      <c r="B29" s="38">
        <v>49694377</v>
      </c>
      <c r="C29" s="35">
        <v>80.900000000000006</v>
      </c>
      <c r="D29" s="30">
        <v>14426</v>
      </c>
      <c r="E29" s="30">
        <v>14768</v>
      </c>
      <c r="F29" s="31">
        <f t="shared" si="0"/>
        <v>0.29411999999999999</v>
      </c>
      <c r="G29" s="36">
        <f t="shared" si="3"/>
        <v>7.4656205309324694E-2</v>
      </c>
      <c r="H29" s="37">
        <f t="shared" si="2"/>
        <v>0.3687762053093247</v>
      </c>
      <c r="J29" s="34"/>
    </row>
    <row r="30" spans="1:10" x14ac:dyDescent="0.25">
      <c r="A30" s="35">
        <v>13</v>
      </c>
      <c r="B30" s="38">
        <v>49694366</v>
      </c>
      <c r="C30" s="35">
        <v>83.6</v>
      </c>
      <c r="D30" s="30">
        <v>20086</v>
      </c>
      <c r="E30" s="30">
        <v>20417</v>
      </c>
      <c r="F30" s="31">
        <f t="shared" si="0"/>
        <v>0.28465999999999997</v>
      </c>
      <c r="G30" s="36">
        <f t="shared" si="3"/>
        <v>7.714782155574218E-2</v>
      </c>
      <c r="H30" s="37">
        <f t="shared" si="2"/>
        <v>0.36180782155574215</v>
      </c>
      <c r="J30" s="34"/>
    </row>
    <row r="31" spans="1:10" x14ac:dyDescent="0.25">
      <c r="A31" s="39">
        <v>14</v>
      </c>
      <c r="B31" s="40">
        <v>48446947</v>
      </c>
      <c r="C31" s="39">
        <v>85</v>
      </c>
      <c r="D31" s="30">
        <v>17711</v>
      </c>
      <c r="E31" s="30">
        <v>18311</v>
      </c>
      <c r="F31" s="31">
        <f t="shared" si="0"/>
        <v>0.51600000000000001</v>
      </c>
      <c r="G31" s="32">
        <f t="shared" si="3"/>
        <v>7.8439770720551277E-2</v>
      </c>
      <c r="H31" s="33">
        <f t="shared" si="2"/>
        <v>0.59443977072055132</v>
      </c>
      <c r="J31" s="34"/>
    </row>
    <row r="32" spans="1:10" x14ac:dyDescent="0.25">
      <c r="A32" s="39">
        <v>15</v>
      </c>
      <c r="B32" s="39">
        <v>49694351</v>
      </c>
      <c r="C32" s="39">
        <v>57.9</v>
      </c>
      <c r="D32" s="30">
        <v>11511</v>
      </c>
      <c r="E32" s="30">
        <v>11848</v>
      </c>
      <c r="F32" s="31">
        <f t="shared" si="0"/>
        <v>0.28981999999999997</v>
      </c>
      <c r="G32" s="32">
        <f t="shared" si="3"/>
        <v>5.3431326173175517E-2</v>
      </c>
      <c r="H32" s="33">
        <f t="shared" si="2"/>
        <v>0.3432513261731755</v>
      </c>
      <c r="J32" s="34"/>
    </row>
    <row r="33" spans="1:10" x14ac:dyDescent="0.25">
      <c r="A33" s="39">
        <v>16</v>
      </c>
      <c r="B33" s="39">
        <v>49694368</v>
      </c>
      <c r="C33" s="29">
        <v>42.3</v>
      </c>
      <c r="D33" s="30">
        <v>11476</v>
      </c>
      <c r="E33" s="30">
        <v>11752</v>
      </c>
      <c r="F33" s="31">
        <f t="shared" si="0"/>
        <v>0.23735999999999999</v>
      </c>
      <c r="G33" s="32">
        <f t="shared" si="3"/>
        <v>3.9035321193874331E-2</v>
      </c>
      <c r="H33" s="33">
        <f t="shared" si="2"/>
        <v>0.27639532119387433</v>
      </c>
      <c r="J33" s="34"/>
    </row>
    <row r="34" spans="1:10" x14ac:dyDescent="0.25">
      <c r="A34" s="39">
        <v>17</v>
      </c>
      <c r="B34" s="39">
        <v>49694356</v>
      </c>
      <c r="C34" s="29">
        <v>45.8</v>
      </c>
      <c r="D34" s="30">
        <v>12495</v>
      </c>
      <c r="E34" s="30">
        <v>12822</v>
      </c>
      <c r="F34" s="31">
        <f t="shared" si="0"/>
        <v>0.28121999999999997</v>
      </c>
      <c r="G34" s="32">
        <f t="shared" si="3"/>
        <v>4.2265194105897033E-2</v>
      </c>
      <c r="H34" s="33">
        <f t="shared" si="2"/>
        <v>0.32348519410589699</v>
      </c>
      <c r="J34" s="34"/>
    </row>
    <row r="35" spans="1:10" x14ac:dyDescent="0.25">
      <c r="A35" s="29">
        <v>18</v>
      </c>
      <c r="B35" s="29">
        <v>49694371</v>
      </c>
      <c r="C35" s="29">
        <v>51.9</v>
      </c>
      <c r="D35" s="30">
        <v>9949</v>
      </c>
      <c r="E35" s="30">
        <v>10309</v>
      </c>
      <c r="F35" s="31">
        <f t="shared" si="0"/>
        <v>0.30959999999999999</v>
      </c>
      <c r="G35" s="32">
        <f t="shared" si="3"/>
        <v>4.7894401181136595E-2</v>
      </c>
      <c r="H35" s="33">
        <f t="shared" si="2"/>
        <v>0.35749440118113657</v>
      </c>
      <c r="J35" s="34"/>
    </row>
    <row r="36" spans="1:10" x14ac:dyDescent="0.25">
      <c r="A36" s="29">
        <v>19</v>
      </c>
      <c r="B36" s="29">
        <v>49694357</v>
      </c>
      <c r="C36" s="29">
        <v>52.8</v>
      </c>
      <c r="D36" s="30">
        <v>2057</v>
      </c>
      <c r="E36" s="30">
        <v>2057</v>
      </c>
      <c r="F36" s="31">
        <f t="shared" si="0"/>
        <v>0</v>
      </c>
      <c r="G36" s="32">
        <f t="shared" si="3"/>
        <v>4.872493992994243E-2</v>
      </c>
      <c r="H36" s="33">
        <f t="shared" si="2"/>
        <v>4.872493992994243E-2</v>
      </c>
      <c r="J36" s="34"/>
    </row>
    <row r="37" spans="1:10" x14ac:dyDescent="0.25">
      <c r="A37" s="29">
        <v>20</v>
      </c>
      <c r="B37" s="29">
        <v>49690023</v>
      </c>
      <c r="C37" s="29">
        <v>50.8</v>
      </c>
      <c r="D37" s="30">
        <v>3364</v>
      </c>
      <c r="E37" s="30">
        <v>3364</v>
      </c>
      <c r="F37" s="31">
        <f t="shared" si="0"/>
        <v>0</v>
      </c>
      <c r="G37" s="32">
        <f t="shared" si="3"/>
        <v>4.6879298265929459E-2</v>
      </c>
      <c r="H37" s="33">
        <f t="shared" si="2"/>
        <v>4.6879298265929459E-2</v>
      </c>
      <c r="J37" s="34"/>
    </row>
    <row r="38" spans="1:10" x14ac:dyDescent="0.25">
      <c r="A38" s="29">
        <v>21</v>
      </c>
      <c r="B38" s="29">
        <v>49690017</v>
      </c>
      <c r="C38" s="29">
        <v>80.7</v>
      </c>
      <c r="D38" s="30">
        <v>12558</v>
      </c>
      <c r="E38" s="30">
        <v>12699</v>
      </c>
      <c r="F38" s="31">
        <f t="shared" si="0"/>
        <v>0.12125999999999999</v>
      </c>
      <c r="G38" s="32">
        <f t="shared" si="3"/>
        <v>7.4471641142923387E-2</v>
      </c>
      <c r="H38" s="33">
        <f t="shared" si="2"/>
        <v>0.19573164114292338</v>
      </c>
      <c r="J38" s="34"/>
    </row>
    <row r="39" spans="1:10" x14ac:dyDescent="0.25">
      <c r="A39" s="29">
        <v>22</v>
      </c>
      <c r="B39" s="29">
        <v>49690009</v>
      </c>
      <c r="C39" s="29">
        <v>86.3</v>
      </c>
      <c r="D39" s="30">
        <v>18731</v>
      </c>
      <c r="E39" s="30">
        <v>18731</v>
      </c>
      <c r="F39" s="31">
        <f t="shared" si="0"/>
        <v>0</v>
      </c>
      <c r="G39" s="32">
        <f t="shared" si="3"/>
        <v>7.9639437802159693E-2</v>
      </c>
      <c r="H39" s="33">
        <f t="shared" si="2"/>
        <v>7.9639437802159693E-2</v>
      </c>
      <c r="J39" s="34"/>
    </row>
    <row r="40" spans="1:10" x14ac:dyDescent="0.25">
      <c r="A40" s="29">
        <v>23</v>
      </c>
      <c r="B40" s="29">
        <v>49690012</v>
      </c>
      <c r="C40" s="29">
        <v>87.1</v>
      </c>
      <c r="D40" s="30">
        <v>22086</v>
      </c>
      <c r="E40" s="30">
        <v>22655</v>
      </c>
      <c r="F40" s="31">
        <f t="shared" si="0"/>
        <v>0.48934</v>
      </c>
      <c r="G40" s="32">
        <f t="shared" si="3"/>
        <v>8.0377694467764882E-2</v>
      </c>
      <c r="H40" s="33">
        <f t="shared" si="2"/>
        <v>0.56971769446776488</v>
      </c>
      <c r="J40" s="34"/>
    </row>
    <row r="41" spans="1:10" x14ac:dyDescent="0.25">
      <c r="A41" s="29">
        <v>24</v>
      </c>
      <c r="B41" s="29">
        <v>49694361</v>
      </c>
      <c r="C41" s="29">
        <v>57.4</v>
      </c>
      <c r="D41" s="30">
        <v>12260</v>
      </c>
      <c r="E41" s="30">
        <v>12500</v>
      </c>
      <c r="F41" s="31">
        <f t="shared" si="0"/>
        <v>0.2064</v>
      </c>
      <c r="G41" s="32">
        <f t="shared" si="3"/>
        <v>5.2969915757172269E-2</v>
      </c>
      <c r="H41" s="33">
        <f t="shared" si="2"/>
        <v>0.25936991575717228</v>
      </c>
      <c r="J41" s="34"/>
    </row>
    <row r="42" spans="1:10" x14ac:dyDescent="0.25">
      <c r="A42" s="29">
        <v>25</v>
      </c>
      <c r="B42" s="29">
        <v>49694376</v>
      </c>
      <c r="C42" s="29">
        <v>42.6</v>
      </c>
      <c r="D42" s="30">
        <v>5315</v>
      </c>
      <c r="E42" s="30">
        <v>5489</v>
      </c>
      <c r="F42" s="31">
        <f t="shared" si="0"/>
        <v>0.14964</v>
      </c>
      <c r="G42" s="32">
        <f t="shared" si="3"/>
        <v>3.9312167443476285E-2</v>
      </c>
      <c r="H42" s="33">
        <f t="shared" si="2"/>
        <v>0.18895216744347629</v>
      </c>
      <c r="J42" s="34"/>
    </row>
    <row r="43" spans="1:10" x14ac:dyDescent="0.25">
      <c r="A43" s="29">
        <v>26</v>
      </c>
      <c r="B43" s="29">
        <v>49690027</v>
      </c>
      <c r="C43" s="29">
        <v>45.7</v>
      </c>
      <c r="D43" s="30">
        <v>7916</v>
      </c>
      <c r="E43" s="30">
        <v>8011</v>
      </c>
      <c r="F43" s="31">
        <f t="shared" si="0"/>
        <v>8.1699999999999995E-2</v>
      </c>
      <c r="G43" s="32">
        <f t="shared" si="3"/>
        <v>4.2172912022696393E-2</v>
      </c>
      <c r="H43" s="33">
        <f t="shared" si="2"/>
        <v>0.12387291202269639</v>
      </c>
      <c r="J43" s="34"/>
    </row>
    <row r="44" spans="1:10" x14ac:dyDescent="0.25">
      <c r="A44" s="29">
        <v>27</v>
      </c>
      <c r="B44" s="29">
        <v>49694363</v>
      </c>
      <c r="C44" s="29">
        <v>52.1</v>
      </c>
      <c r="D44" s="30">
        <v>16787</v>
      </c>
      <c r="E44" s="30">
        <v>17281</v>
      </c>
      <c r="F44" s="31">
        <f t="shared" si="0"/>
        <v>0.42484</v>
      </c>
      <c r="G44" s="32">
        <f t="shared" si="3"/>
        <v>4.8078965347537903E-2</v>
      </c>
      <c r="H44" s="33">
        <f t="shared" si="2"/>
        <v>0.47291896534753791</v>
      </c>
      <c r="J44" s="34"/>
    </row>
    <row r="45" spans="1:10" x14ac:dyDescent="0.25">
      <c r="A45" s="29">
        <v>28</v>
      </c>
      <c r="B45" s="29">
        <v>49690013</v>
      </c>
      <c r="C45" s="29">
        <v>52.6</v>
      </c>
      <c r="D45" s="30">
        <v>13680</v>
      </c>
      <c r="E45" s="30">
        <v>14200</v>
      </c>
      <c r="F45" s="31">
        <f t="shared" si="0"/>
        <v>0.44719999999999999</v>
      </c>
      <c r="G45" s="32">
        <f t="shared" si="3"/>
        <v>4.8540375763541144E-2</v>
      </c>
      <c r="H45" s="33">
        <f t="shared" si="2"/>
        <v>0.49574037576354113</v>
      </c>
      <c r="J45" s="34"/>
    </row>
    <row r="46" spans="1:10" x14ac:dyDescent="0.25">
      <c r="A46" s="29">
        <v>29</v>
      </c>
      <c r="B46" s="29">
        <v>49694355</v>
      </c>
      <c r="C46" s="29">
        <v>50.3</v>
      </c>
      <c r="D46" s="30">
        <v>12911</v>
      </c>
      <c r="E46" s="30">
        <v>13252</v>
      </c>
      <c r="F46" s="31">
        <f t="shared" si="0"/>
        <v>0.29325999999999997</v>
      </c>
      <c r="G46" s="32">
        <f t="shared" si="3"/>
        <v>4.6417887849926218E-2</v>
      </c>
      <c r="H46" s="33">
        <f t="shared" si="2"/>
        <v>0.3396778878499262</v>
      </c>
      <c r="J46" s="34"/>
    </row>
    <row r="47" spans="1:10" x14ac:dyDescent="0.25">
      <c r="A47" s="29">
        <v>30</v>
      </c>
      <c r="B47" s="29">
        <v>48446938</v>
      </c>
      <c r="C47" s="29">
        <v>79</v>
      </c>
      <c r="D47" s="30">
        <v>14101</v>
      </c>
      <c r="E47" s="30">
        <v>14530</v>
      </c>
      <c r="F47" s="31">
        <f t="shared" si="0"/>
        <v>0.36893999999999999</v>
      </c>
      <c r="G47" s="32">
        <f t="shared" si="3"/>
        <v>7.2902845728512355E-2</v>
      </c>
      <c r="H47" s="33">
        <f t="shared" si="2"/>
        <v>0.44184284572851235</v>
      </c>
      <c r="J47" s="34"/>
    </row>
    <row r="48" spans="1:10" x14ac:dyDescent="0.25">
      <c r="A48" s="29">
        <v>31</v>
      </c>
      <c r="B48" s="29">
        <v>49690019</v>
      </c>
      <c r="C48" s="29">
        <v>86</v>
      </c>
      <c r="D48" s="30">
        <v>24500</v>
      </c>
      <c r="E48" s="30">
        <v>25185</v>
      </c>
      <c r="F48" s="31">
        <f t="shared" si="0"/>
        <v>0.58909999999999996</v>
      </c>
      <c r="G48" s="32">
        <f t="shared" si="3"/>
        <v>7.936259155255776E-2</v>
      </c>
      <c r="H48" s="33">
        <f t="shared" si="2"/>
        <v>0.66846259155255772</v>
      </c>
      <c r="J48" s="34"/>
    </row>
    <row r="49" spans="1:10" x14ac:dyDescent="0.25">
      <c r="A49" s="29">
        <v>32</v>
      </c>
      <c r="B49" s="29">
        <v>49690026</v>
      </c>
      <c r="C49" s="29">
        <v>87.4</v>
      </c>
      <c r="D49" s="30">
        <v>20264</v>
      </c>
      <c r="E49" s="30">
        <v>20698</v>
      </c>
      <c r="F49" s="31">
        <f t="shared" si="0"/>
        <v>0.37324000000000002</v>
      </c>
      <c r="G49" s="32">
        <f t="shared" si="3"/>
        <v>8.0654540717366843E-2</v>
      </c>
      <c r="H49" s="33">
        <f t="shared" si="2"/>
        <v>0.45389454071736685</v>
      </c>
      <c r="J49" s="34"/>
    </row>
    <row r="50" spans="1:10" x14ac:dyDescent="0.25">
      <c r="A50" s="29">
        <v>33</v>
      </c>
      <c r="B50" s="29">
        <v>49694364</v>
      </c>
      <c r="C50" s="29">
        <v>57.1</v>
      </c>
      <c r="D50" s="30">
        <v>13656</v>
      </c>
      <c r="E50" s="30">
        <v>14016</v>
      </c>
      <c r="F50" s="31">
        <f t="shared" si="0"/>
        <v>0.30959999999999999</v>
      </c>
      <c r="G50" s="32">
        <f t="shared" si="3"/>
        <v>5.2693069507570321E-2</v>
      </c>
      <c r="H50" s="33">
        <f t="shared" si="2"/>
        <v>0.36229306950757029</v>
      </c>
      <c r="J50" s="34"/>
    </row>
    <row r="51" spans="1:10" x14ac:dyDescent="0.25">
      <c r="A51" s="29">
        <v>34</v>
      </c>
      <c r="B51" s="29">
        <v>49690020</v>
      </c>
      <c r="C51" s="29">
        <v>42.9</v>
      </c>
      <c r="D51" s="30">
        <v>4725</v>
      </c>
      <c r="E51" s="30">
        <v>4751</v>
      </c>
      <c r="F51" s="31">
        <f t="shared" si="0"/>
        <v>2.2359999999999998E-2</v>
      </c>
      <c r="G51" s="32">
        <f t="shared" si="3"/>
        <v>3.9589013693078226E-2</v>
      </c>
      <c r="H51" s="33">
        <f t="shared" si="2"/>
        <v>6.1949013693078224E-2</v>
      </c>
      <c r="J51" s="34"/>
    </row>
    <row r="52" spans="1:10" x14ac:dyDescent="0.25">
      <c r="A52" s="29">
        <v>35</v>
      </c>
      <c r="B52" s="29">
        <v>49690028</v>
      </c>
      <c r="C52" s="29">
        <v>44.3</v>
      </c>
      <c r="D52" s="30">
        <v>10700</v>
      </c>
      <c r="E52" s="30">
        <v>10973</v>
      </c>
      <c r="F52" s="31">
        <f t="shared" si="0"/>
        <v>0.23477999999999999</v>
      </c>
      <c r="G52" s="32">
        <f t="shared" si="3"/>
        <v>4.0880962857887303E-2</v>
      </c>
      <c r="H52" s="33">
        <f t="shared" si="2"/>
        <v>0.27566096285788727</v>
      </c>
      <c r="J52" s="34"/>
    </row>
    <row r="53" spans="1:10" x14ac:dyDescent="0.25">
      <c r="A53" s="29">
        <v>36</v>
      </c>
      <c r="B53" s="29">
        <v>49690015</v>
      </c>
      <c r="C53" s="29">
        <v>51.7</v>
      </c>
      <c r="D53" s="30">
        <v>11359</v>
      </c>
      <c r="E53" s="30">
        <v>11810</v>
      </c>
      <c r="F53" s="31">
        <f t="shared" si="0"/>
        <v>0.38785999999999998</v>
      </c>
      <c r="G53" s="32">
        <f t="shared" si="3"/>
        <v>4.7709837014735308E-2</v>
      </c>
      <c r="H53" s="33">
        <f t="shared" si="2"/>
        <v>0.43556983701473528</v>
      </c>
      <c r="J53" s="34"/>
    </row>
    <row r="54" spans="1:10" x14ac:dyDescent="0.25">
      <c r="A54" s="29">
        <v>37</v>
      </c>
      <c r="B54" s="29">
        <v>49690008</v>
      </c>
      <c r="C54" s="29">
        <v>52.3</v>
      </c>
      <c r="D54" s="30">
        <v>14451</v>
      </c>
      <c r="E54" s="30">
        <v>14667</v>
      </c>
      <c r="F54" s="31">
        <f t="shared" si="0"/>
        <v>0.18576000000000001</v>
      </c>
      <c r="G54" s="32">
        <f t="shared" si="3"/>
        <v>4.8263529513939189E-2</v>
      </c>
      <c r="H54" s="33">
        <f t="shared" si="2"/>
        <v>0.2340235295139392</v>
      </c>
      <c r="J54" s="34"/>
    </row>
    <row r="55" spans="1:10" x14ac:dyDescent="0.25">
      <c r="A55" s="29">
        <v>38</v>
      </c>
      <c r="B55" s="29">
        <v>49690029</v>
      </c>
      <c r="C55" s="29">
        <v>50.2</v>
      </c>
      <c r="D55" s="30">
        <v>11456</v>
      </c>
      <c r="E55" s="30">
        <v>11809</v>
      </c>
      <c r="F55" s="31">
        <f t="shared" si="0"/>
        <v>0.30358000000000002</v>
      </c>
      <c r="G55" s="32">
        <f t="shared" si="3"/>
        <v>4.6325605766725578E-2</v>
      </c>
      <c r="H55" s="33">
        <f t="shared" si="2"/>
        <v>0.34990560576672558</v>
      </c>
      <c r="J55" s="34"/>
    </row>
    <row r="56" spans="1:10" x14ac:dyDescent="0.25">
      <c r="A56" s="29">
        <v>39</v>
      </c>
      <c r="B56" s="29">
        <v>49690016</v>
      </c>
      <c r="C56" s="29">
        <v>79.7</v>
      </c>
      <c r="D56" s="30">
        <v>7020</v>
      </c>
      <c r="E56" s="30">
        <v>7020</v>
      </c>
      <c r="F56" s="31">
        <f t="shared" si="0"/>
        <v>0</v>
      </c>
      <c r="G56" s="32">
        <f t="shared" si="3"/>
        <v>7.354882031091689E-2</v>
      </c>
      <c r="H56" s="33">
        <f t="shared" si="2"/>
        <v>7.354882031091689E-2</v>
      </c>
      <c r="J56" s="34"/>
    </row>
    <row r="57" spans="1:10" x14ac:dyDescent="0.25">
      <c r="A57" s="29">
        <v>40</v>
      </c>
      <c r="B57" s="29">
        <v>49690024</v>
      </c>
      <c r="C57" s="29">
        <v>86.4</v>
      </c>
      <c r="D57" s="30">
        <v>13536</v>
      </c>
      <c r="E57" s="30">
        <v>13536</v>
      </c>
      <c r="F57" s="31">
        <f t="shared" si="0"/>
        <v>0</v>
      </c>
      <c r="G57" s="32">
        <f t="shared" si="3"/>
        <v>7.9731719885360361E-2</v>
      </c>
      <c r="H57" s="33">
        <f t="shared" si="2"/>
        <v>7.9731719885360361E-2</v>
      </c>
      <c r="J57" s="34"/>
    </row>
    <row r="58" spans="1:10" x14ac:dyDescent="0.25">
      <c r="A58" s="29">
        <v>41</v>
      </c>
      <c r="B58" s="29">
        <v>49690035</v>
      </c>
      <c r="C58" s="29">
        <v>87.4</v>
      </c>
      <c r="D58" s="30">
        <v>16090</v>
      </c>
      <c r="E58" s="30">
        <v>16398</v>
      </c>
      <c r="F58" s="31">
        <f t="shared" si="0"/>
        <v>0.26488</v>
      </c>
      <c r="G58" s="32">
        <f t="shared" si="3"/>
        <v>8.0654540717366843E-2</v>
      </c>
      <c r="H58" s="33">
        <f t="shared" si="2"/>
        <v>0.34553454071736683</v>
      </c>
      <c r="J58" s="34"/>
    </row>
    <row r="59" spans="1:10" x14ac:dyDescent="0.25">
      <c r="A59" s="29">
        <v>42</v>
      </c>
      <c r="B59" s="29">
        <v>49690040</v>
      </c>
      <c r="C59" s="29">
        <v>57.4</v>
      </c>
      <c r="D59" s="30">
        <v>10691</v>
      </c>
      <c r="E59" s="30">
        <v>11106</v>
      </c>
      <c r="F59" s="31">
        <f t="shared" si="0"/>
        <v>0.3569</v>
      </c>
      <c r="G59" s="32">
        <f t="shared" si="3"/>
        <v>5.2969915757172269E-2</v>
      </c>
      <c r="H59" s="33">
        <f t="shared" si="2"/>
        <v>0.40986991575717224</v>
      </c>
      <c r="J59" s="34"/>
    </row>
    <row r="60" spans="1:10" x14ac:dyDescent="0.25">
      <c r="A60" s="29">
        <v>43</v>
      </c>
      <c r="B60" s="29">
        <v>49690038</v>
      </c>
      <c r="C60" s="29">
        <v>42.4</v>
      </c>
      <c r="D60" s="30">
        <v>10841</v>
      </c>
      <c r="E60" s="30">
        <v>11099</v>
      </c>
      <c r="F60" s="31">
        <f t="shared" si="0"/>
        <v>0.22187999999999999</v>
      </c>
      <c r="G60" s="32">
        <f t="shared" si="3"/>
        <v>3.9127603277074992E-2</v>
      </c>
      <c r="H60" s="33">
        <f t="shared" si="2"/>
        <v>0.26100760327707501</v>
      </c>
      <c r="J60" s="34"/>
    </row>
    <row r="61" spans="1:10" x14ac:dyDescent="0.25">
      <c r="A61" s="29">
        <v>44</v>
      </c>
      <c r="B61" s="29">
        <v>49690010</v>
      </c>
      <c r="C61" s="29">
        <v>45.4</v>
      </c>
      <c r="D61" s="30">
        <v>9412</v>
      </c>
      <c r="E61" s="30">
        <v>9625</v>
      </c>
      <c r="F61" s="31">
        <f t="shared" si="0"/>
        <v>0.18317999999999998</v>
      </c>
      <c r="G61" s="32">
        <f t="shared" si="3"/>
        <v>4.1896065773094439E-2</v>
      </c>
      <c r="H61" s="33">
        <f t="shared" si="2"/>
        <v>0.22507606577309441</v>
      </c>
      <c r="J61" s="34"/>
    </row>
    <row r="62" spans="1:10" x14ac:dyDescent="0.25">
      <c r="A62" s="29">
        <v>45</v>
      </c>
      <c r="B62" s="29">
        <v>49690033</v>
      </c>
      <c r="C62" s="29">
        <v>51.4</v>
      </c>
      <c r="D62" s="30">
        <v>10625</v>
      </c>
      <c r="E62" s="30">
        <v>10625</v>
      </c>
      <c r="F62" s="31">
        <f t="shared" si="0"/>
        <v>0</v>
      </c>
      <c r="G62" s="32">
        <f t="shared" si="3"/>
        <v>4.7432990765133354E-2</v>
      </c>
      <c r="H62" s="33">
        <f t="shared" si="2"/>
        <v>4.7432990765133354E-2</v>
      </c>
      <c r="J62" s="34"/>
    </row>
    <row r="63" spans="1:10" x14ac:dyDescent="0.25">
      <c r="A63" s="29">
        <v>46</v>
      </c>
      <c r="B63" s="29">
        <v>49690054</v>
      </c>
      <c r="C63" s="29">
        <v>53.1</v>
      </c>
      <c r="D63" s="30">
        <v>13256</v>
      </c>
      <c r="E63" s="30">
        <v>13456</v>
      </c>
      <c r="F63" s="31">
        <f t="shared" si="0"/>
        <v>0.17199999999999999</v>
      </c>
      <c r="G63" s="32">
        <f t="shared" si="3"/>
        <v>4.9001786179544385E-2</v>
      </c>
      <c r="H63" s="33">
        <f t="shared" si="2"/>
        <v>0.22100178617954436</v>
      </c>
      <c r="J63" s="34"/>
    </row>
    <row r="64" spans="1:10" x14ac:dyDescent="0.25">
      <c r="A64" s="29">
        <v>47</v>
      </c>
      <c r="B64" s="29">
        <v>49690036</v>
      </c>
      <c r="C64" s="29">
        <v>49.9</v>
      </c>
      <c r="D64" s="30">
        <v>5456</v>
      </c>
      <c r="E64" s="30">
        <v>5466</v>
      </c>
      <c r="F64" s="31">
        <f t="shared" si="0"/>
        <v>8.6E-3</v>
      </c>
      <c r="G64" s="32">
        <f t="shared" si="3"/>
        <v>4.604875951712363E-2</v>
      </c>
      <c r="H64" s="33">
        <f t="shared" si="2"/>
        <v>5.4648759517123627E-2</v>
      </c>
      <c r="J64" s="34"/>
    </row>
    <row r="65" spans="1:10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32">
        <f t="shared" si="3"/>
        <v>7.3733384477318198E-2</v>
      </c>
      <c r="H65" s="33">
        <f t="shared" si="2"/>
        <v>7.3733384477318198E-2</v>
      </c>
      <c r="J65" s="34"/>
    </row>
    <row r="66" spans="1:10" x14ac:dyDescent="0.25">
      <c r="A66" s="29">
        <v>49</v>
      </c>
      <c r="B66" s="29">
        <v>49690052</v>
      </c>
      <c r="C66" s="29">
        <v>78</v>
      </c>
      <c r="D66" s="30">
        <v>20648</v>
      </c>
      <c r="E66" s="30">
        <v>21397</v>
      </c>
      <c r="F66" s="31">
        <f t="shared" si="0"/>
        <v>0.64413999999999993</v>
      </c>
      <c r="G66" s="32">
        <f t="shared" si="3"/>
        <v>7.1980024896505873E-2</v>
      </c>
      <c r="H66" s="37">
        <f t="shared" si="2"/>
        <v>0.71612002489650584</v>
      </c>
      <c r="J66" s="34"/>
    </row>
    <row r="67" spans="1:10" x14ac:dyDescent="0.25">
      <c r="A67" s="29">
        <v>50</v>
      </c>
      <c r="B67" s="29">
        <v>49690050</v>
      </c>
      <c r="C67" s="29">
        <v>87</v>
      </c>
      <c r="D67" s="30">
        <v>11386</v>
      </c>
      <c r="E67" s="30">
        <v>11835</v>
      </c>
      <c r="F67" s="31">
        <f t="shared" si="0"/>
        <v>0.38613999999999998</v>
      </c>
      <c r="G67" s="32">
        <f t="shared" si="3"/>
        <v>8.0285412384564242E-2</v>
      </c>
      <c r="H67" s="37">
        <f t="shared" si="2"/>
        <v>0.46642541238456425</v>
      </c>
      <c r="J67" s="34"/>
    </row>
    <row r="68" spans="1:10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32">
        <f t="shared" si="3"/>
        <v>5.2600787424369674E-2</v>
      </c>
      <c r="H68" s="37">
        <f t="shared" si="2"/>
        <v>5.2600787424369674E-2</v>
      </c>
      <c r="J68" s="34"/>
    </row>
    <row r="69" spans="1:10" x14ac:dyDescent="0.25">
      <c r="A69" s="29">
        <v>52</v>
      </c>
      <c r="B69" s="29">
        <v>49690037</v>
      </c>
      <c r="C69" s="29">
        <v>42.2</v>
      </c>
      <c r="D69" s="30">
        <v>9559</v>
      </c>
      <c r="E69" s="30">
        <v>9834</v>
      </c>
      <c r="F69" s="31">
        <f t="shared" si="0"/>
        <v>0.23649999999999999</v>
      </c>
      <c r="G69" s="32">
        <f t="shared" si="3"/>
        <v>3.8943039110673691E-2</v>
      </c>
      <c r="H69" s="37">
        <f t="shared" si="2"/>
        <v>0.27544303911067369</v>
      </c>
      <c r="J69" s="34"/>
    </row>
    <row r="70" spans="1:10" x14ac:dyDescent="0.25">
      <c r="A70" s="29">
        <v>53</v>
      </c>
      <c r="B70" s="29">
        <v>49690056</v>
      </c>
      <c r="C70" s="29">
        <v>45.5</v>
      </c>
      <c r="D70" s="30">
        <v>6966</v>
      </c>
      <c r="E70" s="30">
        <v>6966</v>
      </c>
      <c r="F70" s="31">
        <f t="shared" si="0"/>
        <v>0</v>
      </c>
      <c r="G70" s="32">
        <f t="shared" si="3"/>
        <v>4.1988347856295086E-2</v>
      </c>
      <c r="H70" s="37">
        <f t="shared" si="2"/>
        <v>4.1988347856295086E-2</v>
      </c>
      <c r="J70" s="34"/>
    </row>
    <row r="71" spans="1:10" x14ac:dyDescent="0.25">
      <c r="A71" s="29">
        <v>54</v>
      </c>
      <c r="B71" s="29">
        <v>49690032</v>
      </c>
      <c r="C71" s="29">
        <v>51.6</v>
      </c>
      <c r="D71" s="30">
        <v>9297</v>
      </c>
      <c r="E71" s="30">
        <v>9297</v>
      </c>
      <c r="F71" s="31">
        <f t="shared" si="0"/>
        <v>0</v>
      </c>
      <c r="G71" s="32">
        <f t="shared" si="3"/>
        <v>4.7617554931534654E-2</v>
      </c>
      <c r="H71" s="37">
        <f t="shared" si="2"/>
        <v>4.7617554931534654E-2</v>
      </c>
      <c r="J71" s="34"/>
    </row>
    <row r="72" spans="1:10" x14ac:dyDescent="0.25">
      <c r="A72" s="29">
        <v>55</v>
      </c>
      <c r="B72" s="29">
        <v>49690055</v>
      </c>
      <c r="C72" s="29">
        <v>52.7</v>
      </c>
      <c r="D72" s="30">
        <v>15508</v>
      </c>
      <c r="E72" s="30">
        <v>15818</v>
      </c>
      <c r="F72" s="31">
        <f t="shared" si="0"/>
        <v>0.2666</v>
      </c>
      <c r="G72" s="32">
        <f t="shared" si="3"/>
        <v>4.8632657846741791E-2</v>
      </c>
      <c r="H72" s="37">
        <f t="shared" si="2"/>
        <v>0.31523265784674181</v>
      </c>
      <c r="J72" s="34"/>
    </row>
    <row r="73" spans="1:10" x14ac:dyDescent="0.25">
      <c r="A73" s="29">
        <v>56</v>
      </c>
      <c r="B73" s="29">
        <v>49690058</v>
      </c>
      <c r="C73" s="29">
        <v>49.9</v>
      </c>
      <c r="D73" s="30">
        <v>9132</v>
      </c>
      <c r="E73" s="30">
        <v>9430</v>
      </c>
      <c r="F73" s="31">
        <f t="shared" si="0"/>
        <v>0.25628000000000001</v>
      </c>
      <c r="G73" s="32">
        <f t="shared" si="3"/>
        <v>4.604875951712363E-2</v>
      </c>
      <c r="H73" s="37">
        <f t="shared" si="2"/>
        <v>0.30232875951712362</v>
      </c>
      <c r="J73" s="34"/>
    </row>
    <row r="74" spans="1:10" x14ac:dyDescent="0.25">
      <c r="A74" s="29">
        <v>57</v>
      </c>
      <c r="B74" s="29">
        <v>49690011</v>
      </c>
      <c r="C74" s="29">
        <v>79.5</v>
      </c>
      <c r="D74" s="30">
        <v>10660</v>
      </c>
      <c r="E74" s="30">
        <v>11103</v>
      </c>
      <c r="F74" s="31">
        <f t="shared" si="0"/>
        <v>0.38097999999999999</v>
      </c>
      <c r="G74" s="32">
        <f t="shared" si="3"/>
        <v>7.3364256144515597E-2</v>
      </c>
      <c r="H74" s="37">
        <f t="shared" si="2"/>
        <v>0.45434425614451557</v>
      </c>
      <c r="J74" s="34"/>
    </row>
    <row r="75" spans="1:10" x14ac:dyDescent="0.25">
      <c r="A75" s="29">
        <v>58</v>
      </c>
      <c r="B75" s="29">
        <v>49690061</v>
      </c>
      <c r="C75" s="29">
        <v>78.099999999999994</v>
      </c>
      <c r="D75" s="30">
        <v>18600</v>
      </c>
      <c r="E75" s="30">
        <v>19146</v>
      </c>
      <c r="F75" s="31">
        <f t="shared" si="0"/>
        <v>0.46955999999999998</v>
      </c>
      <c r="G75" s="32">
        <f t="shared" si="3"/>
        <v>7.2072306979706513E-2</v>
      </c>
      <c r="H75" s="37">
        <f t="shared" si="2"/>
        <v>0.54163230697970643</v>
      </c>
      <c r="J75" s="34"/>
    </row>
    <row r="76" spans="1:10" x14ac:dyDescent="0.25">
      <c r="A76" s="29">
        <v>59</v>
      </c>
      <c r="B76" s="29">
        <v>49690059</v>
      </c>
      <c r="C76" s="29">
        <v>87</v>
      </c>
      <c r="D76" s="30">
        <v>19709</v>
      </c>
      <c r="E76" s="30">
        <v>19862</v>
      </c>
      <c r="F76" s="31">
        <f t="shared" si="0"/>
        <v>0.13158</v>
      </c>
      <c r="G76" s="32">
        <f t="shared" si="3"/>
        <v>8.0285412384564242E-2</v>
      </c>
      <c r="H76" s="37">
        <f t="shared" si="2"/>
        <v>0.21186541238456424</v>
      </c>
      <c r="J76" s="34"/>
    </row>
    <row r="77" spans="1:10" x14ac:dyDescent="0.25">
      <c r="A77" s="29">
        <v>60</v>
      </c>
      <c r="B77" s="29">
        <v>49690049</v>
      </c>
      <c r="C77" s="29">
        <v>56.7</v>
      </c>
      <c r="D77" s="30">
        <v>11586</v>
      </c>
      <c r="E77" s="30">
        <v>11914</v>
      </c>
      <c r="F77" s="31">
        <f t="shared" si="0"/>
        <v>0.28208</v>
      </c>
      <c r="G77" s="32">
        <f t="shared" si="3"/>
        <v>5.2323941174767727E-2</v>
      </c>
      <c r="H77" s="37">
        <f t="shared" si="2"/>
        <v>0.33440394117476774</v>
      </c>
      <c r="J77" s="34"/>
    </row>
    <row r="78" spans="1:10" x14ac:dyDescent="0.25">
      <c r="A78" s="29">
        <v>61</v>
      </c>
      <c r="B78" s="29">
        <v>49690044</v>
      </c>
      <c r="C78" s="29">
        <v>42.5</v>
      </c>
      <c r="D78" s="30">
        <v>6911</v>
      </c>
      <c r="E78" s="30">
        <v>6911</v>
      </c>
      <c r="F78" s="31">
        <f t="shared" si="0"/>
        <v>0</v>
      </c>
      <c r="G78" s="32">
        <f t="shared" si="3"/>
        <v>3.9219885360275639E-2</v>
      </c>
      <c r="H78" s="37">
        <f t="shared" si="2"/>
        <v>3.9219885360275639E-2</v>
      </c>
      <c r="J78" s="34"/>
    </row>
    <row r="79" spans="1:10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4064</v>
      </c>
      <c r="F79" s="31">
        <f t="shared" si="0"/>
        <v>0</v>
      </c>
      <c r="G79" s="36">
        <f t="shared" si="3"/>
        <v>4.1619219523492505E-2</v>
      </c>
      <c r="H79" s="37">
        <f t="shared" si="2"/>
        <v>4.1619219523492505E-2</v>
      </c>
      <c r="J79" s="34"/>
    </row>
    <row r="80" spans="1:10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36">
        <f t="shared" si="3"/>
        <v>4.73407086819327E-2</v>
      </c>
      <c r="H80" s="37">
        <f t="shared" si="2"/>
        <v>4.73407086819327E-2</v>
      </c>
      <c r="J80" s="34"/>
    </row>
    <row r="81" spans="1:10" x14ac:dyDescent="0.25">
      <c r="A81" s="29">
        <v>64</v>
      </c>
      <c r="B81" s="41" t="s">
        <v>32</v>
      </c>
      <c r="C81" s="29">
        <v>52.3</v>
      </c>
      <c r="D81" s="30">
        <f>2.8/0.00086</f>
        <v>3255.8139534883721</v>
      </c>
      <c r="E81" s="30">
        <f>2.86/0.00086</f>
        <v>3325.5813953488373</v>
      </c>
      <c r="F81" s="31">
        <f>(E81-D81)*0.00086</f>
        <v>6.0000000000000046E-2</v>
      </c>
      <c r="G81" s="36">
        <f t="shared" si="3"/>
        <v>4.8263529513939189E-2</v>
      </c>
      <c r="H81" s="37">
        <f t="shared" si="2"/>
        <v>0.10826352951393924</v>
      </c>
      <c r="J81" s="34"/>
    </row>
    <row r="82" spans="1:10" x14ac:dyDescent="0.25">
      <c r="A82" s="29">
        <v>65</v>
      </c>
      <c r="B82" s="29">
        <v>49690060</v>
      </c>
      <c r="C82" s="29">
        <v>49.5</v>
      </c>
      <c r="D82" s="30">
        <v>12661</v>
      </c>
      <c r="E82" s="30">
        <v>12987</v>
      </c>
      <c r="F82" s="31">
        <f t="shared" si="0"/>
        <v>0.28036</v>
      </c>
      <c r="G82" s="36">
        <f t="shared" si="3"/>
        <v>4.5679631184321036E-2</v>
      </c>
      <c r="H82" s="37">
        <f t="shared" si="2"/>
        <v>0.32603963118432105</v>
      </c>
      <c r="J82" s="34"/>
    </row>
    <row r="83" spans="1:10" x14ac:dyDescent="0.25">
      <c r="A83" s="29">
        <v>66</v>
      </c>
      <c r="B83" s="29">
        <v>49690051</v>
      </c>
      <c r="C83" s="29">
        <v>78.900000000000006</v>
      </c>
      <c r="D83" s="30">
        <v>11831</v>
      </c>
      <c r="E83" s="30">
        <v>12172</v>
      </c>
      <c r="F83" s="31">
        <f t="shared" ref="F83:F135" si="4">(E83-D83)*0.00086</f>
        <v>0.29325999999999997</v>
      </c>
      <c r="G83" s="36">
        <f t="shared" si="3"/>
        <v>7.2810563645311716E-2</v>
      </c>
      <c r="H83" s="37">
        <f t="shared" ref="H83:H135" si="5">F83+G83</f>
        <v>0.36607056364531165</v>
      </c>
      <c r="J83" s="34"/>
    </row>
    <row r="84" spans="1:10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32">
        <f t="shared" si="3"/>
        <v>7.2072306979706513E-2</v>
      </c>
      <c r="H84" s="37">
        <f t="shared" si="5"/>
        <v>7.2072306979706513E-2</v>
      </c>
      <c r="J84" s="34"/>
    </row>
    <row r="85" spans="1:10" x14ac:dyDescent="0.25">
      <c r="A85" s="29">
        <v>68</v>
      </c>
      <c r="B85" s="29">
        <v>49690030</v>
      </c>
      <c r="C85" s="29">
        <v>78.099999999999994</v>
      </c>
      <c r="D85" s="30">
        <v>19091</v>
      </c>
      <c r="E85" s="30">
        <v>19415</v>
      </c>
      <c r="F85" s="31">
        <f t="shared" si="4"/>
        <v>0.27864</v>
      </c>
      <c r="G85" s="32">
        <f t="shared" si="3"/>
        <v>7.2072306979706513E-2</v>
      </c>
      <c r="H85" s="37">
        <f t="shared" si="5"/>
        <v>0.35071230697970651</v>
      </c>
      <c r="J85" s="34"/>
    </row>
    <row r="86" spans="1:10" x14ac:dyDescent="0.25">
      <c r="A86" s="29">
        <v>69</v>
      </c>
      <c r="B86" s="29">
        <v>49690022</v>
      </c>
      <c r="C86" s="29">
        <v>56.8</v>
      </c>
      <c r="D86" s="30">
        <v>4887</v>
      </c>
      <c r="E86" s="30">
        <v>5084</v>
      </c>
      <c r="F86" s="31">
        <f t="shared" si="4"/>
        <v>0.16941999999999999</v>
      </c>
      <c r="G86" s="32">
        <f t="shared" ref="G86:G135" si="6">C86*$G$11/6908.6</f>
        <v>5.2416223257968381E-2</v>
      </c>
      <c r="H86" s="37">
        <f t="shared" si="5"/>
        <v>0.22183622325796837</v>
      </c>
      <c r="J86" s="34"/>
    </row>
    <row r="87" spans="1:10" x14ac:dyDescent="0.25">
      <c r="A87" s="29">
        <v>70</v>
      </c>
      <c r="B87" s="29">
        <v>49690018</v>
      </c>
      <c r="C87" s="29">
        <v>42</v>
      </c>
      <c r="D87" s="30">
        <v>7266</v>
      </c>
      <c r="E87" s="30">
        <v>7302</v>
      </c>
      <c r="F87" s="31">
        <f t="shared" si="4"/>
        <v>3.0959999999999998E-2</v>
      </c>
      <c r="G87" s="32">
        <f t="shared" si="6"/>
        <v>3.8758474944272391E-2</v>
      </c>
      <c r="H87" s="37">
        <f t="shared" si="5"/>
        <v>6.9718474944272385E-2</v>
      </c>
      <c r="J87" s="34"/>
    </row>
    <row r="88" spans="1:10" x14ac:dyDescent="0.25">
      <c r="A88" s="29">
        <v>71</v>
      </c>
      <c r="B88" s="29">
        <v>49690021</v>
      </c>
      <c r="C88" s="29">
        <v>45.2</v>
      </c>
      <c r="D88" s="30">
        <v>9575</v>
      </c>
      <c r="E88" s="30">
        <v>9857</v>
      </c>
      <c r="F88" s="31">
        <f t="shared" si="4"/>
        <v>0.24251999999999999</v>
      </c>
      <c r="G88" s="32">
        <f t="shared" si="6"/>
        <v>4.1711501606693152E-2</v>
      </c>
      <c r="H88" s="37">
        <f t="shared" si="5"/>
        <v>0.28423150160669314</v>
      </c>
      <c r="J88" s="34"/>
    </row>
    <row r="89" spans="1:10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32">
        <f t="shared" si="6"/>
        <v>4.7432990765133354E-2</v>
      </c>
      <c r="H89" s="37">
        <f t="shared" si="5"/>
        <v>4.7432990765133354E-2</v>
      </c>
      <c r="J89" s="34"/>
    </row>
    <row r="90" spans="1:10" x14ac:dyDescent="0.25">
      <c r="A90" s="29">
        <v>73</v>
      </c>
      <c r="B90" s="29">
        <v>49690034</v>
      </c>
      <c r="C90" s="29">
        <v>52.1</v>
      </c>
      <c r="D90" s="30">
        <v>6138</v>
      </c>
      <c r="E90" s="30">
        <v>6138</v>
      </c>
      <c r="F90" s="31">
        <f t="shared" si="4"/>
        <v>0</v>
      </c>
      <c r="G90" s="32">
        <f t="shared" si="6"/>
        <v>4.8078965347537903E-2</v>
      </c>
      <c r="H90" s="37">
        <f t="shared" si="5"/>
        <v>4.8078965347537903E-2</v>
      </c>
      <c r="J90" s="34"/>
    </row>
    <row r="91" spans="1:10" x14ac:dyDescent="0.25">
      <c r="A91" s="29">
        <v>74</v>
      </c>
      <c r="B91" s="29">
        <v>49777205</v>
      </c>
      <c r="C91" s="29">
        <v>49.7</v>
      </c>
      <c r="D91" s="30">
        <v>6085</v>
      </c>
      <c r="E91" s="30">
        <v>6269</v>
      </c>
      <c r="F91" s="31">
        <f t="shared" si="4"/>
        <v>0.15823999999999999</v>
      </c>
      <c r="G91" s="32">
        <f t="shared" si="6"/>
        <v>4.586419535072233E-2</v>
      </c>
      <c r="H91" s="37">
        <f t="shared" si="5"/>
        <v>0.20410419535072233</v>
      </c>
      <c r="J91" s="34"/>
    </row>
    <row r="92" spans="1:10" x14ac:dyDescent="0.25">
      <c r="A92" s="29">
        <v>75</v>
      </c>
      <c r="B92" s="29">
        <v>49730686</v>
      </c>
      <c r="C92" s="29">
        <v>79</v>
      </c>
      <c r="D92" s="30">
        <v>10594</v>
      </c>
      <c r="E92" s="30">
        <v>10752</v>
      </c>
      <c r="F92" s="31">
        <f t="shared" si="4"/>
        <v>0.13588</v>
      </c>
      <c r="G92" s="32">
        <f t="shared" si="6"/>
        <v>7.2902845728512355E-2</v>
      </c>
      <c r="H92" s="37">
        <f t="shared" si="5"/>
        <v>0.20878284572851236</v>
      </c>
      <c r="J92" s="34"/>
    </row>
    <row r="93" spans="1:10" x14ac:dyDescent="0.25">
      <c r="A93" s="29">
        <v>76</v>
      </c>
      <c r="B93" s="29">
        <v>49690025</v>
      </c>
      <c r="C93" s="29">
        <v>78.3</v>
      </c>
      <c r="D93" s="30">
        <v>19577</v>
      </c>
      <c r="E93" s="30">
        <v>20005</v>
      </c>
      <c r="F93" s="31">
        <f t="shared" si="4"/>
        <v>0.36808000000000002</v>
      </c>
      <c r="G93" s="32">
        <f t="shared" si="6"/>
        <v>7.2256871146107821E-2</v>
      </c>
      <c r="H93" s="37">
        <f t="shared" si="5"/>
        <v>0.44033687114610787</v>
      </c>
      <c r="J93" s="34"/>
    </row>
    <row r="94" spans="1:10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32">
        <f t="shared" si="6"/>
        <v>7.2164589062907181E-2</v>
      </c>
      <c r="H94" s="37">
        <f t="shared" si="5"/>
        <v>7.2164589062907181E-2</v>
      </c>
      <c r="J94" s="34"/>
    </row>
    <row r="95" spans="1:10" x14ac:dyDescent="0.25">
      <c r="A95" s="29">
        <v>78</v>
      </c>
      <c r="B95" s="29">
        <v>49730694</v>
      </c>
      <c r="C95" s="29">
        <v>56.7</v>
      </c>
      <c r="D95" s="30">
        <v>6257</v>
      </c>
      <c r="E95" s="30">
        <v>6257</v>
      </c>
      <c r="F95" s="31">
        <f t="shared" si="4"/>
        <v>0</v>
      </c>
      <c r="G95" s="32">
        <f t="shared" si="6"/>
        <v>5.2323941174767727E-2</v>
      </c>
      <c r="H95" s="37">
        <f t="shared" si="5"/>
        <v>5.2323941174767727E-2</v>
      </c>
      <c r="J95" s="34"/>
    </row>
    <row r="96" spans="1:10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2965</v>
      </c>
      <c r="F96" s="31">
        <f t="shared" si="4"/>
        <v>0</v>
      </c>
      <c r="G96" s="32">
        <f t="shared" si="6"/>
        <v>3.8758474944272391E-2</v>
      </c>
      <c r="H96" s="37">
        <f t="shared" si="5"/>
        <v>3.8758474944272391E-2</v>
      </c>
      <c r="J96" s="34"/>
    </row>
    <row r="97" spans="1:10" x14ac:dyDescent="0.25">
      <c r="A97" s="29">
        <v>80</v>
      </c>
      <c r="B97" s="29">
        <v>49730693</v>
      </c>
      <c r="C97" s="29">
        <v>44.9</v>
      </c>
      <c r="D97" s="30">
        <v>10710</v>
      </c>
      <c r="E97" s="30">
        <v>10899</v>
      </c>
      <c r="F97" s="31">
        <f t="shared" si="4"/>
        <v>0.16253999999999999</v>
      </c>
      <c r="G97" s="32">
        <f t="shared" si="6"/>
        <v>4.1434655357091198E-2</v>
      </c>
      <c r="H97" s="37">
        <f t="shared" si="5"/>
        <v>0.20397465535709119</v>
      </c>
      <c r="J97" s="34"/>
    </row>
    <row r="98" spans="1:10" x14ac:dyDescent="0.25">
      <c r="A98" s="29">
        <v>81</v>
      </c>
      <c r="B98" s="29">
        <v>49730689</v>
      </c>
      <c r="C98" s="29">
        <v>51.3</v>
      </c>
      <c r="D98" s="30">
        <v>8784</v>
      </c>
      <c r="E98" s="30">
        <v>8784</v>
      </c>
      <c r="F98" s="31">
        <f t="shared" si="4"/>
        <v>0</v>
      </c>
      <c r="G98" s="32">
        <f t="shared" si="6"/>
        <v>4.73407086819327E-2</v>
      </c>
      <c r="H98" s="37">
        <f t="shared" si="5"/>
        <v>4.73407086819327E-2</v>
      </c>
      <c r="J98" s="34"/>
    </row>
    <row r="99" spans="1:10" x14ac:dyDescent="0.25">
      <c r="A99" s="29">
        <v>82</v>
      </c>
      <c r="B99" s="29">
        <v>49777206</v>
      </c>
      <c r="C99" s="29">
        <v>51.6</v>
      </c>
      <c r="D99" s="30">
        <v>14830</v>
      </c>
      <c r="E99" s="30">
        <v>14991</v>
      </c>
      <c r="F99" s="31">
        <f t="shared" si="4"/>
        <v>0.13846</v>
      </c>
      <c r="G99" s="32">
        <f t="shared" si="6"/>
        <v>4.7617554931534654E-2</v>
      </c>
      <c r="H99" s="37">
        <f t="shared" si="5"/>
        <v>0.18607755493153466</v>
      </c>
      <c r="J99" s="34"/>
    </row>
    <row r="100" spans="1:10" x14ac:dyDescent="0.25">
      <c r="A100" s="29">
        <v>83</v>
      </c>
      <c r="B100" s="29">
        <v>49777193</v>
      </c>
      <c r="C100" s="29">
        <v>49.7</v>
      </c>
      <c r="D100" s="30">
        <v>4437</v>
      </c>
      <c r="E100" s="30">
        <v>4437</v>
      </c>
      <c r="F100" s="31">
        <f t="shared" si="4"/>
        <v>0</v>
      </c>
      <c r="G100" s="32">
        <f t="shared" si="6"/>
        <v>4.586419535072233E-2</v>
      </c>
      <c r="H100" s="37">
        <f t="shared" si="5"/>
        <v>4.586419535072233E-2</v>
      </c>
      <c r="J100" s="34"/>
    </row>
    <row r="101" spans="1:10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32">
        <f t="shared" si="6"/>
        <v>6.9857536982890961E-2</v>
      </c>
      <c r="H101" s="37">
        <f t="shared" si="5"/>
        <v>6.9857536982890961E-2</v>
      </c>
      <c r="J101" s="34"/>
    </row>
    <row r="102" spans="1:10" x14ac:dyDescent="0.25">
      <c r="A102" s="29">
        <v>85</v>
      </c>
      <c r="B102" s="29">
        <v>49777188</v>
      </c>
      <c r="C102" s="29">
        <v>88.1</v>
      </c>
      <c r="D102" s="30">
        <v>17277</v>
      </c>
      <c r="E102" s="30">
        <v>17618</v>
      </c>
      <c r="F102" s="31">
        <f t="shared" si="4"/>
        <v>0.29325999999999997</v>
      </c>
      <c r="G102" s="32">
        <f t="shared" si="6"/>
        <v>8.1300515299771378E-2</v>
      </c>
      <c r="H102" s="37">
        <f t="shared" si="5"/>
        <v>0.37456051529977136</v>
      </c>
      <c r="J102" s="34"/>
    </row>
    <row r="103" spans="1:10" x14ac:dyDescent="0.25">
      <c r="A103" s="29">
        <v>86</v>
      </c>
      <c r="B103" s="29">
        <v>49690031</v>
      </c>
      <c r="C103" s="29">
        <v>49</v>
      </c>
      <c r="D103" s="30">
        <v>8838</v>
      </c>
      <c r="E103" s="30">
        <v>9208</v>
      </c>
      <c r="F103" s="31">
        <f t="shared" si="4"/>
        <v>0.31819999999999998</v>
      </c>
      <c r="G103" s="32">
        <f t="shared" si="6"/>
        <v>4.5218220768317795E-2</v>
      </c>
      <c r="H103" s="37">
        <f t="shared" si="5"/>
        <v>0.36341822076831776</v>
      </c>
      <c r="J103" s="34"/>
    </row>
    <row r="104" spans="1:10" x14ac:dyDescent="0.25">
      <c r="A104" s="29">
        <v>87</v>
      </c>
      <c r="B104" s="29">
        <v>49730696</v>
      </c>
      <c r="C104" s="29">
        <v>42.6</v>
      </c>
      <c r="D104" s="30">
        <v>4910</v>
      </c>
      <c r="E104" s="30">
        <v>4925</v>
      </c>
      <c r="F104" s="31">
        <f t="shared" si="4"/>
        <v>1.29E-2</v>
      </c>
      <c r="G104" s="32">
        <f t="shared" si="6"/>
        <v>3.9312167443476285E-2</v>
      </c>
      <c r="H104" s="37">
        <f t="shared" si="5"/>
        <v>5.2212167443476287E-2</v>
      </c>
      <c r="J104" s="34"/>
    </row>
    <row r="105" spans="1:10" x14ac:dyDescent="0.25">
      <c r="A105" s="29">
        <v>88</v>
      </c>
      <c r="B105" s="29">
        <v>49777183</v>
      </c>
      <c r="C105" s="29">
        <v>45</v>
      </c>
      <c r="D105" s="30">
        <v>10340</v>
      </c>
      <c r="E105" s="30">
        <v>10414</v>
      </c>
      <c r="F105" s="31">
        <f t="shared" si="4"/>
        <v>6.3640000000000002E-2</v>
      </c>
      <c r="G105" s="32">
        <f t="shared" si="6"/>
        <v>4.1526937440291845E-2</v>
      </c>
      <c r="H105" s="37">
        <f t="shared" si="5"/>
        <v>0.10516693744029185</v>
      </c>
      <c r="J105" s="34"/>
    </row>
    <row r="106" spans="1:10" x14ac:dyDescent="0.25">
      <c r="A106" s="29">
        <v>89</v>
      </c>
      <c r="B106" s="29">
        <v>49690045</v>
      </c>
      <c r="C106" s="29">
        <v>51.2</v>
      </c>
      <c r="D106" s="30">
        <v>12793</v>
      </c>
      <c r="E106" s="30">
        <v>13149</v>
      </c>
      <c r="F106" s="31">
        <f t="shared" si="4"/>
        <v>0.30615999999999999</v>
      </c>
      <c r="G106" s="32">
        <f t="shared" si="6"/>
        <v>4.724842659873206E-2</v>
      </c>
      <c r="H106" s="37">
        <f t="shared" si="5"/>
        <v>0.35340842659873206</v>
      </c>
      <c r="J106" s="34"/>
    </row>
    <row r="107" spans="1:10" x14ac:dyDescent="0.25">
      <c r="A107" s="29">
        <v>90</v>
      </c>
      <c r="B107" s="29">
        <v>49777189</v>
      </c>
      <c r="C107" s="29">
        <v>52.1</v>
      </c>
      <c r="D107" s="30">
        <v>9149</v>
      </c>
      <c r="E107" s="30">
        <v>9149</v>
      </c>
      <c r="F107" s="31">
        <f t="shared" si="4"/>
        <v>0</v>
      </c>
      <c r="G107" s="32">
        <f t="shared" si="6"/>
        <v>4.8078965347537903E-2</v>
      </c>
      <c r="H107" s="37">
        <f t="shared" si="5"/>
        <v>4.8078965347537903E-2</v>
      </c>
      <c r="J107" s="34"/>
    </row>
    <row r="108" spans="1:10" x14ac:dyDescent="0.25">
      <c r="A108" s="29">
        <v>91</v>
      </c>
      <c r="B108" s="29">
        <v>49777185</v>
      </c>
      <c r="C108" s="29">
        <v>49.8</v>
      </c>
      <c r="D108" s="30">
        <v>13373</v>
      </c>
      <c r="E108" s="30">
        <v>13808</v>
      </c>
      <c r="F108" s="31">
        <f t="shared" si="4"/>
        <v>0.37409999999999999</v>
      </c>
      <c r="G108" s="32">
        <f t="shared" si="6"/>
        <v>4.595647743392297E-2</v>
      </c>
      <c r="H108" s="37">
        <f t="shared" si="5"/>
        <v>0.42005647743392294</v>
      </c>
      <c r="J108" s="34"/>
    </row>
    <row r="109" spans="1:10" x14ac:dyDescent="0.25">
      <c r="A109" s="29">
        <v>92</v>
      </c>
      <c r="B109" s="29">
        <v>49777190</v>
      </c>
      <c r="C109" s="29">
        <v>75.5</v>
      </c>
      <c r="D109" s="30">
        <v>15365</v>
      </c>
      <c r="E109" s="30">
        <v>15842</v>
      </c>
      <c r="F109" s="31">
        <f t="shared" si="4"/>
        <v>0.41021999999999997</v>
      </c>
      <c r="G109" s="32">
        <f t="shared" si="6"/>
        <v>6.9672972816489653E-2</v>
      </c>
      <c r="H109" s="37">
        <f t="shared" si="5"/>
        <v>0.47989297281648963</v>
      </c>
      <c r="J109" s="34"/>
    </row>
    <row r="110" spans="1:10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32">
        <f t="shared" si="6"/>
        <v>3.1375908288220511E-2</v>
      </c>
      <c r="H110" s="37">
        <f t="shared" si="5"/>
        <v>3.1375908288220511E-2</v>
      </c>
      <c r="J110" s="34"/>
    </row>
    <row r="111" spans="1:10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32">
        <f t="shared" si="6"/>
        <v>4.5310502851518442E-2</v>
      </c>
      <c r="H111" s="37">
        <f t="shared" si="5"/>
        <v>4.5310502851518442E-2</v>
      </c>
      <c r="J111" s="34"/>
    </row>
    <row r="112" spans="1:10" x14ac:dyDescent="0.25">
      <c r="A112" s="29">
        <v>94</v>
      </c>
      <c r="B112" s="29">
        <v>49777209</v>
      </c>
      <c r="C112" s="29">
        <v>48.5</v>
      </c>
      <c r="D112" s="30">
        <v>4602</v>
      </c>
      <c r="E112" s="30">
        <v>4602</v>
      </c>
      <c r="F112" s="31">
        <f t="shared" si="4"/>
        <v>0</v>
      </c>
      <c r="G112" s="32">
        <f t="shared" si="6"/>
        <v>4.4756810352314547E-2</v>
      </c>
      <c r="H112" s="37">
        <f t="shared" si="5"/>
        <v>4.4756810352314547E-2</v>
      </c>
      <c r="J112" s="34"/>
    </row>
    <row r="113" spans="1:10" x14ac:dyDescent="0.25">
      <c r="A113" s="29">
        <v>95</v>
      </c>
      <c r="B113" s="29">
        <v>49777195</v>
      </c>
      <c r="C113" s="29">
        <v>42.4</v>
      </c>
      <c r="D113" s="30">
        <v>9775</v>
      </c>
      <c r="E113" s="30">
        <v>9960</v>
      </c>
      <c r="F113" s="31">
        <f t="shared" si="4"/>
        <v>0.15909999999999999</v>
      </c>
      <c r="G113" s="32">
        <f t="shared" si="6"/>
        <v>3.9127603277074992E-2</v>
      </c>
      <c r="H113" s="37">
        <f t="shared" si="5"/>
        <v>0.19822760327707498</v>
      </c>
      <c r="J113" s="34"/>
    </row>
    <row r="114" spans="1:10" x14ac:dyDescent="0.25">
      <c r="A114" s="29">
        <v>96</v>
      </c>
      <c r="B114" s="29">
        <v>49777187</v>
      </c>
      <c r="C114" s="29">
        <v>46</v>
      </c>
      <c r="D114" s="30">
        <v>11780</v>
      </c>
      <c r="E114" s="30">
        <v>12128</v>
      </c>
      <c r="F114" s="31">
        <f t="shared" si="4"/>
        <v>0.29927999999999999</v>
      </c>
      <c r="G114" s="32">
        <f t="shared" si="6"/>
        <v>4.2449758272298334E-2</v>
      </c>
      <c r="H114" s="37">
        <f t="shared" si="5"/>
        <v>0.34172975827229835</v>
      </c>
      <c r="J114" s="34"/>
    </row>
    <row r="115" spans="1:10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32">
        <f t="shared" si="6"/>
        <v>4.8355811597139836E-2</v>
      </c>
      <c r="H115" s="37">
        <f t="shared" si="5"/>
        <v>4.8355811597139836E-2</v>
      </c>
      <c r="J115" s="34"/>
    </row>
    <row r="116" spans="1:10" x14ac:dyDescent="0.25">
      <c r="A116" s="29">
        <v>98</v>
      </c>
      <c r="B116" s="29">
        <v>49730699</v>
      </c>
      <c r="C116" s="29">
        <v>51.7</v>
      </c>
      <c r="D116" s="30">
        <v>14576</v>
      </c>
      <c r="E116" s="30">
        <v>15044</v>
      </c>
      <c r="F116" s="31">
        <f t="shared" si="4"/>
        <v>0.40248</v>
      </c>
      <c r="G116" s="32">
        <f t="shared" si="6"/>
        <v>4.7709837014735308E-2</v>
      </c>
      <c r="H116" s="37">
        <f t="shared" si="5"/>
        <v>0.45018983701473531</v>
      </c>
      <c r="J116" s="34"/>
    </row>
    <row r="117" spans="1:10" x14ac:dyDescent="0.25">
      <c r="A117" s="29">
        <v>99</v>
      </c>
      <c r="B117" s="29">
        <v>49730683</v>
      </c>
      <c r="C117" s="29">
        <v>50.1</v>
      </c>
      <c r="D117" s="30">
        <v>12456</v>
      </c>
      <c r="E117" s="30">
        <v>12872</v>
      </c>
      <c r="F117" s="31">
        <f t="shared" si="4"/>
        <v>0.35775999999999997</v>
      </c>
      <c r="G117" s="32">
        <f t="shared" si="6"/>
        <v>4.6233323683524924E-2</v>
      </c>
      <c r="H117" s="37">
        <f t="shared" si="5"/>
        <v>0.40399332368352492</v>
      </c>
      <c r="J117" s="34"/>
    </row>
    <row r="118" spans="1:10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32">
        <f t="shared" si="6"/>
        <v>7.0688075731696789E-2</v>
      </c>
      <c r="H118" s="37">
        <f t="shared" si="5"/>
        <v>7.0688075731696789E-2</v>
      </c>
      <c r="J118" s="34"/>
    </row>
    <row r="119" spans="1:10" x14ac:dyDescent="0.25">
      <c r="A119" s="29">
        <v>101</v>
      </c>
      <c r="B119" s="29">
        <v>49730406</v>
      </c>
      <c r="C119" s="29">
        <v>92.9</v>
      </c>
      <c r="D119" s="30">
        <v>21111</v>
      </c>
      <c r="E119" s="30">
        <v>21894</v>
      </c>
      <c r="F119" s="31">
        <f t="shared" si="4"/>
        <v>0.67337999999999998</v>
      </c>
      <c r="G119" s="32">
        <f t="shared" si="6"/>
        <v>8.573005529340251E-2</v>
      </c>
      <c r="H119" s="37">
        <f t="shared" si="5"/>
        <v>0.75911005529340247</v>
      </c>
      <c r="J119" s="34"/>
    </row>
    <row r="120" spans="1:10" x14ac:dyDescent="0.25">
      <c r="A120" s="29">
        <v>102</v>
      </c>
      <c r="B120" s="29">
        <v>49730702</v>
      </c>
      <c r="C120" s="29">
        <v>48</v>
      </c>
      <c r="D120" s="30">
        <v>12336</v>
      </c>
      <c r="E120" s="30">
        <v>12652</v>
      </c>
      <c r="F120" s="31">
        <f t="shared" si="4"/>
        <v>0.27176</v>
      </c>
      <c r="G120" s="32">
        <f t="shared" si="6"/>
        <v>4.4295399936311305E-2</v>
      </c>
      <c r="H120" s="37">
        <f t="shared" si="5"/>
        <v>0.31605539993631132</v>
      </c>
      <c r="J120" s="34"/>
    </row>
    <row r="121" spans="1:10" x14ac:dyDescent="0.25">
      <c r="A121" s="29">
        <v>103</v>
      </c>
      <c r="B121" s="29">
        <v>49730700</v>
      </c>
      <c r="C121" s="29">
        <v>42.5</v>
      </c>
      <c r="D121" s="30">
        <v>10415</v>
      </c>
      <c r="E121" s="30">
        <v>10704</v>
      </c>
      <c r="F121" s="31">
        <f t="shared" si="4"/>
        <v>0.24853999999999998</v>
      </c>
      <c r="G121" s="32">
        <f t="shared" si="6"/>
        <v>3.9219885360275639E-2</v>
      </c>
      <c r="H121" s="37">
        <f t="shared" si="5"/>
        <v>0.28775988536027564</v>
      </c>
      <c r="J121" s="34"/>
    </row>
    <row r="122" spans="1:10" x14ac:dyDescent="0.25">
      <c r="A122" s="29">
        <v>104</v>
      </c>
      <c r="B122" s="29">
        <v>49730705</v>
      </c>
      <c r="C122" s="29">
        <v>45.4</v>
      </c>
      <c r="D122" s="30">
        <v>5331</v>
      </c>
      <c r="E122" s="30">
        <v>5337</v>
      </c>
      <c r="F122" s="31">
        <f t="shared" si="4"/>
        <v>5.1599999999999997E-3</v>
      </c>
      <c r="G122" s="32">
        <f t="shared" si="6"/>
        <v>4.1896065773094439E-2</v>
      </c>
      <c r="H122" s="37">
        <f t="shared" si="5"/>
        <v>4.7056065773094437E-2</v>
      </c>
      <c r="J122" s="34"/>
    </row>
    <row r="123" spans="1:10" x14ac:dyDescent="0.25">
      <c r="A123" s="29">
        <v>105</v>
      </c>
      <c r="B123" s="29">
        <v>49730684</v>
      </c>
      <c r="C123" s="29">
        <v>51.7</v>
      </c>
      <c r="D123" s="30">
        <v>7936</v>
      </c>
      <c r="E123" s="30">
        <v>8224</v>
      </c>
      <c r="F123" s="31">
        <f t="shared" si="4"/>
        <v>0.24767999999999998</v>
      </c>
      <c r="G123" s="32">
        <f t="shared" si="6"/>
        <v>4.7709837014735308E-2</v>
      </c>
      <c r="H123" s="37">
        <f t="shared" si="5"/>
        <v>0.29538983701473531</v>
      </c>
      <c r="J123" s="34"/>
    </row>
    <row r="124" spans="1:10" x14ac:dyDescent="0.25">
      <c r="A124" s="29">
        <v>106</v>
      </c>
      <c r="B124" s="29">
        <v>49730698</v>
      </c>
      <c r="C124" s="29">
        <v>51.8</v>
      </c>
      <c r="D124" s="30">
        <v>15487</v>
      </c>
      <c r="E124" s="30">
        <v>15487</v>
      </c>
      <c r="F124" s="31">
        <f t="shared" si="4"/>
        <v>0</v>
      </c>
      <c r="G124" s="32">
        <f t="shared" si="6"/>
        <v>4.7802119097935948E-2</v>
      </c>
      <c r="H124" s="37">
        <f t="shared" si="5"/>
        <v>4.7802119097935948E-2</v>
      </c>
      <c r="J124" s="34"/>
    </row>
    <row r="125" spans="1:10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36">
        <f t="shared" si="6"/>
        <v>4.604875951712363E-2</v>
      </c>
      <c r="H125" s="37">
        <f t="shared" si="5"/>
        <v>4.604875951712363E-2</v>
      </c>
      <c r="J125" s="34"/>
    </row>
    <row r="126" spans="1:10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36">
        <f t="shared" si="6"/>
        <v>5.103199200995865E-2</v>
      </c>
      <c r="H126" s="37">
        <f t="shared" si="5"/>
        <v>5.103199200995865E-2</v>
      </c>
      <c r="J126" s="34"/>
    </row>
    <row r="127" spans="1:10" x14ac:dyDescent="0.25">
      <c r="A127" s="29">
        <v>109</v>
      </c>
      <c r="B127" s="29">
        <v>49730703</v>
      </c>
      <c r="C127" s="29">
        <v>61.8</v>
      </c>
      <c r="D127" s="30">
        <v>6837</v>
      </c>
      <c r="E127" s="30">
        <v>7219</v>
      </c>
      <c r="F127" s="31">
        <f t="shared" si="4"/>
        <v>0.32851999999999998</v>
      </c>
      <c r="G127" s="36">
        <f t="shared" si="6"/>
        <v>5.7030327418000799E-2</v>
      </c>
      <c r="H127" s="37">
        <f t="shared" si="5"/>
        <v>0.38555032741800077</v>
      </c>
      <c r="J127" s="34"/>
    </row>
    <row r="128" spans="1:10" x14ac:dyDescent="0.25">
      <c r="A128" s="29">
        <v>110</v>
      </c>
      <c r="B128" s="29">
        <v>49730697</v>
      </c>
      <c r="C128" s="29">
        <v>47.7</v>
      </c>
      <c r="D128" s="30">
        <v>11410</v>
      </c>
      <c r="E128" s="30">
        <v>11706</v>
      </c>
      <c r="F128" s="31">
        <f t="shared" si="4"/>
        <v>0.25456000000000001</v>
      </c>
      <c r="G128" s="36">
        <f t="shared" si="6"/>
        <v>4.4018553686709358E-2</v>
      </c>
      <c r="H128" s="37">
        <f t="shared" si="5"/>
        <v>0.29857855368670938</v>
      </c>
      <c r="J128" s="34"/>
    </row>
    <row r="129" spans="1:12" x14ac:dyDescent="0.25">
      <c r="A129" s="29">
        <v>111</v>
      </c>
      <c r="B129" s="29">
        <v>49690048</v>
      </c>
      <c r="C129" s="29">
        <v>51.2</v>
      </c>
      <c r="D129" s="30">
        <v>11682</v>
      </c>
      <c r="E129" s="30">
        <v>11918</v>
      </c>
      <c r="F129" s="31">
        <f t="shared" si="4"/>
        <v>0.20296</v>
      </c>
      <c r="G129" s="36">
        <f t="shared" si="6"/>
        <v>4.724842659873206E-2</v>
      </c>
      <c r="H129" s="37">
        <f t="shared" si="5"/>
        <v>0.25020842659873205</v>
      </c>
      <c r="I129" s="43"/>
      <c r="J129" s="34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12710</v>
      </c>
      <c r="E130" s="30">
        <v>13025</v>
      </c>
      <c r="F130" s="31">
        <f t="shared" si="4"/>
        <v>0.27089999999999997</v>
      </c>
      <c r="G130" s="36">
        <f t="shared" si="6"/>
        <v>4.7894401181136595E-2</v>
      </c>
      <c r="H130" s="37">
        <f t="shared" si="5"/>
        <v>0.31879440118113656</v>
      </c>
      <c r="I130" s="43"/>
      <c r="J130" s="34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7394</v>
      </c>
      <c r="E131" s="30">
        <v>7438</v>
      </c>
      <c r="F131" s="31">
        <f t="shared" si="4"/>
        <v>3.7839999999999999E-2</v>
      </c>
      <c r="G131" s="36">
        <f t="shared" si="6"/>
        <v>4.6233323683524924E-2</v>
      </c>
      <c r="H131" s="37">
        <f>F131+G131</f>
        <v>8.4073323683524923E-2</v>
      </c>
      <c r="I131" s="43"/>
      <c r="J131" s="34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7288</v>
      </c>
      <c r="E132" s="30">
        <v>7288</v>
      </c>
      <c r="F132" s="31">
        <f t="shared" si="4"/>
        <v>0</v>
      </c>
      <c r="G132" s="36">
        <f t="shared" si="6"/>
        <v>5.6384352835596271E-2</v>
      </c>
      <c r="H132" s="37">
        <f t="shared" si="5"/>
        <v>5.6384352835596271E-2</v>
      </c>
      <c r="I132" s="43"/>
      <c r="J132" s="34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15128</v>
      </c>
      <c r="E133" s="30">
        <v>15500</v>
      </c>
      <c r="F133" s="31">
        <f t="shared" si="4"/>
        <v>0.31991999999999998</v>
      </c>
      <c r="G133" s="36">
        <f t="shared" si="6"/>
        <v>5.5276967837188482E-2</v>
      </c>
      <c r="H133" s="37">
        <f t="shared" si="5"/>
        <v>0.37519696783718848</v>
      </c>
      <c r="I133" s="43"/>
      <c r="J133" s="34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36">
        <f t="shared" si="6"/>
        <v>4.2265194105897033E-2</v>
      </c>
      <c r="H134" s="37">
        <f t="shared" si="5"/>
        <v>4.2265194105897033E-2</v>
      </c>
      <c r="I134" s="43"/>
      <c r="J134" s="34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14535</v>
      </c>
      <c r="E135" s="30">
        <v>15002</v>
      </c>
      <c r="F135" s="31">
        <f t="shared" si="4"/>
        <v>0.40161999999999998</v>
      </c>
      <c r="G135" s="36">
        <f t="shared" si="6"/>
        <v>4.7617554931534654E-2</v>
      </c>
      <c r="H135" s="37">
        <f t="shared" si="5"/>
        <v>0.44923755493153461</v>
      </c>
      <c r="I135" s="43"/>
      <c r="J135" s="34"/>
    </row>
    <row r="136" spans="1:12" s="4" customFormat="1" x14ac:dyDescent="0.25">
      <c r="A136" s="156" t="s">
        <v>4</v>
      </c>
      <c r="B136" s="157"/>
      <c r="C136" s="45">
        <f t="shared" ref="C136:E136" si="7">SUM(C18:C135)</f>
        <v>6908.6</v>
      </c>
      <c r="D136" s="46">
        <f t="shared" si="7"/>
        <v>1329727.8139534884</v>
      </c>
      <c r="E136" s="46">
        <f t="shared" si="7"/>
        <v>1356407.581395349</v>
      </c>
      <c r="F136" s="47">
        <f>SUM(F18:F135)</f>
        <v>22.944599999999994</v>
      </c>
      <c r="G136" s="48">
        <f>SUM(G18:G135)</f>
        <v>6.3754000000000044</v>
      </c>
      <c r="H136" s="48">
        <f>SUM(H18:H135)</f>
        <v>29.320000000000025</v>
      </c>
      <c r="I136" s="43"/>
      <c r="J136" s="34"/>
      <c r="K136" s="5"/>
      <c r="L136" s="5"/>
    </row>
    <row r="137" spans="1:12" x14ac:dyDescent="0.25">
      <c r="F137" s="49"/>
      <c r="G137" s="50"/>
      <c r="H137" s="50"/>
      <c r="I137" s="50"/>
      <c r="J137" s="34"/>
    </row>
    <row r="138" spans="1:12" ht="43.5" customHeight="1" x14ac:dyDescent="0.25">
      <c r="A138" s="14" t="s">
        <v>29</v>
      </c>
      <c r="B138" s="14" t="s">
        <v>1</v>
      </c>
      <c r="C138" s="14" t="s">
        <v>2</v>
      </c>
      <c r="D138" s="1" t="str">
        <f>D17</f>
        <v>Показания кВт на 27.03.16</v>
      </c>
      <c r="E138" s="1" t="str">
        <f>E17</f>
        <v>Показания кВт на 11.04.16</v>
      </c>
      <c r="F138" s="17" t="s">
        <v>35</v>
      </c>
      <c r="G138" s="22" t="s">
        <v>15</v>
      </c>
      <c r="H138" s="15" t="s">
        <v>36</v>
      </c>
      <c r="I138" s="43"/>
      <c r="J138" s="34"/>
    </row>
    <row r="139" spans="1:12" x14ac:dyDescent="0.25">
      <c r="A139" s="78" t="s">
        <v>24</v>
      </c>
      <c r="B139" s="35">
        <v>49730695</v>
      </c>
      <c r="C139" s="29">
        <v>88.2</v>
      </c>
      <c r="D139" s="51">
        <v>34535</v>
      </c>
      <c r="E139" s="51">
        <v>38875</v>
      </c>
      <c r="F139" s="31">
        <f>(E139-D139)*0.00086</f>
        <v>3.7323999999999997</v>
      </c>
      <c r="G139" s="31">
        <f>C139/408.1*($G$13-$F$144)</f>
        <v>-0.53140510806175023</v>
      </c>
      <c r="H139" s="31">
        <f>F139+G139</f>
        <v>3.2009948919382496</v>
      </c>
      <c r="I139" s="52"/>
      <c r="J139" s="34"/>
    </row>
    <row r="140" spans="1:12" x14ac:dyDescent="0.25">
      <c r="A140" s="78" t="s">
        <v>25</v>
      </c>
      <c r="B140" s="35">
        <v>49777184</v>
      </c>
      <c r="C140" s="29">
        <v>95.2</v>
      </c>
      <c r="D140" s="51">
        <v>34526</v>
      </c>
      <c r="E140" s="51">
        <v>35698</v>
      </c>
      <c r="F140" s="31">
        <f t="shared" ref="F140:F143" si="8">(E140-D140)*0.00086</f>
        <v>1.0079199999999999</v>
      </c>
      <c r="G140" s="31">
        <f t="shared" ref="G140:G141" si="9">C140/408.1*($G$13-$F$144)</f>
        <v>-0.57358011663807962</v>
      </c>
      <c r="H140" s="31">
        <f t="shared" ref="H140:H143" si="10">F140+G140</f>
        <v>0.43433988336192031</v>
      </c>
      <c r="I140" s="52"/>
      <c r="J140" s="34"/>
    </row>
    <row r="141" spans="1:12" x14ac:dyDescent="0.25">
      <c r="A141" s="78" t="s">
        <v>26</v>
      </c>
      <c r="B141" s="35">
        <v>49777197</v>
      </c>
      <c r="C141" s="29">
        <v>94.5</v>
      </c>
      <c r="D141" s="51">
        <v>32852</v>
      </c>
      <c r="E141" s="51">
        <v>33514.050000000003</v>
      </c>
      <c r="F141" s="31">
        <f>(E141-D141)*0.00086</f>
        <v>0.56936300000000251</v>
      </c>
      <c r="G141" s="31">
        <f t="shared" si="9"/>
        <v>-0.56936261578044667</v>
      </c>
      <c r="H141" s="31">
        <f>F141+G141</f>
        <v>3.8421955583789469E-7</v>
      </c>
      <c r="I141" s="52"/>
      <c r="J141" s="34"/>
    </row>
    <row r="142" spans="1:12" x14ac:dyDescent="0.25">
      <c r="A142" s="78" t="s">
        <v>27</v>
      </c>
      <c r="B142" s="35">
        <v>49777207</v>
      </c>
      <c r="C142" s="29">
        <v>66</v>
      </c>
      <c r="D142" s="51">
        <v>26281</v>
      </c>
      <c r="E142" s="51">
        <v>27165</v>
      </c>
      <c r="F142" s="31">
        <f t="shared" si="8"/>
        <v>0.76024000000000003</v>
      </c>
      <c r="G142" s="31">
        <f>C142/408.1*($G$13-$F$144)</f>
        <v>-0.39765008086253417</v>
      </c>
      <c r="H142" s="31">
        <f t="shared" si="10"/>
        <v>0.36258991913746585</v>
      </c>
      <c r="I142" s="52"/>
      <c r="J142" s="34"/>
    </row>
    <row r="143" spans="1:12" x14ac:dyDescent="0.25">
      <c r="A143" s="78" t="s">
        <v>28</v>
      </c>
      <c r="B143" s="35">
        <v>49777210</v>
      </c>
      <c r="C143" s="29">
        <v>64.2</v>
      </c>
      <c r="D143" s="51">
        <v>26790</v>
      </c>
      <c r="E143" s="51">
        <v>27448</v>
      </c>
      <c r="F143" s="31">
        <f t="shared" si="8"/>
        <v>0.56587999999999994</v>
      </c>
      <c r="G143" s="31">
        <f>C143/408.1*($G$13-$F$144)</f>
        <v>-0.38680507865719232</v>
      </c>
      <c r="H143" s="31">
        <f t="shared" si="10"/>
        <v>0.17907492134280761</v>
      </c>
      <c r="I143" s="52"/>
      <c r="J143" s="43"/>
    </row>
    <row r="144" spans="1:12" x14ac:dyDescent="0.25">
      <c r="A144" s="149" t="s">
        <v>30</v>
      </c>
      <c r="B144" s="149"/>
      <c r="C144" s="61">
        <f t="shared" ref="C144" si="11">SUM(C139:C143)</f>
        <v>408.09999999999997</v>
      </c>
      <c r="D144" s="53">
        <f>SUM(D139:D143)</f>
        <v>154984</v>
      </c>
      <c r="E144" s="53">
        <f>SUM(E139:E143)</f>
        <v>162700.04999999999</v>
      </c>
      <c r="F144" s="48">
        <f>SUM(F139:F143)</f>
        <v>6.6358030000000028</v>
      </c>
      <c r="G144" s="54">
        <f>SUM(G139:G143)</f>
        <v>-2.4588030000000027</v>
      </c>
      <c r="H144" s="48">
        <f>SUM(H139:H143)</f>
        <v>4.1769999999999996</v>
      </c>
      <c r="I144" s="43"/>
      <c r="J144" s="43"/>
    </row>
    <row r="145" spans="1:10" x14ac:dyDescent="0.25">
      <c r="A145" s="55"/>
      <c r="B145" s="55"/>
      <c r="C145" s="56"/>
      <c r="D145" s="57"/>
      <c r="E145" s="56"/>
      <c r="F145" s="58"/>
      <c r="G145" s="59"/>
      <c r="H145" s="59"/>
      <c r="I145" s="43"/>
      <c r="J145" s="43"/>
    </row>
    <row r="146" spans="1:10" x14ac:dyDescent="0.25">
      <c r="A146" s="55"/>
      <c r="B146" s="55"/>
      <c r="C146" s="56"/>
      <c r="D146" s="57"/>
      <c r="E146" s="56"/>
      <c r="F146" s="57"/>
      <c r="G146" s="59"/>
      <c r="H146" s="59"/>
      <c r="I146" s="43"/>
      <c r="J146" s="43"/>
    </row>
    <row r="147" spans="1:10" x14ac:dyDescent="0.25">
      <c r="A147" s="60" t="s">
        <v>34</v>
      </c>
      <c r="B147" s="60"/>
      <c r="C147" s="60"/>
      <c r="D147" s="60"/>
      <c r="E147" s="60"/>
      <c r="F147" s="60"/>
      <c r="G147" s="82"/>
      <c r="H147" s="50"/>
      <c r="I147" s="43"/>
      <c r="J147" s="43"/>
    </row>
    <row r="148" spans="1:10" x14ac:dyDescent="0.25">
      <c r="G148" s="50"/>
      <c r="H148" s="50"/>
      <c r="I148" s="43"/>
      <c r="J148" s="43"/>
    </row>
  </sheetData>
  <mergeCells count="24">
    <mergeCell ref="J13:K13"/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  <mergeCell ref="A144:B144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A136:B136"/>
  </mergeCells>
  <pageMargins left="0" right="0" top="0" bottom="0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workbookViewId="0">
      <selection activeCell="M19" sqref="M19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90" customWidth="1"/>
    <col min="7" max="7" width="12" style="91" customWidth="1"/>
    <col min="8" max="8" width="10.7109375" style="91" customWidth="1"/>
    <col min="9" max="9" width="2.140625" style="90" customWidth="1"/>
    <col min="10" max="10" width="25.28515625" style="118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"/>
    </row>
    <row r="2" spans="1:12" ht="14.45" customHeight="1" x14ac:dyDescent="0.3">
      <c r="A2" s="80"/>
      <c r="B2" s="80"/>
      <c r="C2" s="80"/>
      <c r="D2" s="80"/>
      <c r="E2" s="80"/>
      <c r="F2" s="84"/>
      <c r="G2" s="85"/>
      <c r="H2" s="85"/>
      <c r="I2" s="84"/>
      <c r="J2" s="115"/>
      <c r="K2" s="80"/>
      <c r="L2" s="80"/>
    </row>
    <row r="3" spans="1:12" ht="36.75" customHeight="1" x14ac:dyDescent="0.25">
      <c r="A3" s="158" t="s">
        <v>53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0"/>
    </row>
    <row r="4" spans="1:12" ht="17.45" customHeight="1" x14ac:dyDescent="0.25">
      <c r="A4" s="81"/>
      <c r="B4" s="81"/>
      <c r="C4" s="81"/>
      <c r="D4" s="81"/>
      <c r="E4" s="81"/>
      <c r="F4" s="83"/>
      <c r="G4" s="83"/>
      <c r="H4" s="83"/>
      <c r="I4" s="83"/>
      <c r="J4" s="116"/>
      <c r="K4" s="81"/>
      <c r="L4" s="81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86"/>
      <c r="I5" s="87" t="s">
        <v>22</v>
      </c>
      <c r="J5" s="137" t="s">
        <v>23</v>
      </c>
      <c r="K5" s="138"/>
      <c r="L5" s="81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73" t="s">
        <v>52</v>
      </c>
      <c r="H6" s="88"/>
      <c r="I6" s="87"/>
      <c r="J6" s="139"/>
      <c r="K6" s="140"/>
      <c r="L6" s="81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68">
        <v>84.091999999999999</v>
      </c>
      <c r="H7" s="89"/>
      <c r="I7" s="87"/>
      <c r="J7" s="139"/>
      <c r="K7" s="140"/>
      <c r="L7" s="81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68"/>
      <c r="H8" s="89"/>
      <c r="I8" s="87"/>
      <c r="J8" s="139"/>
      <c r="K8" s="140"/>
      <c r="L8" s="81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68">
        <v>52.12</v>
      </c>
      <c r="H9" s="89"/>
      <c r="I9" s="87"/>
      <c r="J9" s="141"/>
      <c r="K9" s="142"/>
      <c r="L9" s="81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74">
        <f>F136</f>
        <v>47.990279999999984</v>
      </c>
      <c r="H10" s="89"/>
      <c r="I10" s="87"/>
      <c r="J10" s="117"/>
      <c r="K10" s="12"/>
      <c r="L10" s="81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74">
        <f>G9-G10</f>
        <v>4.1297200000000132</v>
      </c>
      <c r="H11" s="89"/>
      <c r="I11" s="87"/>
      <c r="J11" s="117" t="s">
        <v>31</v>
      </c>
      <c r="K11" s="12"/>
      <c r="L11" s="81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68">
        <v>0</v>
      </c>
      <c r="H12" s="89"/>
      <c r="I12" s="87"/>
      <c r="J12" s="117"/>
      <c r="K12" s="12"/>
      <c r="L12" s="81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74">
        <v>2.7810000000000001</v>
      </c>
      <c r="H13" s="89"/>
      <c r="I13" s="87"/>
      <c r="J13" s="148" t="s">
        <v>56</v>
      </c>
      <c r="K13" s="148"/>
      <c r="L13" s="148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74">
        <f>G7-G9-G12-G13</f>
        <v>29.191000000000003</v>
      </c>
      <c r="H14" s="89"/>
      <c r="I14" s="87"/>
      <c r="J14" s="148"/>
      <c r="K14" s="148"/>
      <c r="L14" s="148"/>
    </row>
    <row r="15" spans="1:12" ht="16.149999999999999" customHeight="1" x14ac:dyDescent="0.25">
      <c r="G15" s="90"/>
      <c r="H15" s="90"/>
    </row>
    <row r="16" spans="1:12" ht="14.45" customHeight="1" x14ac:dyDescent="0.25"/>
    <row r="17" spans="1:10" s="3" customFormat="1" ht="44.25" customHeight="1" x14ac:dyDescent="0.25">
      <c r="A17" s="2" t="s">
        <v>0</v>
      </c>
      <c r="B17" s="7" t="s">
        <v>1</v>
      </c>
      <c r="C17" s="2" t="s">
        <v>2</v>
      </c>
      <c r="D17" s="1" t="s">
        <v>49</v>
      </c>
      <c r="E17" s="1" t="s">
        <v>54</v>
      </c>
      <c r="F17" s="92" t="s">
        <v>33</v>
      </c>
      <c r="G17" s="93" t="s">
        <v>15</v>
      </c>
      <c r="H17" s="94" t="s">
        <v>36</v>
      </c>
      <c r="I17" s="95"/>
      <c r="J17" s="119"/>
    </row>
    <row r="18" spans="1:10" x14ac:dyDescent="0.25">
      <c r="A18" s="29">
        <v>1</v>
      </c>
      <c r="B18" s="29">
        <v>49694375</v>
      </c>
      <c r="C18" s="29">
        <v>51.7</v>
      </c>
      <c r="D18" s="30">
        <v>18082</v>
      </c>
      <c r="E18" s="30">
        <v>18953</v>
      </c>
      <c r="F18" s="31">
        <f>(E18-D18)*0.00086</f>
        <v>0.74905999999999995</v>
      </c>
      <c r="G18" s="97">
        <f>C18/6908.6*$G$11</f>
        <v>3.0904455895550572E-2</v>
      </c>
      <c r="H18" s="98">
        <f>F18+G18</f>
        <v>0.77996445589555052</v>
      </c>
    </row>
    <row r="19" spans="1:10" x14ac:dyDescent="0.25">
      <c r="A19" s="29">
        <v>2</v>
      </c>
      <c r="B19" s="29">
        <v>49694370</v>
      </c>
      <c r="C19" s="29">
        <v>48.8</v>
      </c>
      <c r="D19" s="30">
        <v>13510</v>
      </c>
      <c r="E19" s="30">
        <v>14214</v>
      </c>
      <c r="F19" s="31">
        <f t="shared" ref="F19:F82" si="0">(E19-D19)*0.00086</f>
        <v>0.60543999999999998</v>
      </c>
      <c r="G19" s="97">
        <f t="shared" ref="G19:G21" si="1">C19/6908.6*$G$11</f>
        <v>2.9170937092898797E-2</v>
      </c>
      <c r="H19" s="98">
        <f t="shared" ref="H19:H82" si="2">F19+G19</f>
        <v>0.63461093709289873</v>
      </c>
    </row>
    <row r="20" spans="1:10" x14ac:dyDescent="0.25">
      <c r="A20" s="29">
        <v>3</v>
      </c>
      <c r="B20" s="29">
        <v>49694359</v>
      </c>
      <c r="C20" s="29">
        <v>79.8</v>
      </c>
      <c r="D20" s="30">
        <v>16260</v>
      </c>
      <c r="E20" s="30">
        <v>16977</v>
      </c>
      <c r="F20" s="31">
        <f t="shared" si="0"/>
        <v>0.61661999999999995</v>
      </c>
      <c r="G20" s="97">
        <f t="shared" si="1"/>
        <v>4.7701655328141884E-2</v>
      </c>
      <c r="H20" s="98">
        <f t="shared" si="2"/>
        <v>0.6643216553281418</v>
      </c>
    </row>
    <row r="21" spans="1:10" x14ac:dyDescent="0.25">
      <c r="A21" s="29">
        <v>4</v>
      </c>
      <c r="B21" s="29">
        <v>49694358</v>
      </c>
      <c r="C21" s="29">
        <v>84.3</v>
      </c>
      <c r="D21" s="30">
        <v>28784</v>
      </c>
      <c r="E21" s="30">
        <v>30705</v>
      </c>
      <c r="F21" s="31">
        <f t="shared" si="0"/>
        <v>1.6520599999999999</v>
      </c>
      <c r="G21" s="97">
        <f t="shared" si="1"/>
        <v>5.0391598297773947E-2</v>
      </c>
      <c r="H21" s="98">
        <f t="shared" si="2"/>
        <v>1.7024515982977737</v>
      </c>
    </row>
    <row r="22" spans="1:10" x14ac:dyDescent="0.25">
      <c r="A22" s="29">
        <v>5</v>
      </c>
      <c r="B22" s="29">
        <v>49694360</v>
      </c>
      <c r="C22" s="29">
        <v>84.4</v>
      </c>
      <c r="D22" s="30">
        <v>22176</v>
      </c>
      <c r="E22" s="30">
        <v>22913</v>
      </c>
      <c r="F22" s="31">
        <f t="shared" si="0"/>
        <v>0.63381999999999994</v>
      </c>
      <c r="G22" s="97">
        <f t="shared" ref="G22:G85" si="3">C22*$G$11/6908.6</f>
        <v>5.0451374808210214E-2</v>
      </c>
      <c r="H22" s="98">
        <f t="shared" si="2"/>
        <v>0.6842713748082101</v>
      </c>
    </row>
    <row r="23" spans="1:10" x14ac:dyDescent="0.25">
      <c r="A23" s="35">
        <v>6</v>
      </c>
      <c r="B23" s="35">
        <v>49694353</v>
      </c>
      <c r="C23" s="35">
        <v>57.9</v>
      </c>
      <c r="D23" s="30">
        <v>10688</v>
      </c>
      <c r="E23" s="30">
        <v>10798</v>
      </c>
      <c r="F23" s="31">
        <f t="shared" si="0"/>
        <v>9.4600000000000004E-2</v>
      </c>
      <c r="G23" s="99">
        <f>C23*$G$11/6908.6</f>
        <v>3.4610599542599187E-2</v>
      </c>
      <c r="H23" s="100">
        <f t="shared" si="2"/>
        <v>0.1292105995425992</v>
      </c>
    </row>
    <row r="24" spans="1:10" x14ac:dyDescent="0.25">
      <c r="A24" s="35">
        <v>7</v>
      </c>
      <c r="B24" s="35">
        <v>49694367</v>
      </c>
      <c r="C24" s="35">
        <v>43.1</v>
      </c>
      <c r="D24" s="30">
        <v>11599</v>
      </c>
      <c r="E24" s="30">
        <v>12076</v>
      </c>
      <c r="F24" s="31">
        <f t="shared" si="0"/>
        <v>0.41021999999999997</v>
      </c>
      <c r="G24" s="99">
        <f t="shared" si="3"/>
        <v>2.5763675998031522E-2</v>
      </c>
      <c r="H24" s="100">
        <f t="shared" si="2"/>
        <v>0.43598367599803151</v>
      </c>
    </row>
    <row r="25" spans="1:10" x14ac:dyDescent="0.25">
      <c r="A25" s="35">
        <v>8</v>
      </c>
      <c r="B25" s="38">
        <v>49694352</v>
      </c>
      <c r="C25" s="35">
        <v>45.5</v>
      </c>
      <c r="D25" s="30">
        <v>10344</v>
      </c>
      <c r="E25" s="30">
        <v>10853</v>
      </c>
      <c r="F25" s="31">
        <f t="shared" si="0"/>
        <v>0.43773999999999996</v>
      </c>
      <c r="G25" s="99">
        <f t="shared" si="3"/>
        <v>2.7198312248501954E-2</v>
      </c>
      <c r="H25" s="100">
        <f t="shared" si="2"/>
        <v>0.46493831224850191</v>
      </c>
    </row>
    <row r="26" spans="1:10" x14ac:dyDescent="0.25">
      <c r="A26" s="35">
        <v>9</v>
      </c>
      <c r="B26" s="38">
        <v>49694372</v>
      </c>
      <c r="C26" s="35">
        <v>52</v>
      </c>
      <c r="D26" s="30">
        <v>14524</v>
      </c>
      <c r="E26" s="30">
        <v>14524</v>
      </c>
      <c r="F26" s="31">
        <f t="shared" si="0"/>
        <v>0</v>
      </c>
      <c r="G26" s="99">
        <f t="shared" si="3"/>
        <v>3.1083785426859373E-2</v>
      </c>
      <c r="H26" s="100">
        <f t="shared" si="2"/>
        <v>3.1083785426859373E-2</v>
      </c>
    </row>
    <row r="27" spans="1:10" x14ac:dyDescent="0.25">
      <c r="A27" s="35">
        <v>10</v>
      </c>
      <c r="B27" s="38">
        <v>49694378</v>
      </c>
      <c r="C27" s="35">
        <v>52.6</v>
      </c>
      <c r="D27" s="30">
        <v>17228</v>
      </c>
      <c r="E27" s="30">
        <v>17873</v>
      </c>
      <c r="F27" s="31">
        <f t="shared" si="0"/>
        <v>0.55469999999999997</v>
      </c>
      <c r="G27" s="99">
        <f t="shared" si="3"/>
        <v>3.144244448947698E-2</v>
      </c>
      <c r="H27" s="100">
        <f t="shared" si="2"/>
        <v>0.58614244448947694</v>
      </c>
    </row>
    <row r="28" spans="1:10" x14ac:dyDescent="0.25">
      <c r="A28" s="35">
        <v>11</v>
      </c>
      <c r="B28" s="38">
        <v>49694373</v>
      </c>
      <c r="C28" s="35">
        <v>50.5</v>
      </c>
      <c r="D28" s="30">
        <v>11882</v>
      </c>
      <c r="E28" s="30">
        <v>11882</v>
      </c>
      <c r="F28" s="31">
        <f t="shared" si="0"/>
        <v>0</v>
      </c>
      <c r="G28" s="99">
        <f t="shared" si="3"/>
        <v>3.0187137770315352E-2</v>
      </c>
      <c r="H28" s="100">
        <f t="shared" si="2"/>
        <v>3.0187137770315352E-2</v>
      </c>
    </row>
    <row r="29" spans="1:10" x14ac:dyDescent="0.25">
      <c r="A29" s="35">
        <v>12</v>
      </c>
      <c r="B29" s="38">
        <v>49694377</v>
      </c>
      <c r="C29" s="35">
        <v>80.900000000000006</v>
      </c>
      <c r="D29" s="30">
        <v>14768</v>
      </c>
      <c r="E29" s="30">
        <v>15511</v>
      </c>
      <c r="F29" s="31">
        <f t="shared" si="0"/>
        <v>0.63897999999999999</v>
      </c>
      <c r="G29" s="99">
        <f t="shared" si="3"/>
        <v>4.8359196942940837E-2</v>
      </c>
      <c r="H29" s="100">
        <f t="shared" si="2"/>
        <v>0.68733919694294088</v>
      </c>
    </row>
    <row r="30" spans="1:10" x14ac:dyDescent="0.25">
      <c r="A30" s="35">
        <v>13</v>
      </c>
      <c r="B30" s="38">
        <v>49694366</v>
      </c>
      <c r="C30" s="35">
        <v>83.6</v>
      </c>
      <c r="D30" s="30">
        <v>20417</v>
      </c>
      <c r="E30" s="30">
        <v>20834</v>
      </c>
      <c r="F30" s="31">
        <f t="shared" si="0"/>
        <v>0.35861999999999999</v>
      </c>
      <c r="G30" s="99">
        <f t="shared" si="3"/>
        <v>4.997316272472007E-2</v>
      </c>
      <c r="H30" s="100">
        <f t="shared" si="2"/>
        <v>0.40859316272472007</v>
      </c>
    </row>
    <row r="31" spans="1:10" x14ac:dyDescent="0.25">
      <c r="A31" s="39">
        <v>14</v>
      </c>
      <c r="B31" s="40">
        <v>48446947</v>
      </c>
      <c r="C31" s="39">
        <v>85</v>
      </c>
      <c r="D31" s="30">
        <v>18311</v>
      </c>
      <c r="E31" s="30">
        <v>19220</v>
      </c>
      <c r="F31" s="31">
        <f t="shared" si="0"/>
        <v>0.78173999999999999</v>
      </c>
      <c r="G31" s="97">
        <f t="shared" si="3"/>
        <v>5.0810033870827817E-2</v>
      </c>
      <c r="H31" s="98">
        <f t="shared" si="2"/>
        <v>0.83255003387082782</v>
      </c>
    </row>
    <row r="32" spans="1:10" x14ac:dyDescent="0.25">
      <c r="A32" s="39">
        <v>15</v>
      </c>
      <c r="B32" s="39">
        <v>49694351</v>
      </c>
      <c r="C32" s="39">
        <v>57.9</v>
      </c>
      <c r="D32" s="30">
        <v>11848</v>
      </c>
      <c r="E32" s="30">
        <v>12651</v>
      </c>
      <c r="F32" s="31">
        <f t="shared" si="0"/>
        <v>0.69057999999999997</v>
      </c>
      <c r="G32" s="97">
        <f t="shared" si="3"/>
        <v>3.4610599542599187E-2</v>
      </c>
      <c r="H32" s="98">
        <f t="shared" si="2"/>
        <v>0.72519059954259912</v>
      </c>
    </row>
    <row r="33" spans="1:8" x14ac:dyDescent="0.25">
      <c r="A33" s="39">
        <v>16</v>
      </c>
      <c r="B33" s="39">
        <v>49694368</v>
      </c>
      <c r="C33" s="29">
        <v>42.3</v>
      </c>
      <c r="D33" s="30">
        <v>11752</v>
      </c>
      <c r="E33" s="30">
        <v>12301</v>
      </c>
      <c r="F33" s="31">
        <f t="shared" si="0"/>
        <v>0.47214</v>
      </c>
      <c r="G33" s="97">
        <f t="shared" si="3"/>
        <v>2.5285463914541374E-2</v>
      </c>
      <c r="H33" s="98">
        <f t="shared" si="2"/>
        <v>0.4974254639145414</v>
      </c>
    </row>
    <row r="34" spans="1:8" x14ac:dyDescent="0.25">
      <c r="A34" s="39">
        <v>17</v>
      </c>
      <c r="B34" s="39">
        <v>49694356</v>
      </c>
      <c r="C34" s="29">
        <v>45.8</v>
      </c>
      <c r="D34" s="30">
        <v>12822</v>
      </c>
      <c r="E34" s="30">
        <v>13414</v>
      </c>
      <c r="F34" s="31">
        <f t="shared" si="0"/>
        <v>0.50912000000000002</v>
      </c>
      <c r="G34" s="97">
        <f t="shared" si="3"/>
        <v>2.7377641779810755E-2</v>
      </c>
      <c r="H34" s="98">
        <f t="shared" si="2"/>
        <v>0.53649764177981074</v>
      </c>
    </row>
    <row r="35" spans="1:8" x14ac:dyDescent="0.25">
      <c r="A35" s="29">
        <v>18</v>
      </c>
      <c r="B35" s="29">
        <v>49694371</v>
      </c>
      <c r="C35" s="29">
        <v>51.9</v>
      </c>
      <c r="D35" s="30">
        <v>10309</v>
      </c>
      <c r="E35" s="30">
        <v>10914</v>
      </c>
      <c r="F35" s="31">
        <f t="shared" si="0"/>
        <v>0.52029999999999998</v>
      </c>
      <c r="G35" s="97">
        <f t="shared" si="3"/>
        <v>3.1024008916423106E-2</v>
      </c>
      <c r="H35" s="98">
        <f t="shared" si="2"/>
        <v>0.55132400891642308</v>
      </c>
    </row>
    <row r="36" spans="1:8" x14ac:dyDescent="0.25">
      <c r="A36" s="29">
        <v>19</v>
      </c>
      <c r="B36" s="29">
        <v>49694357</v>
      </c>
      <c r="C36" s="29">
        <v>52.8</v>
      </c>
      <c r="D36" s="30">
        <v>2057</v>
      </c>
      <c r="E36" s="30">
        <v>2057</v>
      </c>
      <c r="F36" s="31">
        <f t="shared" si="0"/>
        <v>0</v>
      </c>
      <c r="G36" s="97">
        <f t="shared" si="3"/>
        <v>3.1561997510349514E-2</v>
      </c>
      <c r="H36" s="98">
        <f t="shared" si="2"/>
        <v>3.1561997510349514E-2</v>
      </c>
    </row>
    <row r="37" spans="1:8" x14ac:dyDescent="0.25">
      <c r="A37" s="29">
        <v>20</v>
      </c>
      <c r="B37" s="29">
        <v>49690023</v>
      </c>
      <c r="C37" s="29">
        <v>50.8</v>
      </c>
      <c r="D37" s="30">
        <v>3364</v>
      </c>
      <c r="E37" s="30">
        <v>3364</v>
      </c>
      <c r="F37" s="31">
        <f t="shared" si="0"/>
        <v>0</v>
      </c>
      <c r="G37" s="97">
        <f t="shared" si="3"/>
        <v>3.0366467301624154E-2</v>
      </c>
      <c r="H37" s="98">
        <f t="shared" si="2"/>
        <v>3.0366467301624154E-2</v>
      </c>
    </row>
    <row r="38" spans="1:8" x14ac:dyDescent="0.25">
      <c r="A38" s="29">
        <v>21</v>
      </c>
      <c r="B38" s="29">
        <v>49690017</v>
      </c>
      <c r="C38" s="29">
        <v>80.7</v>
      </c>
      <c r="D38" s="30">
        <v>12699</v>
      </c>
      <c r="E38" s="30">
        <v>13001</v>
      </c>
      <c r="F38" s="31">
        <f t="shared" si="0"/>
        <v>0.25972000000000001</v>
      </c>
      <c r="G38" s="97">
        <f t="shared" si="3"/>
        <v>4.8239643922068295E-2</v>
      </c>
      <c r="H38" s="98">
        <f t="shared" si="2"/>
        <v>0.30795964392206832</v>
      </c>
    </row>
    <row r="39" spans="1:8" x14ac:dyDescent="0.25">
      <c r="A39" s="29">
        <v>22</v>
      </c>
      <c r="B39" s="29">
        <v>49690009</v>
      </c>
      <c r="C39" s="29">
        <v>86.3</v>
      </c>
      <c r="D39" s="30">
        <v>18731</v>
      </c>
      <c r="E39" s="30">
        <v>18930</v>
      </c>
      <c r="F39" s="31">
        <f t="shared" si="0"/>
        <v>0.17113999999999999</v>
      </c>
      <c r="G39" s="97">
        <f t="shared" si="3"/>
        <v>5.1587128506499311E-2</v>
      </c>
      <c r="H39" s="98">
        <f t="shared" si="2"/>
        <v>0.22272712850649928</v>
      </c>
    </row>
    <row r="40" spans="1:8" x14ac:dyDescent="0.25">
      <c r="A40" s="29">
        <v>23</v>
      </c>
      <c r="B40" s="29">
        <v>49690012</v>
      </c>
      <c r="C40" s="29">
        <v>87.1</v>
      </c>
      <c r="D40" s="30">
        <v>22655</v>
      </c>
      <c r="E40" s="30">
        <v>23768</v>
      </c>
      <c r="F40" s="31">
        <f t="shared" si="0"/>
        <v>0.95718000000000003</v>
      </c>
      <c r="G40" s="97">
        <f t="shared" si="3"/>
        <v>5.2065340589989448E-2</v>
      </c>
      <c r="H40" s="98">
        <f t="shared" si="2"/>
        <v>1.0092453405899895</v>
      </c>
    </row>
    <row r="41" spans="1:8" x14ac:dyDescent="0.25">
      <c r="A41" s="29">
        <v>24</v>
      </c>
      <c r="B41" s="29">
        <v>49694361</v>
      </c>
      <c r="C41" s="29">
        <v>57.4</v>
      </c>
      <c r="D41" s="30">
        <v>12500</v>
      </c>
      <c r="E41" s="30">
        <v>13004</v>
      </c>
      <c r="F41" s="31">
        <f t="shared" si="0"/>
        <v>0.43343999999999999</v>
      </c>
      <c r="G41" s="97">
        <f t="shared" si="3"/>
        <v>3.4311716990417844E-2</v>
      </c>
      <c r="H41" s="98">
        <f t="shared" si="2"/>
        <v>0.46775171699041784</v>
      </c>
    </row>
    <row r="42" spans="1:8" x14ac:dyDescent="0.25">
      <c r="A42" s="29">
        <v>25</v>
      </c>
      <c r="B42" s="29">
        <v>49694376</v>
      </c>
      <c r="C42" s="29">
        <v>42.6</v>
      </c>
      <c r="D42" s="30">
        <v>5489</v>
      </c>
      <c r="E42" s="30">
        <v>5871</v>
      </c>
      <c r="F42" s="31">
        <f t="shared" si="0"/>
        <v>0.32851999999999998</v>
      </c>
      <c r="G42" s="97">
        <f t="shared" si="3"/>
        <v>2.5464793445850183E-2</v>
      </c>
      <c r="H42" s="98">
        <f t="shared" si="2"/>
        <v>0.35398479344585015</v>
      </c>
    </row>
    <row r="43" spans="1:8" x14ac:dyDescent="0.25">
      <c r="A43" s="29">
        <v>26</v>
      </c>
      <c r="B43" s="29">
        <v>49690027</v>
      </c>
      <c r="C43" s="29">
        <v>45.7</v>
      </c>
      <c r="D43" s="30">
        <v>8011</v>
      </c>
      <c r="E43" s="30">
        <v>8319</v>
      </c>
      <c r="F43" s="31">
        <f t="shared" si="0"/>
        <v>0.26488</v>
      </c>
      <c r="G43" s="97">
        <f t="shared" si="3"/>
        <v>2.7317865269374488E-2</v>
      </c>
      <c r="H43" s="98">
        <f t="shared" si="2"/>
        <v>0.29219786526937447</v>
      </c>
    </row>
    <row r="44" spans="1:8" x14ac:dyDescent="0.25">
      <c r="A44" s="29">
        <v>27</v>
      </c>
      <c r="B44" s="29">
        <v>49694363</v>
      </c>
      <c r="C44" s="29">
        <v>52.1</v>
      </c>
      <c r="D44" s="30">
        <v>17281</v>
      </c>
      <c r="E44" s="30">
        <v>18058</v>
      </c>
      <c r="F44" s="31">
        <f t="shared" si="0"/>
        <v>0.66822000000000004</v>
      </c>
      <c r="G44" s="97">
        <f t="shared" si="3"/>
        <v>3.1143561937295641E-2</v>
      </c>
      <c r="H44" s="98">
        <f t="shared" si="2"/>
        <v>0.69936356193729565</v>
      </c>
    </row>
    <row r="45" spans="1:8" x14ac:dyDescent="0.25">
      <c r="A45" s="29">
        <v>28</v>
      </c>
      <c r="B45" s="29">
        <v>49690013</v>
      </c>
      <c r="C45" s="29">
        <v>52.6</v>
      </c>
      <c r="D45" s="30">
        <v>14200</v>
      </c>
      <c r="E45" s="30">
        <v>15208</v>
      </c>
      <c r="F45" s="31">
        <f t="shared" si="0"/>
        <v>0.86687999999999998</v>
      </c>
      <c r="G45" s="97">
        <f t="shared" si="3"/>
        <v>3.144244448947698E-2</v>
      </c>
      <c r="H45" s="98">
        <f t="shared" si="2"/>
        <v>0.89832244448947696</v>
      </c>
    </row>
    <row r="46" spans="1:8" x14ac:dyDescent="0.25">
      <c r="A46" s="29">
        <v>29</v>
      </c>
      <c r="B46" s="29">
        <v>49694355</v>
      </c>
      <c r="C46" s="29">
        <v>50.3</v>
      </c>
      <c r="D46" s="30">
        <v>13252</v>
      </c>
      <c r="E46" s="30">
        <v>13964</v>
      </c>
      <c r="F46" s="31">
        <f t="shared" si="0"/>
        <v>0.61231999999999998</v>
      </c>
      <c r="G46" s="97">
        <f t="shared" si="3"/>
        <v>3.0067584749442818E-2</v>
      </c>
      <c r="H46" s="98">
        <f t="shared" si="2"/>
        <v>0.6423875847494428</v>
      </c>
    </row>
    <row r="47" spans="1:8" x14ac:dyDescent="0.25">
      <c r="A47" s="29">
        <v>30</v>
      </c>
      <c r="B47" s="29">
        <v>48446938</v>
      </c>
      <c r="C47" s="29">
        <v>79</v>
      </c>
      <c r="D47" s="30">
        <v>14530</v>
      </c>
      <c r="E47" s="30">
        <v>15113</v>
      </c>
      <c r="F47" s="31">
        <f t="shared" si="0"/>
        <v>0.50137999999999994</v>
      </c>
      <c r="G47" s="97">
        <f t="shared" si="3"/>
        <v>4.722344324465174E-2</v>
      </c>
      <c r="H47" s="98">
        <f t="shared" si="2"/>
        <v>0.54860344324465171</v>
      </c>
    </row>
    <row r="48" spans="1:8" x14ac:dyDescent="0.25">
      <c r="A48" s="29">
        <v>31</v>
      </c>
      <c r="B48" s="29">
        <v>49690019</v>
      </c>
      <c r="C48" s="29">
        <v>86</v>
      </c>
      <c r="D48" s="30">
        <v>25185</v>
      </c>
      <c r="E48" s="30">
        <v>26357</v>
      </c>
      <c r="F48" s="31">
        <f t="shared" si="0"/>
        <v>1.0079199999999999</v>
      </c>
      <c r="G48" s="97">
        <f t="shared" si="3"/>
        <v>5.1407798975190502E-2</v>
      </c>
      <c r="H48" s="98">
        <f t="shared" si="2"/>
        <v>1.0593277989751904</v>
      </c>
    </row>
    <row r="49" spans="1:8" x14ac:dyDescent="0.25">
      <c r="A49" s="29">
        <v>32</v>
      </c>
      <c r="B49" s="29">
        <v>49690026</v>
      </c>
      <c r="C49" s="29">
        <v>87.4</v>
      </c>
      <c r="D49" s="30">
        <v>20698</v>
      </c>
      <c r="E49" s="30">
        <v>21630</v>
      </c>
      <c r="F49" s="31">
        <f t="shared" si="0"/>
        <v>0.80152000000000001</v>
      </c>
      <c r="G49" s="97">
        <f t="shared" si="3"/>
        <v>5.2244670121298263E-2</v>
      </c>
      <c r="H49" s="98">
        <f t="shared" si="2"/>
        <v>0.85376467012129831</v>
      </c>
    </row>
    <row r="50" spans="1:8" x14ac:dyDescent="0.25">
      <c r="A50" s="29">
        <v>33</v>
      </c>
      <c r="B50" s="29">
        <v>49694364</v>
      </c>
      <c r="C50" s="29">
        <v>57.1</v>
      </c>
      <c r="D50" s="30">
        <v>14016</v>
      </c>
      <c r="E50" s="30">
        <v>14683</v>
      </c>
      <c r="F50" s="31">
        <f t="shared" si="0"/>
        <v>0.57362000000000002</v>
      </c>
      <c r="G50" s="97">
        <f t="shared" si="3"/>
        <v>3.4132387459109043E-2</v>
      </c>
      <c r="H50" s="98">
        <f t="shared" si="2"/>
        <v>0.60775238745910909</v>
      </c>
    </row>
    <row r="51" spans="1:8" x14ac:dyDescent="0.25">
      <c r="A51" s="29">
        <v>34</v>
      </c>
      <c r="B51" s="29">
        <v>49690020</v>
      </c>
      <c r="C51" s="29">
        <v>42.9</v>
      </c>
      <c r="D51" s="30">
        <v>4751</v>
      </c>
      <c r="E51" s="30">
        <v>4939</v>
      </c>
      <c r="F51" s="31">
        <f t="shared" si="0"/>
        <v>0.16167999999999999</v>
      </c>
      <c r="G51" s="97">
        <f t="shared" si="3"/>
        <v>2.5644122977158984E-2</v>
      </c>
      <c r="H51" s="98">
        <f t="shared" si="2"/>
        <v>0.18732412297715897</v>
      </c>
    </row>
    <row r="52" spans="1:8" x14ac:dyDescent="0.25">
      <c r="A52" s="29">
        <v>35</v>
      </c>
      <c r="B52" s="29">
        <v>49690028</v>
      </c>
      <c r="C52" s="29">
        <v>44.3</v>
      </c>
      <c r="D52" s="30">
        <v>10973</v>
      </c>
      <c r="E52" s="30">
        <v>11721</v>
      </c>
      <c r="F52" s="31">
        <f t="shared" si="0"/>
        <v>0.64327999999999996</v>
      </c>
      <c r="G52" s="97">
        <f t="shared" si="3"/>
        <v>2.6480994123266734E-2</v>
      </c>
      <c r="H52" s="98">
        <f t="shared" si="2"/>
        <v>0.66976099412326673</v>
      </c>
    </row>
    <row r="53" spans="1:8" x14ac:dyDescent="0.25">
      <c r="A53" s="29">
        <v>36</v>
      </c>
      <c r="B53" s="29">
        <v>49690015</v>
      </c>
      <c r="C53" s="29">
        <v>51.7</v>
      </c>
      <c r="D53" s="30">
        <v>11810</v>
      </c>
      <c r="E53" s="30">
        <v>12664</v>
      </c>
      <c r="F53" s="31">
        <f t="shared" si="0"/>
        <v>0.73443999999999998</v>
      </c>
      <c r="G53" s="97">
        <f t="shared" si="3"/>
        <v>3.0904455895550572E-2</v>
      </c>
      <c r="H53" s="98">
        <f t="shared" si="2"/>
        <v>0.76534445589555056</v>
      </c>
    </row>
    <row r="54" spans="1:8" x14ac:dyDescent="0.25">
      <c r="A54" s="29">
        <v>37</v>
      </c>
      <c r="B54" s="29">
        <v>49690008</v>
      </c>
      <c r="C54" s="29">
        <v>52.3</v>
      </c>
      <c r="D54" s="30">
        <v>14667</v>
      </c>
      <c r="E54" s="30">
        <v>15245</v>
      </c>
      <c r="F54" s="31">
        <f t="shared" si="0"/>
        <v>0.49707999999999997</v>
      </c>
      <c r="G54" s="97">
        <f t="shared" si="3"/>
        <v>3.1263114958168178E-2</v>
      </c>
      <c r="H54" s="98">
        <f t="shared" si="2"/>
        <v>0.5283431149581681</v>
      </c>
    </row>
    <row r="55" spans="1:8" x14ac:dyDescent="0.25">
      <c r="A55" s="29">
        <v>38</v>
      </c>
      <c r="B55" s="29">
        <v>49690029</v>
      </c>
      <c r="C55" s="29">
        <v>50.2</v>
      </c>
      <c r="D55" s="30">
        <v>11809</v>
      </c>
      <c r="E55" s="30">
        <v>12529</v>
      </c>
      <c r="F55" s="31">
        <f t="shared" si="0"/>
        <v>0.61919999999999997</v>
      </c>
      <c r="G55" s="97">
        <f t="shared" si="3"/>
        <v>3.0007808239006551E-2</v>
      </c>
      <c r="H55" s="98">
        <f t="shared" si="2"/>
        <v>0.64920780823900648</v>
      </c>
    </row>
    <row r="56" spans="1:8" x14ac:dyDescent="0.25">
      <c r="A56" s="29">
        <v>39</v>
      </c>
      <c r="B56" s="29">
        <v>49690016</v>
      </c>
      <c r="C56" s="29">
        <v>79.7</v>
      </c>
      <c r="D56" s="30">
        <v>7020</v>
      </c>
      <c r="E56" s="30">
        <v>7550</v>
      </c>
      <c r="F56" s="31">
        <f t="shared" si="0"/>
        <v>0.45579999999999998</v>
      </c>
      <c r="G56" s="97">
        <f t="shared" si="3"/>
        <v>4.7641878817705617E-2</v>
      </c>
      <c r="H56" s="98">
        <f t="shared" si="2"/>
        <v>0.50344187881770563</v>
      </c>
    </row>
    <row r="57" spans="1:8" x14ac:dyDescent="0.25">
      <c r="A57" s="29">
        <v>40</v>
      </c>
      <c r="B57" s="29">
        <v>49690024</v>
      </c>
      <c r="C57" s="29">
        <v>86.4</v>
      </c>
      <c r="D57" s="30">
        <v>13536</v>
      </c>
      <c r="E57" s="30">
        <v>13933</v>
      </c>
      <c r="F57" s="31">
        <f t="shared" si="0"/>
        <v>0.34142</v>
      </c>
      <c r="G57" s="97">
        <f t="shared" si="3"/>
        <v>5.1646905016935578E-2</v>
      </c>
      <c r="H57" s="98">
        <f t="shared" si="2"/>
        <v>0.39306690501693559</v>
      </c>
    </row>
    <row r="58" spans="1:8" x14ac:dyDescent="0.25">
      <c r="A58" s="29">
        <v>41</v>
      </c>
      <c r="B58" s="29">
        <v>49690035</v>
      </c>
      <c r="C58" s="29">
        <v>87.4</v>
      </c>
      <c r="D58" s="30">
        <v>16398</v>
      </c>
      <c r="E58" s="30">
        <v>17463</v>
      </c>
      <c r="F58" s="31">
        <f t="shared" si="0"/>
        <v>0.91589999999999994</v>
      </c>
      <c r="G58" s="97">
        <f t="shared" si="3"/>
        <v>5.2244670121298263E-2</v>
      </c>
      <c r="H58" s="98">
        <f t="shared" si="2"/>
        <v>0.96814467012129823</v>
      </c>
    </row>
    <row r="59" spans="1:8" x14ac:dyDescent="0.25">
      <c r="A59" s="29">
        <v>42</v>
      </c>
      <c r="B59" s="29">
        <v>49690040</v>
      </c>
      <c r="C59" s="29">
        <v>57.4</v>
      </c>
      <c r="D59" s="30">
        <v>11106</v>
      </c>
      <c r="E59" s="30">
        <v>11867</v>
      </c>
      <c r="F59" s="31">
        <f t="shared" si="0"/>
        <v>0.65445999999999993</v>
      </c>
      <c r="G59" s="97">
        <f t="shared" si="3"/>
        <v>3.4311716990417844E-2</v>
      </c>
      <c r="H59" s="98">
        <f t="shared" si="2"/>
        <v>0.68877171699041773</v>
      </c>
    </row>
    <row r="60" spans="1:8" x14ac:dyDescent="0.25">
      <c r="A60" s="29">
        <v>43</v>
      </c>
      <c r="B60" s="29">
        <v>49690038</v>
      </c>
      <c r="C60" s="29">
        <v>42.4</v>
      </c>
      <c r="D60" s="30">
        <v>11099</v>
      </c>
      <c r="E60" s="30">
        <v>11660</v>
      </c>
      <c r="F60" s="31">
        <f t="shared" si="0"/>
        <v>0.48246</v>
      </c>
      <c r="G60" s="97">
        <f t="shared" si="3"/>
        <v>2.5345240424977641E-2</v>
      </c>
      <c r="H60" s="98">
        <f t="shared" si="2"/>
        <v>0.50780524042497766</v>
      </c>
    </row>
    <row r="61" spans="1:8" x14ac:dyDescent="0.25">
      <c r="A61" s="29">
        <v>44</v>
      </c>
      <c r="B61" s="29">
        <v>49690010</v>
      </c>
      <c r="C61" s="29">
        <v>45.4</v>
      </c>
      <c r="D61" s="30">
        <v>9625</v>
      </c>
      <c r="E61" s="30">
        <v>10117</v>
      </c>
      <c r="F61" s="31">
        <f t="shared" si="0"/>
        <v>0.42312</v>
      </c>
      <c r="G61" s="97">
        <f t="shared" si="3"/>
        <v>2.7138535738065683E-2</v>
      </c>
      <c r="H61" s="98">
        <f t="shared" si="2"/>
        <v>0.45025853573806568</v>
      </c>
    </row>
    <row r="62" spans="1:8" x14ac:dyDescent="0.25">
      <c r="A62" s="29">
        <v>45</v>
      </c>
      <c r="B62" s="29">
        <v>49690033</v>
      </c>
      <c r="C62" s="29">
        <v>51.4</v>
      </c>
      <c r="D62" s="30">
        <v>10625</v>
      </c>
      <c r="E62" s="30">
        <v>10625</v>
      </c>
      <c r="F62" s="31">
        <f t="shared" si="0"/>
        <v>0</v>
      </c>
      <c r="G62" s="97">
        <f t="shared" si="3"/>
        <v>3.0725126364241767E-2</v>
      </c>
      <c r="H62" s="98">
        <f t="shared" si="2"/>
        <v>3.0725126364241767E-2</v>
      </c>
    </row>
    <row r="63" spans="1:8" x14ac:dyDescent="0.25">
      <c r="A63" s="29">
        <v>46</v>
      </c>
      <c r="B63" s="29">
        <v>49690054</v>
      </c>
      <c r="C63" s="29">
        <v>53.1</v>
      </c>
      <c r="D63" s="30">
        <v>13456</v>
      </c>
      <c r="E63" s="30">
        <v>14165</v>
      </c>
      <c r="F63" s="31">
        <f t="shared" si="0"/>
        <v>0.60973999999999995</v>
      </c>
      <c r="G63" s="97">
        <f t="shared" si="3"/>
        <v>3.1741327041658322E-2</v>
      </c>
      <c r="H63" s="98">
        <f t="shared" si="2"/>
        <v>0.64148132704165828</v>
      </c>
    </row>
    <row r="64" spans="1:8" x14ac:dyDescent="0.25">
      <c r="A64" s="29">
        <v>47</v>
      </c>
      <c r="B64" s="29">
        <v>49690036</v>
      </c>
      <c r="C64" s="29">
        <v>49.9</v>
      </c>
      <c r="D64" s="30">
        <v>5466</v>
      </c>
      <c r="E64" s="30">
        <v>5552</v>
      </c>
      <c r="F64" s="31">
        <f t="shared" si="0"/>
        <v>7.3959999999999998E-2</v>
      </c>
      <c r="G64" s="97">
        <f t="shared" si="3"/>
        <v>2.9828478707697743E-2</v>
      </c>
      <c r="H64" s="98">
        <f t="shared" si="2"/>
        <v>0.10378847870769774</v>
      </c>
    </row>
    <row r="65" spans="1:8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97">
        <f t="shared" si="3"/>
        <v>4.7761431838578158E-2</v>
      </c>
      <c r="H65" s="98">
        <f t="shared" si="2"/>
        <v>4.7761431838578158E-2</v>
      </c>
    </row>
    <row r="66" spans="1:8" x14ac:dyDescent="0.25">
      <c r="A66" s="29">
        <v>49</v>
      </c>
      <c r="B66" s="29">
        <v>49690052</v>
      </c>
      <c r="C66" s="29">
        <v>78</v>
      </c>
      <c r="D66" s="30">
        <v>21397</v>
      </c>
      <c r="E66" s="30">
        <v>22149</v>
      </c>
      <c r="F66" s="31">
        <f t="shared" si="0"/>
        <v>0.64671999999999996</v>
      </c>
      <c r="G66" s="97">
        <f t="shared" si="3"/>
        <v>4.6625678140289062E-2</v>
      </c>
      <c r="H66" s="100">
        <f t="shared" si="2"/>
        <v>0.69334567814028902</v>
      </c>
    </row>
    <row r="67" spans="1:8" x14ac:dyDescent="0.25">
      <c r="A67" s="29">
        <v>50</v>
      </c>
      <c r="B67" s="29">
        <v>49690050</v>
      </c>
      <c r="C67" s="29">
        <v>87</v>
      </c>
      <c r="D67" s="30">
        <v>11835</v>
      </c>
      <c r="E67" s="30">
        <v>11835</v>
      </c>
      <c r="F67" s="31">
        <f t="shared" si="0"/>
        <v>0</v>
      </c>
      <c r="G67" s="97">
        <f t="shared" si="3"/>
        <v>5.2005564079553181E-2</v>
      </c>
      <c r="H67" s="100">
        <f t="shared" si="2"/>
        <v>5.2005564079553181E-2</v>
      </c>
    </row>
    <row r="68" spans="1:8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97">
        <f t="shared" si="3"/>
        <v>3.4072610948672775E-2</v>
      </c>
      <c r="H68" s="100">
        <f t="shared" si="2"/>
        <v>3.4072610948672775E-2</v>
      </c>
    </row>
    <row r="69" spans="1:8" x14ac:dyDescent="0.25">
      <c r="A69" s="29">
        <v>52</v>
      </c>
      <c r="B69" s="29">
        <v>49690037</v>
      </c>
      <c r="C69" s="29">
        <v>42.2</v>
      </c>
      <c r="D69" s="30">
        <v>9834</v>
      </c>
      <c r="E69" s="30">
        <v>10395</v>
      </c>
      <c r="F69" s="31">
        <f t="shared" si="0"/>
        <v>0.48246</v>
      </c>
      <c r="G69" s="97">
        <f t="shared" si="3"/>
        <v>2.5225687404105107E-2</v>
      </c>
      <c r="H69" s="100">
        <f t="shared" si="2"/>
        <v>0.50768568740410513</v>
      </c>
    </row>
    <row r="70" spans="1:8" x14ac:dyDescent="0.25">
      <c r="A70" s="29">
        <v>53</v>
      </c>
      <c r="B70" s="29">
        <v>49690056</v>
      </c>
      <c r="C70" s="29">
        <v>45.5</v>
      </c>
      <c r="D70" s="30">
        <v>6966</v>
      </c>
      <c r="E70" s="30">
        <v>7462</v>
      </c>
      <c r="F70" s="31">
        <f t="shared" si="0"/>
        <v>0.42655999999999999</v>
      </c>
      <c r="G70" s="97">
        <f t="shared" si="3"/>
        <v>2.7198312248501954E-2</v>
      </c>
      <c r="H70" s="100">
        <f t="shared" si="2"/>
        <v>0.45375831224850194</v>
      </c>
    </row>
    <row r="71" spans="1:8" x14ac:dyDescent="0.25">
      <c r="A71" s="29">
        <v>54</v>
      </c>
      <c r="B71" s="29">
        <v>49690032</v>
      </c>
      <c r="C71" s="29">
        <v>51.6</v>
      </c>
      <c r="D71" s="30">
        <v>9297</v>
      </c>
      <c r="E71" s="30">
        <v>9297</v>
      </c>
      <c r="F71" s="31">
        <f t="shared" si="0"/>
        <v>0</v>
      </c>
      <c r="G71" s="97">
        <f t="shared" si="3"/>
        <v>3.0844679385114305E-2</v>
      </c>
      <c r="H71" s="100">
        <f t="shared" si="2"/>
        <v>3.0844679385114305E-2</v>
      </c>
    </row>
    <row r="72" spans="1:8" x14ac:dyDescent="0.25">
      <c r="A72" s="29">
        <v>55</v>
      </c>
      <c r="B72" s="29">
        <v>49690055</v>
      </c>
      <c r="C72" s="29">
        <v>52.7</v>
      </c>
      <c r="D72" s="30">
        <v>15818</v>
      </c>
      <c r="E72" s="30">
        <v>16730</v>
      </c>
      <c r="F72" s="31">
        <f t="shared" si="0"/>
        <v>0.78432000000000002</v>
      </c>
      <c r="G72" s="97">
        <f t="shared" si="3"/>
        <v>3.1502220999913254E-2</v>
      </c>
      <c r="H72" s="100">
        <f t="shared" si="2"/>
        <v>0.81582222099991331</v>
      </c>
    </row>
    <row r="73" spans="1:8" x14ac:dyDescent="0.25">
      <c r="A73" s="29">
        <v>56</v>
      </c>
      <c r="B73" s="29">
        <v>49690058</v>
      </c>
      <c r="C73" s="29">
        <v>49.9</v>
      </c>
      <c r="D73" s="30">
        <v>9430</v>
      </c>
      <c r="E73" s="30">
        <v>10051</v>
      </c>
      <c r="F73" s="31">
        <f t="shared" si="0"/>
        <v>0.53405999999999998</v>
      </c>
      <c r="G73" s="97">
        <f t="shared" si="3"/>
        <v>2.9828478707697743E-2</v>
      </c>
      <c r="H73" s="100">
        <f t="shared" si="2"/>
        <v>0.56388847870769776</v>
      </c>
    </row>
    <row r="74" spans="1:8" x14ac:dyDescent="0.25">
      <c r="A74" s="29">
        <v>57</v>
      </c>
      <c r="B74" s="29">
        <v>49690011</v>
      </c>
      <c r="C74" s="29">
        <v>79.5</v>
      </c>
      <c r="D74" s="30">
        <v>11103</v>
      </c>
      <c r="E74" s="30">
        <v>11893</v>
      </c>
      <c r="F74" s="31">
        <f t="shared" si="0"/>
        <v>0.6794</v>
      </c>
      <c r="G74" s="97">
        <f t="shared" si="3"/>
        <v>4.7522325796833083E-2</v>
      </c>
      <c r="H74" s="100">
        <f t="shared" si="2"/>
        <v>0.72692232579683314</v>
      </c>
    </row>
    <row r="75" spans="1:8" x14ac:dyDescent="0.25">
      <c r="A75" s="29">
        <v>58</v>
      </c>
      <c r="B75" s="29">
        <v>49690061</v>
      </c>
      <c r="C75" s="29">
        <v>78.099999999999994</v>
      </c>
      <c r="D75" s="30">
        <v>19146</v>
      </c>
      <c r="E75" s="30">
        <v>20119</v>
      </c>
      <c r="F75" s="31">
        <f t="shared" si="0"/>
        <v>0.83677999999999997</v>
      </c>
      <c r="G75" s="97">
        <f t="shared" si="3"/>
        <v>4.6685454650725322E-2</v>
      </c>
      <c r="H75" s="100">
        <f t="shared" si="2"/>
        <v>0.88346545465072523</v>
      </c>
    </row>
    <row r="76" spans="1:8" x14ac:dyDescent="0.25">
      <c r="A76" s="29">
        <v>59</v>
      </c>
      <c r="B76" s="29">
        <v>49690059</v>
      </c>
      <c r="C76" s="29">
        <v>87</v>
      </c>
      <c r="D76" s="30">
        <v>19862</v>
      </c>
      <c r="E76" s="30">
        <v>19941</v>
      </c>
      <c r="F76" s="31">
        <f t="shared" si="0"/>
        <v>6.794E-2</v>
      </c>
      <c r="G76" s="97">
        <f t="shared" si="3"/>
        <v>5.2005564079553181E-2</v>
      </c>
      <c r="H76" s="100">
        <f t="shared" si="2"/>
        <v>0.11994556407955317</v>
      </c>
    </row>
    <row r="77" spans="1:8" x14ac:dyDescent="0.25">
      <c r="A77" s="29">
        <v>60</v>
      </c>
      <c r="B77" s="29">
        <v>49690049</v>
      </c>
      <c r="C77" s="29">
        <v>56.7</v>
      </c>
      <c r="D77" s="30">
        <v>11914</v>
      </c>
      <c r="E77" s="30">
        <v>12577</v>
      </c>
      <c r="F77" s="31">
        <f t="shared" si="0"/>
        <v>0.57018000000000002</v>
      </c>
      <c r="G77" s="97">
        <f t="shared" si="3"/>
        <v>3.3893281417363974E-2</v>
      </c>
      <c r="H77" s="100">
        <f t="shared" si="2"/>
        <v>0.60407328141736394</v>
      </c>
    </row>
    <row r="78" spans="1:8" x14ac:dyDescent="0.25">
      <c r="A78" s="29">
        <v>61</v>
      </c>
      <c r="B78" s="29">
        <v>49690044</v>
      </c>
      <c r="C78" s="29">
        <v>42.5</v>
      </c>
      <c r="D78" s="30">
        <v>6911</v>
      </c>
      <c r="E78" s="30">
        <v>6966</v>
      </c>
      <c r="F78" s="31">
        <f t="shared" si="0"/>
        <v>4.7300000000000002E-2</v>
      </c>
      <c r="G78" s="97">
        <f t="shared" si="3"/>
        <v>2.5405016935413909E-2</v>
      </c>
      <c r="H78" s="100">
        <f t="shared" si="2"/>
        <v>7.270501693541391E-2</v>
      </c>
    </row>
    <row r="79" spans="1:8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4064</v>
      </c>
      <c r="F79" s="31">
        <f t="shared" si="0"/>
        <v>0</v>
      </c>
      <c r="G79" s="99">
        <f t="shared" si="3"/>
        <v>2.6959206206756882E-2</v>
      </c>
      <c r="H79" s="100">
        <f t="shared" si="2"/>
        <v>2.6959206206756882E-2</v>
      </c>
    </row>
    <row r="80" spans="1:8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99">
        <f t="shared" si="3"/>
        <v>3.0665349853805497E-2</v>
      </c>
      <c r="H80" s="100">
        <f t="shared" si="2"/>
        <v>3.0665349853805497E-2</v>
      </c>
    </row>
    <row r="81" spans="1:8" x14ac:dyDescent="0.25">
      <c r="A81" s="29">
        <v>64</v>
      </c>
      <c r="B81" s="41" t="s">
        <v>32</v>
      </c>
      <c r="C81" s="29">
        <v>52.3</v>
      </c>
      <c r="D81" s="30">
        <f>2.86/0.00086</f>
        <v>3325.5813953488373</v>
      </c>
      <c r="E81" s="30">
        <f>2.95/0.00086</f>
        <v>3430.2325581395353</v>
      </c>
      <c r="F81" s="31">
        <f t="shared" si="0"/>
        <v>9.000000000000026E-2</v>
      </c>
      <c r="G81" s="99">
        <f t="shared" si="3"/>
        <v>3.1263114958168178E-2</v>
      </c>
      <c r="H81" s="100">
        <f t="shared" si="2"/>
        <v>0.12126311495816844</v>
      </c>
    </row>
    <row r="82" spans="1:8" x14ac:dyDescent="0.25">
      <c r="A82" s="29">
        <v>65</v>
      </c>
      <c r="B82" s="29">
        <v>49690060</v>
      </c>
      <c r="C82" s="29">
        <v>49.5</v>
      </c>
      <c r="D82" s="30">
        <v>12987</v>
      </c>
      <c r="E82" s="30">
        <v>13636</v>
      </c>
      <c r="F82" s="31">
        <f t="shared" si="0"/>
        <v>0.55813999999999997</v>
      </c>
      <c r="G82" s="99">
        <f t="shared" si="3"/>
        <v>2.9589372665952674E-2</v>
      </c>
      <c r="H82" s="100">
        <f t="shared" si="2"/>
        <v>0.5877293726659526</v>
      </c>
    </row>
    <row r="83" spans="1:8" x14ac:dyDescent="0.25">
      <c r="A83" s="29">
        <v>66</v>
      </c>
      <c r="B83" s="29">
        <v>49690051</v>
      </c>
      <c r="C83" s="29">
        <v>78.900000000000006</v>
      </c>
      <c r="D83" s="30">
        <v>12172</v>
      </c>
      <c r="E83" s="30">
        <v>12804</v>
      </c>
      <c r="F83" s="31">
        <f t="shared" ref="F83:F135" si="4">(E83-D83)*0.00086</f>
        <v>0.54352</v>
      </c>
      <c r="G83" s="99">
        <f t="shared" si="3"/>
        <v>4.716366673421548E-2</v>
      </c>
      <c r="H83" s="100">
        <f t="shared" ref="H83:H135" si="5">F83+G83</f>
        <v>0.59068366673421546</v>
      </c>
    </row>
    <row r="84" spans="1:8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97">
        <f t="shared" si="3"/>
        <v>4.6685454650725322E-2</v>
      </c>
      <c r="H84" s="100">
        <f t="shared" si="5"/>
        <v>4.6685454650725322E-2</v>
      </c>
    </row>
    <row r="85" spans="1:8" x14ac:dyDescent="0.25">
      <c r="A85" s="29">
        <v>68</v>
      </c>
      <c r="B85" s="29">
        <v>49690030</v>
      </c>
      <c r="C85" s="29">
        <v>78.099999999999994</v>
      </c>
      <c r="D85" s="30">
        <v>19415</v>
      </c>
      <c r="E85" s="30">
        <v>20277</v>
      </c>
      <c r="F85" s="31">
        <f t="shared" si="4"/>
        <v>0.74131999999999998</v>
      </c>
      <c r="G85" s="97">
        <f t="shared" si="3"/>
        <v>4.6685454650725322E-2</v>
      </c>
      <c r="H85" s="100">
        <f t="shared" si="5"/>
        <v>0.78800545465072536</v>
      </c>
    </row>
    <row r="86" spans="1:8" x14ac:dyDescent="0.25">
      <c r="A86" s="29">
        <v>69</v>
      </c>
      <c r="B86" s="29">
        <v>49690022</v>
      </c>
      <c r="C86" s="29">
        <v>56.8</v>
      </c>
      <c r="D86" s="30">
        <v>5084</v>
      </c>
      <c r="E86" s="30">
        <v>5439</v>
      </c>
      <c r="F86" s="31">
        <f t="shared" si="4"/>
        <v>0.30530000000000002</v>
      </c>
      <c r="G86" s="97">
        <f t="shared" ref="G86:G135" si="6">C86*$G$11/6908.6</f>
        <v>3.3953057927800241E-2</v>
      </c>
      <c r="H86" s="100">
        <f t="shared" si="5"/>
        <v>0.33925305792780025</v>
      </c>
    </row>
    <row r="87" spans="1:8" x14ac:dyDescent="0.25">
      <c r="A87" s="29">
        <v>70</v>
      </c>
      <c r="B87" s="29">
        <v>49690018</v>
      </c>
      <c r="C87" s="29">
        <v>42</v>
      </c>
      <c r="D87" s="30">
        <v>7302</v>
      </c>
      <c r="E87" s="30">
        <v>7676</v>
      </c>
      <c r="F87" s="31">
        <f t="shared" si="4"/>
        <v>0.32163999999999998</v>
      </c>
      <c r="G87" s="97">
        <f t="shared" si="6"/>
        <v>2.5106134383232573E-2</v>
      </c>
      <c r="H87" s="100">
        <f t="shared" si="5"/>
        <v>0.34674613438323254</v>
      </c>
    </row>
    <row r="88" spans="1:8" x14ac:dyDescent="0.25">
      <c r="A88" s="29">
        <v>71</v>
      </c>
      <c r="B88" s="29">
        <v>49690021</v>
      </c>
      <c r="C88" s="29">
        <v>45.2</v>
      </c>
      <c r="D88" s="30">
        <v>9857</v>
      </c>
      <c r="E88" s="30">
        <v>10262</v>
      </c>
      <c r="F88" s="31">
        <f t="shared" si="4"/>
        <v>0.3483</v>
      </c>
      <c r="G88" s="97">
        <f t="shared" si="6"/>
        <v>2.7018982717193153E-2</v>
      </c>
      <c r="H88" s="100">
        <f t="shared" si="5"/>
        <v>0.37531898271719316</v>
      </c>
    </row>
    <row r="89" spans="1:8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97">
        <f t="shared" si="6"/>
        <v>3.0725126364241767E-2</v>
      </c>
      <c r="H89" s="100">
        <f t="shared" si="5"/>
        <v>3.0725126364241767E-2</v>
      </c>
    </row>
    <row r="90" spans="1:8" x14ac:dyDescent="0.25">
      <c r="A90" s="29">
        <v>73</v>
      </c>
      <c r="B90" s="29">
        <v>49690034</v>
      </c>
      <c r="C90" s="29">
        <v>52.1</v>
      </c>
      <c r="D90" s="30">
        <v>6138</v>
      </c>
      <c r="E90" s="30">
        <v>7015</v>
      </c>
      <c r="F90" s="31">
        <f t="shared" si="4"/>
        <v>0.75422</v>
      </c>
      <c r="G90" s="97">
        <f t="shared" si="6"/>
        <v>3.1143561937295641E-2</v>
      </c>
      <c r="H90" s="100">
        <f t="shared" si="5"/>
        <v>0.78536356193729562</v>
      </c>
    </row>
    <row r="91" spans="1:8" x14ac:dyDescent="0.25">
      <c r="A91" s="29">
        <v>74</v>
      </c>
      <c r="B91" s="29">
        <v>49777205</v>
      </c>
      <c r="C91" s="29">
        <v>49.7</v>
      </c>
      <c r="D91" s="30">
        <v>6269</v>
      </c>
      <c r="E91" s="30">
        <v>6776</v>
      </c>
      <c r="F91" s="31">
        <f t="shared" si="4"/>
        <v>0.43601999999999996</v>
      </c>
      <c r="G91" s="97">
        <f t="shared" si="6"/>
        <v>2.9708925686825208E-2</v>
      </c>
      <c r="H91" s="100">
        <f t="shared" si="5"/>
        <v>0.46572892568682517</v>
      </c>
    </row>
    <row r="92" spans="1:8" x14ac:dyDescent="0.25">
      <c r="A92" s="29">
        <v>75</v>
      </c>
      <c r="B92" s="29">
        <v>49730686</v>
      </c>
      <c r="C92" s="29">
        <v>79</v>
      </c>
      <c r="D92" s="30">
        <v>10752</v>
      </c>
      <c r="E92" s="30">
        <v>11090</v>
      </c>
      <c r="F92" s="31">
        <f t="shared" si="4"/>
        <v>0.29067999999999999</v>
      </c>
      <c r="G92" s="97">
        <f t="shared" si="6"/>
        <v>4.722344324465174E-2</v>
      </c>
      <c r="H92" s="100">
        <f t="shared" si="5"/>
        <v>0.33790344324465171</v>
      </c>
    </row>
    <row r="93" spans="1:8" x14ac:dyDescent="0.25">
      <c r="A93" s="29">
        <v>76</v>
      </c>
      <c r="B93" s="29">
        <v>49690025</v>
      </c>
      <c r="C93" s="29">
        <v>78.3</v>
      </c>
      <c r="D93" s="30">
        <v>20005</v>
      </c>
      <c r="E93" s="30">
        <v>20645</v>
      </c>
      <c r="F93" s="31">
        <f t="shared" si="4"/>
        <v>0.5504</v>
      </c>
      <c r="G93" s="97">
        <f t="shared" si="6"/>
        <v>4.6805007671597863E-2</v>
      </c>
      <c r="H93" s="100">
        <f t="shared" si="5"/>
        <v>0.5972050076715979</v>
      </c>
    </row>
    <row r="94" spans="1:8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97">
        <f t="shared" si="6"/>
        <v>4.6745231161161603E-2</v>
      </c>
      <c r="H94" s="100">
        <f t="shared" si="5"/>
        <v>4.6745231161161603E-2</v>
      </c>
    </row>
    <row r="95" spans="1:8" x14ac:dyDescent="0.25">
      <c r="A95" s="29">
        <v>78</v>
      </c>
      <c r="B95" s="29">
        <v>49730694</v>
      </c>
      <c r="C95" s="29">
        <v>56.7</v>
      </c>
      <c r="D95" s="30">
        <v>6257</v>
      </c>
      <c r="E95" s="30">
        <v>6491</v>
      </c>
      <c r="F95" s="31">
        <f t="shared" si="4"/>
        <v>0.20124</v>
      </c>
      <c r="G95" s="97">
        <f t="shared" si="6"/>
        <v>3.3893281417363974E-2</v>
      </c>
      <c r="H95" s="100">
        <f t="shared" si="5"/>
        <v>0.23513328141736398</v>
      </c>
    </row>
    <row r="96" spans="1:8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2965</v>
      </c>
      <c r="F96" s="31">
        <f t="shared" si="4"/>
        <v>0</v>
      </c>
      <c r="G96" s="97">
        <f t="shared" si="6"/>
        <v>2.5106134383232573E-2</v>
      </c>
      <c r="H96" s="100">
        <f t="shared" si="5"/>
        <v>2.5106134383232573E-2</v>
      </c>
    </row>
    <row r="97" spans="1:8" x14ac:dyDescent="0.25">
      <c r="A97" s="29">
        <v>80</v>
      </c>
      <c r="B97" s="29">
        <v>49730693</v>
      </c>
      <c r="C97" s="29">
        <v>44.9</v>
      </c>
      <c r="D97" s="30">
        <v>10899</v>
      </c>
      <c r="E97" s="30">
        <v>11513</v>
      </c>
      <c r="F97" s="31">
        <f t="shared" si="4"/>
        <v>0.52803999999999995</v>
      </c>
      <c r="G97" s="97">
        <f t="shared" si="6"/>
        <v>2.6839653185884341E-2</v>
      </c>
      <c r="H97" s="100">
        <f t="shared" si="5"/>
        <v>0.55487965318588428</v>
      </c>
    </row>
    <row r="98" spans="1:8" x14ac:dyDescent="0.25">
      <c r="A98" s="29">
        <v>81</v>
      </c>
      <c r="B98" s="29">
        <v>49730689</v>
      </c>
      <c r="C98" s="29">
        <v>51.3</v>
      </c>
      <c r="D98" s="30">
        <v>8784</v>
      </c>
      <c r="E98" s="30">
        <v>9124</v>
      </c>
      <c r="F98" s="31">
        <f t="shared" si="4"/>
        <v>0.29239999999999999</v>
      </c>
      <c r="G98" s="97">
        <f t="shared" si="6"/>
        <v>3.0665349853805497E-2</v>
      </c>
      <c r="H98" s="100">
        <f t="shared" si="5"/>
        <v>0.32306534985380547</v>
      </c>
    </row>
    <row r="99" spans="1:8" x14ac:dyDescent="0.25">
      <c r="A99" s="29">
        <v>82</v>
      </c>
      <c r="B99" s="29">
        <v>49777206</v>
      </c>
      <c r="C99" s="29">
        <v>51.6</v>
      </c>
      <c r="D99" s="30">
        <v>14991</v>
      </c>
      <c r="E99" s="30">
        <v>15931</v>
      </c>
      <c r="F99" s="31">
        <f t="shared" si="4"/>
        <v>0.80840000000000001</v>
      </c>
      <c r="G99" s="97">
        <f t="shared" si="6"/>
        <v>3.0844679385114305E-2</v>
      </c>
      <c r="H99" s="100">
        <f t="shared" si="5"/>
        <v>0.83924467938511427</v>
      </c>
    </row>
    <row r="100" spans="1:8" x14ac:dyDescent="0.25">
      <c r="A100" s="29">
        <v>83</v>
      </c>
      <c r="B100" s="29">
        <v>49777193</v>
      </c>
      <c r="C100" s="29">
        <v>49.7</v>
      </c>
      <c r="D100" s="30">
        <v>4437</v>
      </c>
      <c r="E100" s="30">
        <v>4437</v>
      </c>
      <c r="F100" s="31">
        <f t="shared" si="4"/>
        <v>0</v>
      </c>
      <c r="G100" s="97">
        <f t="shared" si="6"/>
        <v>2.9708925686825208E-2</v>
      </c>
      <c r="H100" s="100">
        <f t="shared" si="5"/>
        <v>2.9708925686825208E-2</v>
      </c>
    </row>
    <row r="101" spans="1:8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97">
        <f t="shared" si="6"/>
        <v>4.5250818400254897E-2</v>
      </c>
      <c r="H101" s="100">
        <f t="shared" si="5"/>
        <v>4.5250818400254897E-2</v>
      </c>
    </row>
    <row r="102" spans="1:8" x14ac:dyDescent="0.25">
      <c r="A102" s="29">
        <v>85</v>
      </c>
      <c r="B102" s="29">
        <v>49777188</v>
      </c>
      <c r="C102" s="29">
        <v>88.1</v>
      </c>
      <c r="D102" s="30">
        <v>17618</v>
      </c>
      <c r="E102" s="30">
        <v>18040</v>
      </c>
      <c r="F102" s="31">
        <f t="shared" si="4"/>
        <v>0.36291999999999996</v>
      </c>
      <c r="G102" s="97">
        <f t="shared" si="6"/>
        <v>5.2663105694352126E-2</v>
      </c>
      <c r="H102" s="100">
        <f t="shared" si="5"/>
        <v>0.41558310569435208</v>
      </c>
    </row>
    <row r="103" spans="1:8" x14ac:dyDescent="0.25">
      <c r="A103" s="29">
        <v>86</v>
      </c>
      <c r="B103" s="29">
        <v>49690031</v>
      </c>
      <c r="C103" s="29">
        <v>49</v>
      </c>
      <c r="D103" s="30">
        <v>9208</v>
      </c>
      <c r="E103" s="30">
        <v>9952</v>
      </c>
      <c r="F103" s="31">
        <f t="shared" si="4"/>
        <v>0.63983999999999996</v>
      </c>
      <c r="G103" s="97">
        <f t="shared" si="6"/>
        <v>2.9290490113771335E-2</v>
      </c>
      <c r="H103" s="100">
        <f t="shared" si="5"/>
        <v>0.66913049011377135</v>
      </c>
    </row>
    <row r="104" spans="1:8" x14ac:dyDescent="0.25">
      <c r="A104" s="29">
        <v>87</v>
      </c>
      <c r="B104" s="29">
        <v>49730696</v>
      </c>
      <c r="C104" s="29">
        <v>42.6</v>
      </c>
      <c r="D104" s="30">
        <v>4925</v>
      </c>
      <c r="E104" s="30">
        <v>5496</v>
      </c>
      <c r="F104" s="31">
        <f t="shared" si="4"/>
        <v>0.49106</v>
      </c>
      <c r="G104" s="97">
        <f t="shared" si="6"/>
        <v>2.5464793445850183E-2</v>
      </c>
      <c r="H104" s="100">
        <f t="shared" si="5"/>
        <v>0.51652479344585023</v>
      </c>
    </row>
    <row r="105" spans="1:8" x14ac:dyDescent="0.25">
      <c r="A105" s="29">
        <v>88</v>
      </c>
      <c r="B105" s="29">
        <v>49777183</v>
      </c>
      <c r="C105" s="29">
        <v>45</v>
      </c>
      <c r="D105" s="30">
        <v>10414</v>
      </c>
      <c r="E105" s="30">
        <v>10414</v>
      </c>
      <c r="F105" s="31">
        <f t="shared" si="4"/>
        <v>0</v>
      </c>
      <c r="G105" s="97">
        <f t="shared" si="6"/>
        <v>2.6899429696320615E-2</v>
      </c>
      <c r="H105" s="100">
        <f t="shared" si="5"/>
        <v>2.6899429696320615E-2</v>
      </c>
    </row>
    <row r="106" spans="1:8" x14ac:dyDescent="0.25">
      <c r="A106" s="29">
        <v>89</v>
      </c>
      <c r="B106" s="29">
        <v>49690045</v>
      </c>
      <c r="C106" s="29">
        <v>51.2</v>
      </c>
      <c r="D106" s="30">
        <v>13149</v>
      </c>
      <c r="E106" s="30">
        <v>13801</v>
      </c>
      <c r="F106" s="31">
        <f t="shared" si="4"/>
        <v>0.56072</v>
      </c>
      <c r="G106" s="97">
        <f t="shared" si="6"/>
        <v>3.0605573343369233E-2</v>
      </c>
      <c r="H106" s="100">
        <f t="shared" si="5"/>
        <v>0.59132557334336922</v>
      </c>
    </row>
    <row r="107" spans="1:8" x14ac:dyDescent="0.25">
      <c r="A107" s="29">
        <v>90</v>
      </c>
      <c r="B107" s="29">
        <v>49777189</v>
      </c>
      <c r="C107" s="29">
        <v>52.1</v>
      </c>
      <c r="D107" s="30">
        <v>9149</v>
      </c>
      <c r="E107" s="30">
        <v>9149</v>
      </c>
      <c r="F107" s="31">
        <f t="shared" si="4"/>
        <v>0</v>
      </c>
      <c r="G107" s="97">
        <f t="shared" si="6"/>
        <v>3.1143561937295641E-2</v>
      </c>
      <c r="H107" s="100">
        <f t="shared" si="5"/>
        <v>3.1143561937295641E-2</v>
      </c>
    </row>
    <row r="108" spans="1:8" x14ac:dyDescent="0.25">
      <c r="A108" s="29">
        <v>91</v>
      </c>
      <c r="B108" s="29">
        <v>49777185</v>
      </c>
      <c r="C108" s="29">
        <v>49.8</v>
      </c>
      <c r="D108" s="30">
        <v>13808</v>
      </c>
      <c r="E108" s="30">
        <v>14654</v>
      </c>
      <c r="F108" s="31">
        <f t="shared" si="4"/>
        <v>0.72755999999999998</v>
      </c>
      <c r="G108" s="97">
        <f t="shared" si="6"/>
        <v>2.9768702197261476E-2</v>
      </c>
      <c r="H108" s="100">
        <f t="shared" si="5"/>
        <v>0.75732870219726145</v>
      </c>
    </row>
    <row r="109" spans="1:8" x14ac:dyDescent="0.25">
      <c r="A109" s="29">
        <v>92</v>
      </c>
      <c r="B109" s="29">
        <v>49777190</v>
      </c>
      <c r="C109" s="29">
        <v>75.5</v>
      </c>
      <c r="D109" s="30">
        <v>15842</v>
      </c>
      <c r="E109" s="30">
        <v>16680</v>
      </c>
      <c r="F109" s="31">
        <f t="shared" si="4"/>
        <v>0.72067999999999999</v>
      </c>
      <c r="G109" s="97">
        <f t="shared" si="6"/>
        <v>4.5131265379382363E-2</v>
      </c>
      <c r="H109" s="100">
        <f t="shared" si="5"/>
        <v>0.76581126537938238</v>
      </c>
    </row>
    <row r="110" spans="1:8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97">
        <f t="shared" si="6"/>
        <v>2.0324013548331132E-2</v>
      </c>
      <c r="H110" s="100">
        <f t="shared" si="5"/>
        <v>2.0324013548331132E-2</v>
      </c>
    </row>
    <row r="111" spans="1:8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97">
        <f t="shared" si="6"/>
        <v>2.9350266624207602E-2</v>
      </c>
      <c r="H111" s="100">
        <f t="shared" si="5"/>
        <v>2.9350266624207602E-2</v>
      </c>
    </row>
    <row r="112" spans="1:8" x14ac:dyDescent="0.25">
      <c r="A112" s="29">
        <v>94</v>
      </c>
      <c r="B112" s="29">
        <v>49777209</v>
      </c>
      <c r="C112" s="29">
        <v>48.5</v>
      </c>
      <c r="D112" s="30">
        <v>4602</v>
      </c>
      <c r="E112" s="30">
        <v>4603</v>
      </c>
      <c r="F112" s="31">
        <f t="shared" si="4"/>
        <v>8.5999999999999998E-4</v>
      </c>
      <c r="G112" s="97">
        <f t="shared" si="6"/>
        <v>2.8991607561589992E-2</v>
      </c>
      <c r="H112" s="100">
        <f t="shared" si="5"/>
        <v>2.9851607561589992E-2</v>
      </c>
    </row>
    <row r="113" spans="1:8" x14ac:dyDescent="0.25">
      <c r="A113" s="29">
        <v>95</v>
      </c>
      <c r="B113" s="29">
        <v>49777195</v>
      </c>
      <c r="C113" s="29">
        <v>42.4</v>
      </c>
      <c r="D113" s="30">
        <v>9960</v>
      </c>
      <c r="E113" s="30">
        <v>10241</v>
      </c>
      <c r="F113" s="31">
        <f t="shared" si="4"/>
        <v>0.24165999999999999</v>
      </c>
      <c r="G113" s="97">
        <f t="shared" si="6"/>
        <v>2.5345240424977641E-2</v>
      </c>
      <c r="H113" s="100">
        <f t="shared" si="5"/>
        <v>0.26700524042497764</v>
      </c>
    </row>
    <row r="114" spans="1:8" x14ac:dyDescent="0.25">
      <c r="A114" s="29">
        <v>96</v>
      </c>
      <c r="B114" s="29">
        <v>49777187</v>
      </c>
      <c r="C114" s="29">
        <v>46</v>
      </c>
      <c r="D114" s="30">
        <v>12128</v>
      </c>
      <c r="E114" s="30">
        <v>12804</v>
      </c>
      <c r="F114" s="31">
        <f t="shared" si="4"/>
        <v>0.58135999999999999</v>
      </c>
      <c r="G114" s="97">
        <f t="shared" si="6"/>
        <v>2.749719480068329E-2</v>
      </c>
      <c r="H114" s="100">
        <f t="shared" si="5"/>
        <v>0.60885719480068323</v>
      </c>
    </row>
    <row r="115" spans="1:8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97">
        <f t="shared" si="6"/>
        <v>3.1322891468604445E-2</v>
      </c>
      <c r="H115" s="100">
        <f t="shared" si="5"/>
        <v>3.1322891468604445E-2</v>
      </c>
    </row>
    <row r="116" spans="1:8" x14ac:dyDescent="0.25">
      <c r="A116" s="29">
        <v>98</v>
      </c>
      <c r="B116" s="29">
        <v>49730699</v>
      </c>
      <c r="C116" s="29">
        <v>51.7</v>
      </c>
      <c r="D116" s="30">
        <v>15044</v>
      </c>
      <c r="E116" s="30">
        <v>15885</v>
      </c>
      <c r="F116" s="31">
        <f t="shared" si="4"/>
        <v>0.72326000000000001</v>
      </c>
      <c r="G116" s="97">
        <f t="shared" si="6"/>
        <v>3.0904455895550572E-2</v>
      </c>
      <c r="H116" s="100">
        <f t="shared" si="5"/>
        <v>0.75416445589555059</v>
      </c>
    </row>
    <row r="117" spans="1:8" x14ac:dyDescent="0.25">
      <c r="A117" s="29">
        <v>99</v>
      </c>
      <c r="B117" s="29">
        <v>49730683</v>
      </c>
      <c r="C117" s="29">
        <v>50.1</v>
      </c>
      <c r="D117" s="30">
        <v>12872</v>
      </c>
      <c r="E117" s="30">
        <v>13103</v>
      </c>
      <c r="F117" s="31">
        <f t="shared" si="4"/>
        <v>0.19866</v>
      </c>
      <c r="G117" s="97">
        <f t="shared" si="6"/>
        <v>2.9948031728570284E-2</v>
      </c>
      <c r="H117" s="100">
        <f t="shared" si="5"/>
        <v>0.22860803172857028</v>
      </c>
    </row>
    <row r="118" spans="1:8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97">
        <f t="shared" si="6"/>
        <v>4.5788806994181308E-2</v>
      </c>
      <c r="H118" s="100">
        <f t="shared" si="5"/>
        <v>4.5788806994181308E-2</v>
      </c>
    </row>
    <row r="119" spans="1:8" x14ac:dyDescent="0.25">
      <c r="A119" s="29">
        <v>101</v>
      </c>
      <c r="B119" s="29">
        <v>49730406</v>
      </c>
      <c r="C119" s="29">
        <v>92.9</v>
      </c>
      <c r="D119" s="30">
        <v>21894</v>
      </c>
      <c r="E119" s="30">
        <v>23249</v>
      </c>
      <c r="F119" s="31">
        <f t="shared" si="4"/>
        <v>1.1653</v>
      </c>
      <c r="G119" s="97">
        <f t="shared" si="6"/>
        <v>5.5532378195292997E-2</v>
      </c>
      <c r="H119" s="100">
        <f t="shared" si="5"/>
        <v>1.220832378195293</v>
      </c>
    </row>
    <row r="120" spans="1:8" x14ac:dyDescent="0.25">
      <c r="A120" s="29">
        <v>102</v>
      </c>
      <c r="B120" s="29">
        <v>49730702</v>
      </c>
      <c r="C120" s="29">
        <v>48</v>
      </c>
      <c r="D120" s="30">
        <v>12652</v>
      </c>
      <c r="E120" s="30">
        <v>13290</v>
      </c>
      <c r="F120" s="31">
        <f t="shared" si="4"/>
        <v>0.54867999999999995</v>
      </c>
      <c r="G120" s="97">
        <f t="shared" si="6"/>
        <v>2.8692725009408653E-2</v>
      </c>
      <c r="H120" s="100">
        <f t="shared" si="5"/>
        <v>0.57737272500940862</v>
      </c>
    </row>
    <row r="121" spans="1:8" x14ac:dyDescent="0.25">
      <c r="A121" s="29">
        <v>103</v>
      </c>
      <c r="B121" s="29">
        <v>49730700</v>
      </c>
      <c r="C121" s="29">
        <v>42.5</v>
      </c>
      <c r="D121" s="30">
        <v>10704</v>
      </c>
      <c r="E121" s="30">
        <v>11191</v>
      </c>
      <c r="F121" s="31">
        <f t="shared" si="4"/>
        <v>0.41881999999999997</v>
      </c>
      <c r="G121" s="97">
        <f t="shared" si="6"/>
        <v>2.5405016935413909E-2</v>
      </c>
      <c r="H121" s="100">
        <f t="shared" si="5"/>
        <v>0.44422501693541389</v>
      </c>
    </row>
    <row r="122" spans="1:8" x14ac:dyDescent="0.25">
      <c r="A122" s="29">
        <v>104</v>
      </c>
      <c r="B122" s="29">
        <v>49730705</v>
      </c>
      <c r="C122" s="29">
        <v>45.4</v>
      </c>
      <c r="D122" s="30">
        <v>5337</v>
      </c>
      <c r="E122" s="30">
        <v>5337</v>
      </c>
      <c r="F122" s="31">
        <f t="shared" si="4"/>
        <v>0</v>
      </c>
      <c r="G122" s="97">
        <f t="shared" si="6"/>
        <v>2.7138535738065683E-2</v>
      </c>
      <c r="H122" s="100">
        <f t="shared" si="5"/>
        <v>2.7138535738065683E-2</v>
      </c>
    </row>
    <row r="123" spans="1:8" x14ac:dyDescent="0.25">
      <c r="A123" s="29">
        <v>105</v>
      </c>
      <c r="B123" s="29">
        <v>49730684</v>
      </c>
      <c r="C123" s="29">
        <v>51.7</v>
      </c>
      <c r="D123" s="30">
        <v>8224</v>
      </c>
      <c r="E123" s="30">
        <v>8862</v>
      </c>
      <c r="F123" s="31">
        <f t="shared" si="4"/>
        <v>0.54867999999999995</v>
      </c>
      <c r="G123" s="97">
        <f t="shared" si="6"/>
        <v>3.0904455895550572E-2</v>
      </c>
      <c r="H123" s="100">
        <f t="shared" si="5"/>
        <v>0.57958445589555052</v>
      </c>
    </row>
    <row r="124" spans="1:8" x14ac:dyDescent="0.25">
      <c r="A124" s="29">
        <v>106</v>
      </c>
      <c r="B124" s="29">
        <v>49730698</v>
      </c>
      <c r="C124" s="29">
        <v>51.8</v>
      </c>
      <c r="D124" s="30">
        <v>15487</v>
      </c>
      <c r="E124" s="30">
        <v>16350</v>
      </c>
      <c r="F124" s="31">
        <f t="shared" si="4"/>
        <v>0.74217999999999995</v>
      </c>
      <c r="G124" s="97">
        <f t="shared" si="6"/>
        <v>3.0964232405986836E-2</v>
      </c>
      <c r="H124" s="100">
        <f t="shared" si="5"/>
        <v>0.77314423240598673</v>
      </c>
    </row>
    <row r="125" spans="1:8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99">
        <f t="shared" si="6"/>
        <v>2.9828478707697743E-2</v>
      </c>
      <c r="H125" s="100">
        <f t="shared" si="5"/>
        <v>2.9828478707697743E-2</v>
      </c>
    </row>
    <row r="126" spans="1:8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99">
        <f t="shared" si="6"/>
        <v>3.3056410271256213E-2</v>
      </c>
      <c r="H126" s="100">
        <f t="shared" si="5"/>
        <v>3.3056410271256213E-2</v>
      </c>
    </row>
    <row r="127" spans="1:8" x14ac:dyDescent="0.25">
      <c r="A127" s="29">
        <v>109</v>
      </c>
      <c r="B127" s="29">
        <v>49730703</v>
      </c>
      <c r="C127" s="29">
        <v>61.8</v>
      </c>
      <c r="D127" s="30">
        <v>7219</v>
      </c>
      <c r="E127" s="30">
        <v>8152</v>
      </c>
      <c r="F127" s="31">
        <f t="shared" si="4"/>
        <v>0.80237999999999998</v>
      </c>
      <c r="G127" s="99">
        <f t="shared" si="6"/>
        <v>3.694188344961364E-2</v>
      </c>
      <c r="H127" s="100">
        <f t="shared" si="5"/>
        <v>0.83932188344961367</v>
      </c>
    </row>
    <row r="128" spans="1:8" x14ac:dyDescent="0.25">
      <c r="A128" s="29">
        <v>110</v>
      </c>
      <c r="B128" s="29">
        <v>49730697</v>
      </c>
      <c r="C128" s="29">
        <v>47.7</v>
      </c>
      <c r="D128" s="30">
        <v>11706</v>
      </c>
      <c r="E128" s="30">
        <v>12321</v>
      </c>
      <c r="F128" s="31">
        <f t="shared" si="4"/>
        <v>0.52890000000000004</v>
      </c>
      <c r="G128" s="99">
        <f t="shared" si="6"/>
        <v>2.8513395478099852E-2</v>
      </c>
      <c r="H128" s="100">
        <f t="shared" si="5"/>
        <v>0.55741339547809987</v>
      </c>
    </row>
    <row r="129" spans="1:12" x14ac:dyDescent="0.25">
      <c r="A129" s="29">
        <v>111</v>
      </c>
      <c r="B129" s="29">
        <v>49690048</v>
      </c>
      <c r="C129" s="29">
        <v>51.2</v>
      </c>
      <c r="D129" s="30">
        <v>11918</v>
      </c>
      <c r="E129" s="30">
        <v>12366</v>
      </c>
      <c r="F129" s="31">
        <f t="shared" si="4"/>
        <v>0.38528000000000001</v>
      </c>
      <c r="G129" s="99">
        <f t="shared" si="6"/>
        <v>3.0605573343369233E-2</v>
      </c>
      <c r="H129" s="100">
        <f t="shared" si="5"/>
        <v>0.41588557334336923</v>
      </c>
      <c r="I129" s="101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13025</v>
      </c>
      <c r="E130" s="30">
        <v>13442</v>
      </c>
      <c r="F130" s="31">
        <f t="shared" si="4"/>
        <v>0.35861999999999999</v>
      </c>
      <c r="G130" s="99">
        <f t="shared" si="6"/>
        <v>3.1024008916423106E-2</v>
      </c>
      <c r="H130" s="100">
        <f t="shared" si="5"/>
        <v>0.38964400891642309</v>
      </c>
      <c r="I130" s="101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7438</v>
      </c>
      <c r="E131" s="30">
        <v>7550</v>
      </c>
      <c r="F131" s="31">
        <f t="shared" si="4"/>
        <v>9.6320000000000003E-2</v>
      </c>
      <c r="G131" s="99">
        <f t="shared" si="6"/>
        <v>2.9948031728570284E-2</v>
      </c>
      <c r="H131" s="100">
        <f>F131+G131</f>
        <v>0.12626803172857029</v>
      </c>
      <c r="I131" s="101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7288</v>
      </c>
      <c r="E132" s="30">
        <v>7292</v>
      </c>
      <c r="F132" s="31">
        <f t="shared" si="4"/>
        <v>3.4399999999999999E-3</v>
      </c>
      <c r="G132" s="99">
        <f t="shared" si="6"/>
        <v>3.6523447876559763E-2</v>
      </c>
      <c r="H132" s="100">
        <f t="shared" si="5"/>
        <v>3.9963447876559761E-2</v>
      </c>
      <c r="I132" s="101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15500</v>
      </c>
      <c r="E133" s="30">
        <v>16337</v>
      </c>
      <c r="F133" s="31">
        <f t="shared" si="4"/>
        <v>0.71982000000000002</v>
      </c>
      <c r="G133" s="99">
        <f t="shared" si="6"/>
        <v>3.580612975132455E-2</v>
      </c>
      <c r="H133" s="100">
        <f t="shared" si="5"/>
        <v>0.75562612975132459</v>
      </c>
      <c r="I133" s="101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99">
        <f t="shared" si="6"/>
        <v>2.7377641779810755E-2</v>
      </c>
      <c r="H134" s="100">
        <f t="shared" si="5"/>
        <v>2.7377641779810755E-2</v>
      </c>
      <c r="I134" s="101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15002</v>
      </c>
      <c r="E135" s="30">
        <v>15924</v>
      </c>
      <c r="F135" s="31">
        <f t="shared" si="4"/>
        <v>0.79291999999999996</v>
      </c>
      <c r="G135" s="99">
        <f t="shared" si="6"/>
        <v>3.0844679385114305E-2</v>
      </c>
      <c r="H135" s="100">
        <f t="shared" si="5"/>
        <v>0.82376467938511422</v>
      </c>
      <c r="I135" s="101"/>
    </row>
    <row r="136" spans="1:12" s="4" customFormat="1" x14ac:dyDescent="0.25">
      <c r="A136" s="156" t="s">
        <v>4</v>
      </c>
      <c r="B136" s="157"/>
      <c r="C136" s="45">
        <f t="shared" ref="C136:E136" si="7">SUM(C18:C135)</f>
        <v>6908.6</v>
      </c>
      <c r="D136" s="46">
        <f t="shared" ref="D136" si="8">SUM(D18:D135)</f>
        <v>1356407.581395349</v>
      </c>
      <c r="E136" s="46">
        <f t="shared" si="7"/>
        <v>1412210.2325581396</v>
      </c>
      <c r="F136" s="102">
        <f>SUM(F18:F135)</f>
        <v>47.990279999999984</v>
      </c>
      <c r="G136" s="103">
        <f>SUM(G18:G135)</f>
        <v>4.1297200000000123</v>
      </c>
      <c r="H136" s="103">
        <f>SUM(H18:H135)</f>
        <v>52.120000000000012</v>
      </c>
      <c r="I136" s="101"/>
      <c r="J136" s="118"/>
      <c r="K136" s="5"/>
      <c r="L136" s="5"/>
    </row>
    <row r="137" spans="1:12" x14ac:dyDescent="0.25">
      <c r="F137" s="104"/>
      <c r="G137" s="105"/>
      <c r="H137" s="105"/>
      <c r="I137" s="105"/>
    </row>
    <row r="138" spans="1:12" ht="43.5" customHeight="1" x14ac:dyDescent="0.25">
      <c r="A138" s="14" t="s">
        <v>29</v>
      </c>
      <c r="B138" s="14" t="s">
        <v>1</v>
      </c>
      <c r="C138" s="14" t="s">
        <v>2</v>
      </c>
      <c r="D138" s="1" t="str">
        <f>D17</f>
        <v>Показания кВт на 11.04.16</v>
      </c>
      <c r="E138" s="1" t="str">
        <f>E17</f>
        <v>Показания кВт на 25.10.16</v>
      </c>
      <c r="F138" s="106" t="s">
        <v>35</v>
      </c>
      <c r="G138" s="107" t="s">
        <v>15</v>
      </c>
      <c r="H138" s="106" t="s">
        <v>36</v>
      </c>
      <c r="I138" s="101"/>
    </row>
    <row r="139" spans="1:12" x14ac:dyDescent="0.25">
      <c r="A139" s="79" t="s">
        <v>24</v>
      </c>
      <c r="B139" s="35">
        <v>49730695</v>
      </c>
      <c r="C139" s="29">
        <v>88.2</v>
      </c>
      <c r="D139" s="51">
        <v>38875</v>
      </c>
      <c r="E139" s="51">
        <v>39696</v>
      </c>
      <c r="F139" s="96">
        <f>(E139-D139)*0.00086</f>
        <v>0.70606000000000002</v>
      </c>
      <c r="G139" s="96">
        <f>C139/408.1*($G$13-$F$144)</f>
        <v>0.25756798970840539</v>
      </c>
      <c r="H139" s="96">
        <f>F139+G139</f>
        <v>0.96362798970840546</v>
      </c>
      <c r="I139" s="108"/>
    </row>
    <row r="140" spans="1:12" x14ac:dyDescent="0.25">
      <c r="A140" s="79" t="s">
        <v>25</v>
      </c>
      <c r="B140" s="35">
        <v>49777184</v>
      </c>
      <c r="C140" s="29">
        <v>95.2</v>
      </c>
      <c r="D140" s="51">
        <v>35698</v>
      </c>
      <c r="E140" s="51">
        <v>36556</v>
      </c>
      <c r="F140" s="96">
        <f t="shared" ref="F140:F143" si="9">(E140-D140)*0.00086</f>
        <v>0.73787999999999998</v>
      </c>
      <c r="G140" s="96">
        <f t="shared" ref="G140:G141" si="10">C140/408.1*($G$13-$F$144)</f>
        <v>0.27800989365351692</v>
      </c>
      <c r="H140" s="96">
        <f t="shared" ref="H140:H143" si="11">F140+G140</f>
        <v>1.015889893653517</v>
      </c>
      <c r="I140" s="108"/>
    </row>
    <row r="141" spans="1:12" x14ac:dyDescent="0.25">
      <c r="A141" s="79" t="s">
        <v>26</v>
      </c>
      <c r="B141" s="35">
        <v>49777197</v>
      </c>
      <c r="C141" s="29">
        <v>94.5</v>
      </c>
      <c r="D141" s="51">
        <v>33514.050000000003</v>
      </c>
      <c r="E141" s="51">
        <v>33625</v>
      </c>
      <c r="F141" s="96">
        <f>(E141-D141)*0.00086</f>
        <v>9.541699999999749E-2</v>
      </c>
      <c r="G141" s="96">
        <f t="shared" si="10"/>
        <v>0.27596570325900577</v>
      </c>
      <c r="H141" s="96">
        <f>F141+G141</f>
        <v>0.37138270325900324</v>
      </c>
      <c r="I141" s="108"/>
    </row>
    <row r="142" spans="1:12" x14ac:dyDescent="0.25">
      <c r="A142" s="79" t="s">
        <v>27</v>
      </c>
      <c r="B142" s="35">
        <v>49777207</v>
      </c>
      <c r="C142" s="29">
        <v>66</v>
      </c>
      <c r="D142" s="51">
        <v>27165</v>
      </c>
      <c r="E142" s="51">
        <v>27223</v>
      </c>
      <c r="F142" s="96">
        <f t="shared" si="9"/>
        <v>4.9880000000000001E-2</v>
      </c>
      <c r="G142" s="96">
        <f>C142/408.1*($G$13-$F$144)</f>
        <v>0.19273795148248021</v>
      </c>
      <c r="H142" s="96">
        <f t="shared" si="11"/>
        <v>0.24261795148248022</v>
      </c>
      <c r="I142" s="108"/>
    </row>
    <row r="143" spans="1:12" x14ac:dyDescent="0.25">
      <c r="A143" s="79" t="s">
        <v>28</v>
      </c>
      <c r="B143" s="35">
        <v>49777210</v>
      </c>
      <c r="C143" s="29">
        <v>64.2</v>
      </c>
      <c r="D143" s="51">
        <v>27448</v>
      </c>
      <c r="E143" s="51">
        <v>27448</v>
      </c>
      <c r="F143" s="96">
        <f t="shared" si="9"/>
        <v>0</v>
      </c>
      <c r="G143" s="96">
        <f>C143/408.1*($G$13-$F$144)</f>
        <v>0.1874814618965944</v>
      </c>
      <c r="H143" s="96">
        <f t="shared" si="11"/>
        <v>0.1874814618965944</v>
      </c>
      <c r="I143" s="108"/>
    </row>
    <row r="144" spans="1:12" x14ac:dyDescent="0.25">
      <c r="A144" s="149" t="s">
        <v>30</v>
      </c>
      <c r="B144" s="149"/>
      <c r="C144" s="61">
        <f t="shared" ref="C144" si="12">SUM(C139:C143)</f>
        <v>408.09999999999997</v>
      </c>
      <c r="D144" s="53">
        <f>SUM(D139:D143)</f>
        <v>162700.04999999999</v>
      </c>
      <c r="E144" s="53">
        <f>SUM(E139:E143)</f>
        <v>164548</v>
      </c>
      <c r="F144" s="103">
        <f>SUM(F139:F143)</f>
        <v>1.5892369999999973</v>
      </c>
      <c r="G144" s="109">
        <f>SUM(G139:G143)</f>
        <v>1.1917630000000026</v>
      </c>
      <c r="H144" s="103">
        <f>SUM(H139:H143)</f>
        <v>2.7810000000000001</v>
      </c>
      <c r="I144" s="101"/>
      <c r="J144" s="120"/>
    </row>
    <row r="145" spans="1:10" x14ac:dyDescent="0.25">
      <c r="A145" s="55"/>
      <c r="B145" s="55"/>
      <c r="C145" s="56"/>
      <c r="D145" s="57"/>
      <c r="E145" s="56"/>
      <c r="F145" s="110"/>
      <c r="G145" s="111"/>
      <c r="H145" s="111"/>
      <c r="I145" s="101"/>
      <c r="J145" s="120"/>
    </row>
    <row r="146" spans="1:10" x14ac:dyDescent="0.25">
      <c r="A146" s="55"/>
      <c r="B146" s="55"/>
      <c r="C146" s="56"/>
      <c r="D146" s="57"/>
      <c r="E146" s="56"/>
      <c r="F146" s="112"/>
      <c r="G146" s="111"/>
      <c r="H146" s="111"/>
      <c r="I146" s="101"/>
      <c r="J146" s="120"/>
    </row>
    <row r="147" spans="1:10" x14ac:dyDescent="0.25">
      <c r="A147" s="60" t="s">
        <v>34</v>
      </c>
      <c r="B147" s="60"/>
      <c r="C147" s="60"/>
      <c r="D147" s="60"/>
      <c r="E147" s="60"/>
      <c r="F147" s="113"/>
      <c r="G147" s="114"/>
      <c r="H147" s="105"/>
      <c r="I147" s="101"/>
      <c r="J147" s="120"/>
    </row>
    <row r="148" spans="1:10" x14ac:dyDescent="0.25">
      <c r="G148" s="105"/>
      <c r="H148" s="105"/>
      <c r="I148" s="101"/>
      <c r="J148" s="120"/>
    </row>
  </sheetData>
  <mergeCells count="25">
    <mergeCell ref="J13:L13"/>
    <mergeCell ref="A144:B144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A136:B136"/>
    <mergeCell ref="J14:L14"/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</mergeCells>
  <pageMargins left="0" right="0" top="0" bottom="0" header="0.31496062992125984" footer="0.31496062992125984"/>
  <pageSetup paperSize="9" scale="36" fitToWidth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workbookViewId="0">
      <selection activeCell="A81" sqref="A81:XFD81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90" customWidth="1"/>
    <col min="7" max="7" width="12" style="91" customWidth="1"/>
    <col min="8" max="8" width="10.7109375" style="91" customWidth="1"/>
    <col min="9" max="9" width="2.140625" style="90" customWidth="1"/>
    <col min="10" max="10" width="25.28515625" style="118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1"/>
    </row>
    <row r="2" spans="1:12" ht="14.45" customHeight="1" x14ac:dyDescent="0.3">
      <c r="A2" s="121"/>
      <c r="B2" s="121"/>
      <c r="C2" s="121"/>
      <c r="D2" s="121"/>
      <c r="E2" s="125"/>
      <c r="F2" s="84"/>
      <c r="G2" s="85"/>
      <c r="H2" s="85"/>
      <c r="I2" s="84"/>
      <c r="J2" s="115"/>
      <c r="K2" s="121"/>
      <c r="L2" s="121"/>
    </row>
    <row r="3" spans="1:12" ht="36.75" customHeight="1" x14ac:dyDescent="0.25">
      <c r="A3" s="158" t="s">
        <v>58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0"/>
    </row>
    <row r="4" spans="1:12" ht="17.45" customHeight="1" x14ac:dyDescent="0.25">
      <c r="A4" s="122"/>
      <c r="B4" s="122"/>
      <c r="C4" s="122"/>
      <c r="D4" s="122"/>
      <c r="E4" s="126"/>
      <c r="F4" s="124"/>
      <c r="G4" s="124"/>
      <c r="H4" s="124"/>
      <c r="I4" s="124"/>
      <c r="J4" s="116"/>
      <c r="K4" s="122"/>
      <c r="L4" s="122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86"/>
      <c r="I5" s="87" t="s">
        <v>22</v>
      </c>
      <c r="J5" s="137" t="s">
        <v>23</v>
      </c>
      <c r="K5" s="138"/>
      <c r="L5" s="122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73" t="s">
        <v>59</v>
      </c>
      <c r="H6" s="88"/>
      <c r="I6" s="87"/>
      <c r="J6" s="139"/>
      <c r="K6" s="140"/>
      <c r="L6" s="122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68">
        <v>136.547</v>
      </c>
      <c r="H7" s="89"/>
      <c r="I7" s="87"/>
      <c r="J7" s="139"/>
      <c r="K7" s="140"/>
      <c r="L7" s="122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68"/>
      <c r="H8" s="89"/>
      <c r="I8" s="87"/>
      <c r="J8" s="139"/>
      <c r="K8" s="140"/>
      <c r="L8" s="122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68">
        <v>89.548000000000002</v>
      </c>
      <c r="H9" s="89"/>
      <c r="I9" s="87"/>
      <c r="J9" s="141"/>
      <c r="K9" s="142"/>
      <c r="L9" s="122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74">
        <f>F136</f>
        <v>83.479739999999993</v>
      </c>
      <c r="H10" s="89"/>
      <c r="I10" s="87"/>
      <c r="J10" s="117"/>
      <c r="K10" s="12"/>
      <c r="L10" s="122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74">
        <f>G9-G10</f>
        <v>6.0682600000000093</v>
      </c>
      <c r="H11" s="89"/>
      <c r="I11" s="87"/>
      <c r="J11" s="117" t="s">
        <v>31</v>
      </c>
      <c r="K11" s="12"/>
      <c r="L11" s="122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68">
        <v>0</v>
      </c>
      <c r="H12" s="89"/>
      <c r="I12" s="87"/>
      <c r="J12" s="117"/>
      <c r="K12" s="12"/>
      <c r="L12" s="122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74">
        <v>12.571999999999999</v>
      </c>
      <c r="H13" s="89"/>
      <c r="I13" s="87"/>
      <c r="J13" s="148" t="s">
        <v>56</v>
      </c>
      <c r="K13" s="148"/>
      <c r="L13" s="117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74">
        <f>G7-G9-G12-G13</f>
        <v>34.426999999999992</v>
      </c>
      <c r="H14" s="89"/>
      <c r="I14" s="87"/>
      <c r="J14" s="148"/>
      <c r="K14" s="148"/>
      <c r="L14" s="117"/>
    </row>
    <row r="15" spans="1:12" ht="16.149999999999999" customHeight="1" x14ac:dyDescent="0.25">
      <c r="G15" s="90"/>
      <c r="H15" s="90"/>
    </row>
    <row r="16" spans="1:12" ht="14.45" customHeight="1" x14ac:dyDescent="0.25"/>
    <row r="17" spans="1:10" s="3" customFormat="1" ht="44.25" customHeight="1" x14ac:dyDescent="0.25">
      <c r="A17" s="2" t="s">
        <v>0</v>
      </c>
      <c r="B17" s="7" t="s">
        <v>1</v>
      </c>
      <c r="C17" s="2" t="s">
        <v>2</v>
      </c>
      <c r="D17" s="1" t="s">
        <v>54</v>
      </c>
      <c r="E17" s="1" t="s">
        <v>57</v>
      </c>
      <c r="F17" s="92" t="s">
        <v>33</v>
      </c>
      <c r="G17" s="93" t="s">
        <v>15</v>
      </c>
      <c r="H17" s="94" t="s">
        <v>36</v>
      </c>
      <c r="I17" s="95"/>
      <c r="J17" s="119"/>
    </row>
    <row r="18" spans="1:10" x14ac:dyDescent="0.25">
      <c r="A18" s="29">
        <v>1</v>
      </c>
      <c r="B18" s="29">
        <v>49694375</v>
      </c>
      <c r="C18" s="29">
        <v>51.7</v>
      </c>
      <c r="D18" s="30">
        <v>18953</v>
      </c>
      <c r="E18" s="29">
        <v>20400</v>
      </c>
      <c r="F18" s="31">
        <f>(E18-D18)*0.00086</f>
        <v>1.2444199999999999</v>
      </c>
      <c r="G18" s="97">
        <f>C18/6908.6*$G$11</f>
        <v>4.5411377413658409E-2</v>
      </c>
      <c r="H18" s="98">
        <f>F18+G18</f>
        <v>1.2898313774136583</v>
      </c>
    </row>
    <row r="19" spans="1:10" x14ac:dyDescent="0.25">
      <c r="A19" s="29">
        <v>2</v>
      </c>
      <c r="B19" s="29">
        <v>49694370</v>
      </c>
      <c r="C19" s="29">
        <v>48.8</v>
      </c>
      <c r="D19" s="30">
        <v>14214</v>
      </c>
      <c r="E19" s="29">
        <v>15309</v>
      </c>
      <c r="F19" s="31">
        <f t="shared" ref="F19:F82" si="0">(E19-D19)*0.00086</f>
        <v>0.94169999999999998</v>
      </c>
      <c r="G19" s="97">
        <f t="shared" ref="G19:G21" si="1">C19/6908.6*$G$11</f>
        <v>4.2864124135135982E-2</v>
      </c>
      <c r="H19" s="98">
        <f t="shared" ref="H19:H82" si="2">F19+G19</f>
        <v>0.98456412413513594</v>
      </c>
    </row>
    <row r="20" spans="1:10" x14ac:dyDescent="0.25">
      <c r="A20" s="29">
        <v>3</v>
      </c>
      <c r="B20" s="29">
        <v>49694359</v>
      </c>
      <c r="C20" s="29">
        <v>79.8</v>
      </c>
      <c r="D20" s="30">
        <v>16977</v>
      </c>
      <c r="E20" s="29">
        <v>18184</v>
      </c>
      <c r="F20" s="31">
        <f t="shared" si="0"/>
        <v>1.0380199999999999</v>
      </c>
      <c r="G20" s="97">
        <f t="shared" si="1"/>
        <v>7.0093383319341215E-2</v>
      </c>
      <c r="H20" s="98">
        <f t="shared" si="2"/>
        <v>1.1081133833193411</v>
      </c>
    </row>
    <row r="21" spans="1:10" x14ac:dyDescent="0.25">
      <c r="A21" s="29">
        <v>4</v>
      </c>
      <c r="B21" s="29">
        <v>49694358</v>
      </c>
      <c r="C21" s="29">
        <v>84.3</v>
      </c>
      <c r="D21" s="30">
        <v>30705</v>
      </c>
      <c r="E21" s="29">
        <v>33143</v>
      </c>
      <c r="F21" s="31">
        <f t="shared" si="0"/>
        <v>2.0966800000000001</v>
      </c>
      <c r="G21" s="97">
        <f t="shared" si="1"/>
        <v>7.4046017717048426E-2</v>
      </c>
      <c r="H21" s="98">
        <f t="shared" si="2"/>
        <v>2.1707260177170484</v>
      </c>
    </row>
    <row r="22" spans="1:10" x14ac:dyDescent="0.25">
      <c r="A22" s="29">
        <v>5</v>
      </c>
      <c r="B22" s="29">
        <v>49694360</v>
      </c>
      <c r="C22" s="29">
        <v>84.4</v>
      </c>
      <c r="D22" s="30">
        <v>22913</v>
      </c>
      <c r="E22" s="29">
        <v>24887</v>
      </c>
      <c r="F22" s="31">
        <f t="shared" si="0"/>
        <v>1.69764</v>
      </c>
      <c r="G22" s="97">
        <f t="shared" ref="G22:G85" si="3">C22*$G$11/6908.6</f>
        <v>7.4133854036997487E-2</v>
      </c>
      <c r="H22" s="98">
        <f t="shared" si="2"/>
        <v>1.7717738540369976</v>
      </c>
    </row>
    <row r="23" spans="1:10" x14ac:dyDescent="0.25">
      <c r="A23" s="35">
        <v>6</v>
      </c>
      <c r="B23" s="35">
        <v>49694353</v>
      </c>
      <c r="C23" s="35">
        <v>57.9</v>
      </c>
      <c r="D23" s="30">
        <v>10798</v>
      </c>
      <c r="E23" s="29">
        <v>11796</v>
      </c>
      <c r="F23" s="31">
        <f t="shared" si="0"/>
        <v>0.85827999999999993</v>
      </c>
      <c r="G23" s="99">
        <f>C23*$G$11/6908.6</f>
        <v>5.0857229250499451E-2</v>
      </c>
      <c r="H23" s="100">
        <f t="shared" si="2"/>
        <v>0.90913722925049933</v>
      </c>
    </row>
    <row r="24" spans="1:10" x14ac:dyDescent="0.25">
      <c r="A24" s="35">
        <v>7</v>
      </c>
      <c r="B24" s="35">
        <v>49694367</v>
      </c>
      <c r="C24" s="35">
        <v>43.1</v>
      </c>
      <c r="D24" s="30">
        <v>12076</v>
      </c>
      <c r="E24" s="29">
        <v>12911</v>
      </c>
      <c r="F24" s="31">
        <f t="shared" si="0"/>
        <v>0.71809999999999996</v>
      </c>
      <c r="G24" s="99">
        <f t="shared" si="3"/>
        <v>3.7857453898040183E-2</v>
      </c>
      <c r="H24" s="100">
        <f t="shared" si="2"/>
        <v>0.75595745389804014</v>
      </c>
    </row>
    <row r="25" spans="1:10" x14ac:dyDescent="0.25">
      <c r="A25" s="35">
        <v>8</v>
      </c>
      <c r="B25" s="38">
        <v>49694352</v>
      </c>
      <c r="C25" s="35">
        <v>45.5</v>
      </c>
      <c r="D25" s="30">
        <v>10853</v>
      </c>
      <c r="E25" s="29">
        <v>11657</v>
      </c>
      <c r="F25" s="31">
        <f t="shared" si="0"/>
        <v>0.69143999999999994</v>
      </c>
      <c r="G25" s="99">
        <f t="shared" si="3"/>
        <v>3.996552557681736E-2</v>
      </c>
      <c r="H25" s="100">
        <f t="shared" si="2"/>
        <v>0.73140552557681726</v>
      </c>
    </row>
    <row r="26" spans="1:10" x14ac:dyDescent="0.25">
      <c r="A26" s="35">
        <v>9</v>
      </c>
      <c r="B26" s="38">
        <v>49694372</v>
      </c>
      <c r="C26" s="35">
        <v>52</v>
      </c>
      <c r="D26" s="30">
        <v>14524</v>
      </c>
      <c r="E26" s="35">
        <v>14524</v>
      </c>
      <c r="F26" s="31">
        <f t="shared" si="0"/>
        <v>0</v>
      </c>
      <c r="G26" s="99">
        <f t="shared" si="3"/>
        <v>4.5674886373505551E-2</v>
      </c>
      <c r="H26" s="100">
        <f t="shared" si="2"/>
        <v>4.5674886373505551E-2</v>
      </c>
    </row>
    <row r="27" spans="1:10" x14ac:dyDescent="0.25">
      <c r="A27" s="35">
        <v>10</v>
      </c>
      <c r="B27" s="38">
        <v>49694378</v>
      </c>
      <c r="C27" s="35">
        <v>52.6</v>
      </c>
      <c r="D27" s="30">
        <v>17873</v>
      </c>
      <c r="E27" s="29">
        <v>18891</v>
      </c>
      <c r="F27" s="31">
        <f t="shared" si="0"/>
        <v>0.87547999999999992</v>
      </c>
      <c r="G27" s="99">
        <f t="shared" si="3"/>
        <v>4.6201904293199848E-2</v>
      </c>
      <c r="H27" s="100">
        <f t="shared" si="2"/>
        <v>0.92168190429319974</v>
      </c>
    </row>
    <row r="28" spans="1:10" x14ac:dyDescent="0.25">
      <c r="A28" s="35">
        <v>11</v>
      </c>
      <c r="B28" s="38">
        <v>49694373</v>
      </c>
      <c r="C28" s="35">
        <v>50.5</v>
      </c>
      <c r="D28" s="30">
        <v>11882</v>
      </c>
      <c r="E28" s="29">
        <v>11882</v>
      </c>
      <c r="F28" s="31">
        <f t="shared" si="0"/>
        <v>0</v>
      </c>
      <c r="G28" s="99">
        <f t="shared" si="3"/>
        <v>4.4357341574269814E-2</v>
      </c>
      <c r="H28" s="100">
        <f t="shared" si="2"/>
        <v>4.4357341574269814E-2</v>
      </c>
    </row>
    <row r="29" spans="1:10" x14ac:dyDescent="0.25">
      <c r="A29" s="35">
        <v>12</v>
      </c>
      <c r="B29" s="38">
        <v>49694377</v>
      </c>
      <c r="C29" s="35">
        <v>80.900000000000006</v>
      </c>
      <c r="D29" s="30">
        <v>15511</v>
      </c>
      <c r="E29" s="29">
        <v>16715</v>
      </c>
      <c r="F29" s="31">
        <f t="shared" si="0"/>
        <v>1.0354399999999999</v>
      </c>
      <c r="G29" s="99">
        <f t="shared" si="3"/>
        <v>7.1059582838780763E-2</v>
      </c>
      <c r="H29" s="100">
        <f t="shared" si="2"/>
        <v>1.1064995828387807</v>
      </c>
    </row>
    <row r="30" spans="1:10" x14ac:dyDescent="0.25">
      <c r="A30" s="35">
        <v>13</v>
      </c>
      <c r="B30" s="38">
        <v>49694366</v>
      </c>
      <c r="C30" s="35">
        <v>83.6</v>
      </c>
      <c r="D30" s="30">
        <v>20834</v>
      </c>
      <c r="E30" s="29">
        <v>21778</v>
      </c>
      <c r="F30" s="31">
        <f t="shared" si="0"/>
        <v>0.81184000000000001</v>
      </c>
      <c r="G30" s="99">
        <f t="shared" si="3"/>
        <v>7.3431163477405081E-2</v>
      </c>
      <c r="H30" s="100">
        <f t="shared" si="2"/>
        <v>0.88527116347740509</v>
      </c>
    </row>
    <row r="31" spans="1:10" x14ac:dyDescent="0.25">
      <c r="A31" s="39">
        <v>14</v>
      </c>
      <c r="B31" s="40">
        <v>48446947</v>
      </c>
      <c r="C31" s="39">
        <v>85</v>
      </c>
      <c r="D31" s="30">
        <v>19220</v>
      </c>
      <c r="E31" s="29">
        <v>20387</v>
      </c>
      <c r="F31" s="31">
        <f t="shared" si="0"/>
        <v>1.00362</v>
      </c>
      <c r="G31" s="97">
        <f t="shared" si="3"/>
        <v>7.4660871956691771E-2</v>
      </c>
      <c r="H31" s="98">
        <f t="shared" si="2"/>
        <v>1.0782808719566916</v>
      </c>
    </row>
    <row r="32" spans="1:10" x14ac:dyDescent="0.25">
      <c r="A32" s="39">
        <v>15</v>
      </c>
      <c r="B32" s="39">
        <v>49694351</v>
      </c>
      <c r="C32" s="39">
        <v>57.9</v>
      </c>
      <c r="D32" s="30">
        <v>12651</v>
      </c>
      <c r="E32" s="29">
        <v>13638</v>
      </c>
      <c r="F32" s="31">
        <f t="shared" si="0"/>
        <v>0.84882000000000002</v>
      </c>
      <c r="G32" s="97">
        <f t="shared" si="3"/>
        <v>5.0857229250499451E-2</v>
      </c>
      <c r="H32" s="98">
        <f t="shared" si="2"/>
        <v>0.89967722925049942</v>
      </c>
    </row>
    <row r="33" spans="1:8" x14ac:dyDescent="0.25">
      <c r="A33" s="39">
        <v>16</v>
      </c>
      <c r="B33" s="39">
        <v>49694368</v>
      </c>
      <c r="C33" s="29">
        <v>42.3</v>
      </c>
      <c r="D33" s="30">
        <v>12301</v>
      </c>
      <c r="E33" s="29">
        <v>13078</v>
      </c>
      <c r="F33" s="31">
        <f t="shared" si="0"/>
        <v>0.66822000000000004</v>
      </c>
      <c r="G33" s="97">
        <f t="shared" si="3"/>
        <v>3.7154763338447784E-2</v>
      </c>
      <c r="H33" s="98">
        <f t="shared" si="2"/>
        <v>0.70537476333844784</v>
      </c>
    </row>
    <row r="34" spans="1:8" x14ac:dyDescent="0.25">
      <c r="A34" s="39">
        <v>17</v>
      </c>
      <c r="B34" s="39">
        <v>49694356</v>
      </c>
      <c r="C34" s="29">
        <v>45.8</v>
      </c>
      <c r="D34" s="30">
        <v>13414</v>
      </c>
      <c r="E34" s="29">
        <v>14394</v>
      </c>
      <c r="F34" s="31">
        <f t="shared" si="0"/>
        <v>0.84279999999999999</v>
      </c>
      <c r="G34" s="97">
        <f t="shared" si="3"/>
        <v>4.0229034536664501E-2</v>
      </c>
      <c r="H34" s="98">
        <f t="shared" si="2"/>
        <v>0.88302903453666448</v>
      </c>
    </row>
    <row r="35" spans="1:8" x14ac:dyDescent="0.25">
      <c r="A35" s="29">
        <v>18</v>
      </c>
      <c r="B35" s="29">
        <v>49694371</v>
      </c>
      <c r="C35" s="29">
        <v>51.9</v>
      </c>
      <c r="D35" s="30">
        <v>10914</v>
      </c>
      <c r="E35" s="29">
        <v>11968</v>
      </c>
      <c r="F35" s="31">
        <f t="shared" si="0"/>
        <v>0.90644000000000002</v>
      </c>
      <c r="G35" s="97">
        <f t="shared" si="3"/>
        <v>4.5587050053556503E-2</v>
      </c>
      <c r="H35" s="98">
        <f t="shared" si="2"/>
        <v>0.95202705005355648</v>
      </c>
    </row>
    <row r="36" spans="1:8" x14ac:dyDescent="0.25">
      <c r="A36" s="29">
        <v>19</v>
      </c>
      <c r="B36" s="29">
        <v>49694357</v>
      </c>
      <c r="C36" s="29">
        <v>52.8</v>
      </c>
      <c r="D36" s="30">
        <v>2057</v>
      </c>
      <c r="E36" s="29">
        <v>2057</v>
      </c>
      <c r="F36" s="31">
        <f t="shared" si="0"/>
        <v>0</v>
      </c>
      <c r="G36" s="97">
        <f t="shared" si="3"/>
        <v>4.6377576933097943E-2</v>
      </c>
      <c r="H36" s="98">
        <f t="shared" si="2"/>
        <v>4.6377576933097943E-2</v>
      </c>
    </row>
    <row r="37" spans="1:8" x14ac:dyDescent="0.25">
      <c r="A37" s="29">
        <v>20</v>
      </c>
      <c r="B37" s="29">
        <v>49690023</v>
      </c>
      <c r="C37" s="29">
        <v>50.8</v>
      </c>
      <c r="D37" s="30">
        <v>3364</v>
      </c>
      <c r="E37" s="29">
        <v>3364</v>
      </c>
      <c r="F37" s="31">
        <f t="shared" si="0"/>
        <v>0</v>
      </c>
      <c r="G37" s="97">
        <f t="shared" si="3"/>
        <v>4.4620850534116963E-2</v>
      </c>
      <c r="H37" s="98">
        <f t="shared" si="2"/>
        <v>4.4620850534116963E-2</v>
      </c>
    </row>
    <row r="38" spans="1:8" x14ac:dyDescent="0.25">
      <c r="A38" s="29">
        <v>21</v>
      </c>
      <c r="B38" s="29">
        <v>49690017</v>
      </c>
      <c r="C38" s="29">
        <v>80.7</v>
      </c>
      <c r="D38" s="30">
        <v>13001</v>
      </c>
      <c r="E38" s="30">
        <v>13822</v>
      </c>
      <c r="F38" s="31">
        <f t="shared" si="0"/>
        <v>0.70606000000000002</v>
      </c>
      <c r="G38" s="97">
        <f t="shared" si="3"/>
        <v>7.0883910198882655E-2</v>
      </c>
      <c r="H38" s="98">
        <f t="shared" si="2"/>
        <v>0.77694391019888265</v>
      </c>
    </row>
    <row r="39" spans="1:8" x14ac:dyDescent="0.25">
      <c r="A39" s="29">
        <v>22</v>
      </c>
      <c r="B39" s="29">
        <v>49690009</v>
      </c>
      <c r="C39" s="29">
        <v>86.3</v>
      </c>
      <c r="D39" s="30">
        <v>18930</v>
      </c>
      <c r="E39" s="30">
        <v>20693</v>
      </c>
      <c r="F39" s="31">
        <f t="shared" si="0"/>
        <v>1.5161799999999999</v>
      </c>
      <c r="G39" s="97">
        <f t="shared" si="3"/>
        <v>7.58027441160294E-2</v>
      </c>
      <c r="H39" s="98">
        <f t="shared" si="2"/>
        <v>1.5919827441160292</v>
      </c>
    </row>
    <row r="40" spans="1:8" x14ac:dyDescent="0.25">
      <c r="A40" s="29">
        <v>23</v>
      </c>
      <c r="B40" s="29">
        <v>49690012</v>
      </c>
      <c r="C40" s="29">
        <v>87.1</v>
      </c>
      <c r="D40" s="30">
        <v>23768</v>
      </c>
      <c r="E40" s="30">
        <v>25308</v>
      </c>
      <c r="F40" s="31">
        <f t="shared" si="0"/>
        <v>1.3244</v>
      </c>
      <c r="G40" s="97">
        <f t="shared" si="3"/>
        <v>7.6505434675621792E-2</v>
      </c>
      <c r="H40" s="98">
        <f t="shared" si="2"/>
        <v>1.4009054346756218</v>
      </c>
    </row>
    <row r="41" spans="1:8" x14ac:dyDescent="0.25">
      <c r="A41" s="29">
        <v>24</v>
      </c>
      <c r="B41" s="29">
        <v>49694361</v>
      </c>
      <c r="C41" s="29">
        <v>57.4</v>
      </c>
      <c r="D41" s="30">
        <v>13004</v>
      </c>
      <c r="E41" s="30">
        <v>13853</v>
      </c>
      <c r="F41" s="31">
        <f t="shared" si="0"/>
        <v>0.73014000000000001</v>
      </c>
      <c r="G41" s="97">
        <f t="shared" si="3"/>
        <v>5.0418047650754208E-2</v>
      </c>
      <c r="H41" s="98">
        <f t="shared" si="2"/>
        <v>0.78055804765075421</v>
      </c>
    </row>
    <row r="42" spans="1:8" x14ac:dyDescent="0.25">
      <c r="A42" s="29">
        <v>25</v>
      </c>
      <c r="B42" s="29">
        <v>49694376</v>
      </c>
      <c r="C42" s="29">
        <v>42.6</v>
      </c>
      <c r="D42" s="30">
        <v>5871</v>
      </c>
      <c r="E42" s="30">
        <v>6352</v>
      </c>
      <c r="F42" s="31">
        <f t="shared" si="0"/>
        <v>0.41365999999999997</v>
      </c>
      <c r="G42" s="97">
        <f t="shared" si="3"/>
        <v>3.7418272298294933E-2</v>
      </c>
      <c r="H42" s="98">
        <f t="shared" si="2"/>
        <v>0.45107827229829489</v>
      </c>
    </row>
    <row r="43" spans="1:8" x14ac:dyDescent="0.25">
      <c r="A43" s="29">
        <v>26</v>
      </c>
      <c r="B43" s="29">
        <v>49690027</v>
      </c>
      <c r="C43" s="29">
        <v>45.7</v>
      </c>
      <c r="D43" s="30">
        <v>8319</v>
      </c>
      <c r="E43" s="30">
        <v>8987</v>
      </c>
      <c r="F43" s="31">
        <f t="shared" si="0"/>
        <v>0.57447999999999999</v>
      </c>
      <c r="G43" s="97">
        <f t="shared" si="3"/>
        <v>4.0141198216715461E-2</v>
      </c>
      <c r="H43" s="98">
        <f t="shared" si="2"/>
        <v>0.61462119821671546</v>
      </c>
    </row>
    <row r="44" spans="1:8" x14ac:dyDescent="0.25">
      <c r="A44" s="29">
        <v>27</v>
      </c>
      <c r="B44" s="29">
        <v>49694363</v>
      </c>
      <c r="C44" s="29">
        <v>52.1</v>
      </c>
      <c r="D44" s="30">
        <v>18058</v>
      </c>
      <c r="E44" s="30">
        <v>19220</v>
      </c>
      <c r="F44" s="31">
        <f t="shared" si="0"/>
        <v>0.99931999999999999</v>
      </c>
      <c r="G44" s="97">
        <f t="shared" si="3"/>
        <v>4.5762722693454605E-2</v>
      </c>
      <c r="H44" s="98">
        <f t="shared" si="2"/>
        <v>1.0450827226934547</v>
      </c>
    </row>
    <row r="45" spans="1:8" x14ac:dyDescent="0.25">
      <c r="A45" s="29">
        <v>28</v>
      </c>
      <c r="B45" s="29">
        <v>49690013</v>
      </c>
      <c r="C45" s="29">
        <v>52.6</v>
      </c>
      <c r="D45" s="30">
        <v>15208</v>
      </c>
      <c r="E45" s="30">
        <v>16652</v>
      </c>
      <c r="F45" s="31">
        <f t="shared" si="0"/>
        <v>1.2418400000000001</v>
      </c>
      <c r="G45" s="97">
        <f t="shared" si="3"/>
        <v>4.6201904293199848E-2</v>
      </c>
      <c r="H45" s="98">
        <f t="shared" si="2"/>
        <v>1.2880419042931999</v>
      </c>
    </row>
    <row r="46" spans="1:8" x14ac:dyDescent="0.25">
      <c r="A46" s="29">
        <v>29</v>
      </c>
      <c r="B46" s="29">
        <v>49694355</v>
      </c>
      <c r="C46" s="29">
        <v>50.3</v>
      </c>
      <c r="D46" s="30">
        <v>13964</v>
      </c>
      <c r="E46" s="30">
        <v>15007</v>
      </c>
      <c r="F46" s="31">
        <f t="shared" si="0"/>
        <v>0.89698</v>
      </c>
      <c r="G46" s="97">
        <f t="shared" si="3"/>
        <v>4.4181668934371712E-2</v>
      </c>
      <c r="H46" s="98">
        <f t="shared" si="2"/>
        <v>0.9411616689343717</v>
      </c>
    </row>
    <row r="47" spans="1:8" x14ac:dyDescent="0.25">
      <c r="A47" s="29">
        <v>30</v>
      </c>
      <c r="B47" s="29">
        <v>48446938</v>
      </c>
      <c r="C47" s="29">
        <v>79</v>
      </c>
      <c r="D47" s="30">
        <v>15113</v>
      </c>
      <c r="E47" s="30">
        <v>16045</v>
      </c>
      <c r="F47" s="31">
        <f t="shared" si="0"/>
        <v>0.80152000000000001</v>
      </c>
      <c r="G47" s="97">
        <f t="shared" si="3"/>
        <v>6.9390692759748823E-2</v>
      </c>
      <c r="H47" s="98">
        <f t="shared" si="2"/>
        <v>0.87091069275974886</v>
      </c>
    </row>
    <row r="48" spans="1:8" x14ac:dyDescent="0.25">
      <c r="A48" s="29">
        <v>31</v>
      </c>
      <c r="B48" s="29">
        <v>49690019</v>
      </c>
      <c r="C48" s="29">
        <v>86</v>
      </c>
      <c r="D48" s="30">
        <v>26357</v>
      </c>
      <c r="E48" s="30">
        <v>28067</v>
      </c>
      <c r="F48" s="31">
        <f t="shared" si="0"/>
        <v>1.4705999999999999</v>
      </c>
      <c r="G48" s="97">
        <f t="shared" si="3"/>
        <v>7.5539235156182258E-2</v>
      </c>
      <c r="H48" s="98">
        <f t="shared" si="2"/>
        <v>1.5461392351561822</v>
      </c>
    </row>
    <row r="49" spans="1:8" x14ac:dyDescent="0.25">
      <c r="A49" s="29">
        <v>32</v>
      </c>
      <c r="B49" s="29">
        <v>49690026</v>
      </c>
      <c r="C49" s="29">
        <v>87.4</v>
      </c>
      <c r="D49" s="30">
        <v>21630</v>
      </c>
      <c r="E49" s="30">
        <v>23328</v>
      </c>
      <c r="F49" s="31">
        <f t="shared" si="0"/>
        <v>1.46028</v>
      </c>
      <c r="G49" s="97">
        <f t="shared" si="3"/>
        <v>7.6768943635468961E-2</v>
      </c>
      <c r="H49" s="98">
        <f t="shared" si="2"/>
        <v>1.5370489436354691</v>
      </c>
    </row>
    <row r="50" spans="1:8" x14ac:dyDescent="0.25">
      <c r="A50" s="29">
        <v>33</v>
      </c>
      <c r="B50" s="29">
        <v>49694364</v>
      </c>
      <c r="C50" s="29">
        <v>57.1</v>
      </c>
      <c r="D50" s="30">
        <v>14683</v>
      </c>
      <c r="E50" s="30">
        <v>15604</v>
      </c>
      <c r="F50" s="31">
        <f t="shared" si="0"/>
        <v>0.79205999999999999</v>
      </c>
      <c r="G50" s="97">
        <f t="shared" si="3"/>
        <v>5.0154538690907059E-2</v>
      </c>
      <c r="H50" s="98">
        <f t="shared" si="2"/>
        <v>0.84221453869090701</v>
      </c>
    </row>
    <row r="51" spans="1:8" x14ac:dyDescent="0.25">
      <c r="A51" s="29">
        <v>34</v>
      </c>
      <c r="B51" s="29">
        <v>49690020</v>
      </c>
      <c r="C51" s="29">
        <v>42.9</v>
      </c>
      <c r="D51" s="30">
        <v>4939</v>
      </c>
      <c r="E51" s="30">
        <v>5708</v>
      </c>
      <c r="F51" s="31">
        <f t="shared" si="0"/>
        <v>0.66134000000000004</v>
      </c>
      <c r="G51" s="97">
        <f t="shared" si="3"/>
        <v>3.7681781258142082E-2</v>
      </c>
      <c r="H51" s="98">
        <f t="shared" si="2"/>
        <v>0.69902178125814207</v>
      </c>
    </row>
    <row r="52" spans="1:8" x14ac:dyDescent="0.25">
      <c r="A52" s="29">
        <v>35</v>
      </c>
      <c r="B52" s="29">
        <v>49690028</v>
      </c>
      <c r="C52" s="29">
        <v>44.3</v>
      </c>
      <c r="D52" s="30">
        <v>11721</v>
      </c>
      <c r="E52" s="30">
        <v>12480</v>
      </c>
      <c r="F52" s="31">
        <f t="shared" si="0"/>
        <v>0.65273999999999999</v>
      </c>
      <c r="G52" s="97">
        <f t="shared" si="3"/>
        <v>3.8911489737428764E-2</v>
      </c>
      <c r="H52" s="98">
        <f t="shared" si="2"/>
        <v>0.69165148973742874</v>
      </c>
    </row>
    <row r="53" spans="1:8" x14ac:dyDescent="0.25">
      <c r="A53" s="29">
        <v>36</v>
      </c>
      <c r="B53" s="29">
        <v>49690015</v>
      </c>
      <c r="C53" s="29">
        <v>51.7</v>
      </c>
      <c r="D53" s="30">
        <v>12664</v>
      </c>
      <c r="E53" s="30">
        <v>13879</v>
      </c>
      <c r="F53" s="31">
        <f t="shared" si="0"/>
        <v>1.0448999999999999</v>
      </c>
      <c r="G53" s="97">
        <f t="shared" si="3"/>
        <v>4.5411377413658409E-2</v>
      </c>
      <c r="H53" s="98">
        <f t="shared" si="2"/>
        <v>1.0903113774136584</v>
      </c>
    </row>
    <row r="54" spans="1:8" x14ac:dyDescent="0.25">
      <c r="A54" s="29">
        <v>37</v>
      </c>
      <c r="B54" s="29">
        <v>49690008</v>
      </c>
      <c r="C54" s="29">
        <v>52.3</v>
      </c>
      <c r="D54" s="30">
        <v>15245</v>
      </c>
      <c r="E54" s="30">
        <v>16427</v>
      </c>
      <c r="F54" s="31">
        <f t="shared" si="0"/>
        <v>1.0165199999999999</v>
      </c>
      <c r="G54" s="97">
        <f t="shared" si="3"/>
        <v>4.59383953333527E-2</v>
      </c>
      <c r="H54" s="98">
        <f t="shared" si="2"/>
        <v>1.0624583953333526</v>
      </c>
    </row>
    <row r="55" spans="1:8" x14ac:dyDescent="0.25">
      <c r="A55" s="29">
        <v>38</v>
      </c>
      <c r="B55" s="29">
        <v>49690029</v>
      </c>
      <c r="C55" s="29">
        <v>50.2</v>
      </c>
      <c r="D55" s="30">
        <v>12529</v>
      </c>
      <c r="E55" s="30">
        <v>13475</v>
      </c>
      <c r="F55" s="31">
        <f t="shared" si="0"/>
        <v>0.81355999999999995</v>
      </c>
      <c r="G55" s="97">
        <f t="shared" si="3"/>
        <v>4.4093832614422672E-2</v>
      </c>
      <c r="H55" s="98">
        <f t="shared" si="2"/>
        <v>0.85765383261442263</v>
      </c>
    </row>
    <row r="56" spans="1:8" x14ac:dyDescent="0.25">
      <c r="A56" s="29">
        <v>39</v>
      </c>
      <c r="B56" s="29">
        <v>49690016</v>
      </c>
      <c r="C56" s="29">
        <v>79.7</v>
      </c>
      <c r="D56" s="30">
        <v>7550</v>
      </c>
      <c r="E56" s="30">
        <v>8856</v>
      </c>
      <c r="F56" s="31">
        <f t="shared" si="0"/>
        <v>1.1231599999999999</v>
      </c>
      <c r="G56" s="97">
        <f t="shared" si="3"/>
        <v>7.0005546999392168E-2</v>
      </c>
      <c r="H56" s="98">
        <f t="shared" si="2"/>
        <v>1.193165546999392</v>
      </c>
    </row>
    <row r="57" spans="1:8" x14ac:dyDescent="0.25">
      <c r="A57" s="29">
        <v>40</v>
      </c>
      <c r="B57" s="29">
        <v>49690024</v>
      </c>
      <c r="C57" s="29">
        <v>86.4</v>
      </c>
      <c r="D57" s="30">
        <v>13933</v>
      </c>
      <c r="E57" s="30">
        <v>15455</v>
      </c>
      <c r="F57" s="31">
        <f t="shared" si="0"/>
        <v>1.3089199999999999</v>
      </c>
      <c r="G57" s="97">
        <f t="shared" si="3"/>
        <v>7.5890580435978461E-2</v>
      </c>
      <c r="H57" s="98">
        <f t="shared" si="2"/>
        <v>1.3848105804359783</v>
      </c>
    </row>
    <row r="58" spans="1:8" x14ac:dyDescent="0.25">
      <c r="A58" s="29">
        <v>41</v>
      </c>
      <c r="B58" s="29">
        <v>49690035</v>
      </c>
      <c r="C58" s="29">
        <v>87.4</v>
      </c>
      <c r="D58" s="30">
        <v>17463</v>
      </c>
      <c r="E58" s="30">
        <v>18949</v>
      </c>
      <c r="F58" s="31">
        <f t="shared" si="0"/>
        <v>1.27796</v>
      </c>
      <c r="G58" s="97">
        <f t="shared" si="3"/>
        <v>7.6768943635468961E-2</v>
      </c>
      <c r="H58" s="98">
        <f t="shared" si="2"/>
        <v>1.354728943635469</v>
      </c>
    </row>
    <row r="59" spans="1:8" x14ac:dyDescent="0.25">
      <c r="A59" s="29">
        <v>42</v>
      </c>
      <c r="B59" s="29">
        <v>49690040</v>
      </c>
      <c r="C59" s="29">
        <v>57.4</v>
      </c>
      <c r="D59" s="30">
        <v>11867</v>
      </c>
      <c r="E59" s="30">
        <v>12892</v>
      </c>
      <c r="F59" s="31">
        <f t="shared" si="0"/>
        <v>0.88149999999999995</v>
      </c>
      <c r="G59" s="97">
        <f t="shared" si="3"/>
        <v>5.0418047650754208E-2</v>
      </c>
      <c r="H59" s="98">
        <f t="shared" si="2"/>
        <v>0.93191804765075414</v>
      </c>
    </row>
    <row r="60" spans="1:8" x14ac:dyDescent="0.25">
      <c r="A60" s="29">
        <v>43</v>
      </c>
      <c r="B60" s="29">
        <v>49690038</v>
      </c>
      <c r="C60" s="29">
        <v>42.4</v>
      </c>
      <c r="D60" s="30">
        <v>11660</v>
      </c>
      <c r="E60" s="30">
        <v>12407</v>
      </c>
      <c r="F60" s="31">
        <f t="shared" si="0"/>
        <v>0.64241999999999999</v>
      </c>
      <c r="G60" s="97">
        <f t="shared" si="3"/>
        <v>3.7242599658396831E-2</v>
      </c>
      <c r="H60" s="98">
        <f t="shared" si="2"/>
        <v>0.67966259965839682</v>
      </c>
    </row>
    <row r="61" spans="1:8" x14ac:dyDescent="0.25">
      <c r="A61" s="29">
        <v>44</v>
      </c>
      <c r="B61" s="29">
        <v>49690010</v>
      </c>
      <c r="C61" s="29">
        <v>45.4</v>
      </c>
      <c r="D61" s="30">
        <v>10117</v>
      </c>
      <c r="E61" s="30">
        <v>10965</v>
      </c>
      <c r="F61" s="31">
        <f t="shared" si="0"/>
        <v>0.72927999999999993</v>
      </c>
      <c r="G61" s="97">
        <f t="shared" si="3"/>
        <v>3.9877689256868305E-2</v>
      </c>
      <c r="H61" s="98">
        <f t="shared" si="2"/>
        <v>0.76915768925686823</v>
      </c>
    </row>
    <row r="62" spans="1:8" x14ac:dyDescent="0.25">
      <c r="A62" s="29">
        <v>45</v>
      </c>
      <c r="B62" s="29">
        <v>49690033</v>
      </c>
      <c r="C62" s="29">
        <v>51.4</v>
      </c>
      <c r="D62" s="30">
        <v>10625</v>
      </c>
      <c r="E62" s="30">
        <v>11196</v>
      </c>
      <c r="F62" s="31">
        <f t="shared" si="0"/>
        <v>0.49106</v>
      </c>
      <c r="G62" s="97">
        <f t="shared" si="3"/>
        <v>4.514786845381126E-2</v>
      </c>
      <c r="H62" s="98">
        <f t="shared" si="2"/>
        <v>0.5362078684538113</v>
      </c>
    </row>
    <row r="63" spans="1:8" x14ac:dyDescent="0.25">
      <c r="A63" s="29">
        <v>46</v>
      </c>
      <c r="B63" s="29">
        <v>49690054</v>
      </c>
      <c r="C63" s="29">
        <v>53.1</v>
      </c>
      <c r="D63" s="30">
        <v>14165</v>
      </c>
      <c r="E63" s="30">
        <v>15222</v>
      </c>
      <c r="F63" s="31">
        <f t="shared" si="0"/>
        <v>0.90901999999999994</v>
      </c>
      <c r="G63" s="97">
        <f t="shared" si="3"/>
        <v>4.6641085892945099E-2</v>
      </c>
      <c r="H63" s="98">
        <f t="shared" si="2"/>
        <v>0.95566108589294507</v>
      </c>
    </row>
    <row r="64" spans="1:8" x14ac:dyDescent="0.25">
      <c r="A64" s="29">
        <v>47</v>
      </c>
      <c r="B64" s="29">
        <v>49690036</v>
      </c>
      <c r="C64" s="29">
        <v>49.9</v>
      </c>
      <c r="D64" s="30">
        <v>5552</v>
      </c>
      <c r="E64" s="30">
        <v>5822</v>
      </c>
      <c r="F64" s="31">
        <f t="shared" si="0"/>
        <v>0.23219999999999999</v>
      </c>
      <c r="G64" s="97">
        <f t="shared" si="3"/>
        <v>4.3830323654575523E-2</v>
      </c>
      <c r="H64" s="98">
        <f t="shared" si="2"/>
        <v>0.27603032365457553</v>
      </c>
    </row>
    <row r="65" spans="1:8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97">
        <f t="shared" si="3"/>
        <v>7.0181219639290277E-2</v>
      </c>
      <c r="H65" s="98">
        <f t="shared" si="2"/>
        <v>7.0181219639290277E-2</v>
      </c>
    </row>
    <row r="66" spans="1:8" x14ac:dyDescent="0.25">
      <c r="A66" s="29">
        <v>49</v>
      </c>
      <c r="B66" s="29">
        <v>49690052</v>
      </c>
      <c r="C66" s="29">
        <v>78</v>
      </c>
      <c r="D66" s="30">
        <v>22149</v>
      </c>
      <c r="E66" s="30">
        <v>24622</v>
      </c>
      <c r="F66" s="31">
        <f t="shared" si="0"/>
        <v>2.1267800000000001</v>
      </c>
      <c r="G66" s="97">
        <f t="shared" si="3"/>
        <v>6.8512329560258337E-2</v>
      </c>
      <c r="H66" s="100">
        <f t="shared" si="2"/>
        <v>2.1952923295602584</v>
      </c>
    </row>
    <row r="67" spans="1:8" x14ac:dyDescent="0.25">
      <c r="A67" s="29">
        <v>50</v>
      </c>
      <c r="B67" s="29">
        <v>49690050</v>
      </c>
      <c r="C67" s="29">
        <v>87</v>
      </c>
      <c r="D67" s="30">
        <v>11835</v>
      </c>
      <c r="E67" s="30">
        <v>11835</v>
      </c>
      <c r="F67" s="31">
        <f t="shared" si="0"/>
        <v>0</v>
      </c>
      <c r="G67" s="97">
        <f t="shared" si="3"/>
        <v>7.6417598355672758E-2</v>
      </c>
      <c r="H67" s="100">
        <f t="shared" si="2"/>
        <v>7.6417598355672758E-2</v>
      </c>
    </row>
    <row r="68" spans="1:8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97">
        <f t="shared" si="3"/>
        <v>5.0066702370958012E-2</v>
      </c>
      <c r="H68" s="100">
        <f t="shared" si="2"/>
        <v>5.0066702370958012E-2</v>
      </c>
    </row>
    <row r="69" spans="1:8" x14ac:dyDescent="0.25">
      <c r="A69" s="29">
        <v>52</v>
      </c>
      <c r="B69" s="29">
        <v>49690037</v>
      </c>
      <c r="C69" s="29">
        <v>42.2</v>
      </c>
      <c r="D69" s="30">
        <v>10395</v>
      </c>
      <c r="E69" s="30">
        <v>11168</v>
      </c>
      <c r="F69" s="31">
        <f t="shared" si="0"/>
        <v>0.66478000000000004</v>
      </c>
      <c r="G69" s="97">
        <f t="shared" si="3"/>
        <v>3.7066927018498744E-2</v>
      </c>
      <c r="H69" s="100">
        <f t="shared" si="2"/>
        <v>0.70184692701849882</v>
      </c>
    </row>
    <row r="70" spans="1:8" x14ac:dyDescent="0.25">
      <c r="A70" s="29">
        <v>53</v>
      </c>
      <c r="B70" s="29">
        <v>49690056</v>
      </c>
      <c r="C70" s="29">
        <v>45.5</v>
      </c>
      <c r="D70" s="30">
        <v>7462</v>
      </c>
      <c r="E70" s="30">
        <v>8198</v>
      </c>
      <c r="F70" s="31">
        <f t="shared" si="0"/>
        <v>0.63295999999999997</v>
      </c>
      <c r="G70" s="97">
        <f t="shared" si="3"/>
        <v>3.996552557681736E-2</v>
      </c>
      <c r="H70" s="100">
        <f t="shared" si="2"/>
        <v>0.67292552557681728</v>
      </c>
    </row>
    <row r="71" spans="1:8" x14ac:dyDescent="0.25">
      <c r="A71" s="29">
        <v>54</v>
      </c>
      <c r="B71" s="29">
        <v>49690032</v>
      </c>
      <c r="C71" s="29">
        <v>51.6</v>
      </c>
      <c r="D71" s="30">
        <v>9297</v>
      </c>
      <c r="E71" s="30">
        <v>9297</v>
      </c>
      <c r="F71" s="31">
        <f t="shared" si="0"/>
        <v>0</v>
      </c>
      <c r="G71" s="97">
        <f t="shared" si="3"/>
        <v>4.5323541093709362E-2</v>
      </c>
      <c r="H71" s="100">
        <f t="shared" si="2"/>
        <v>4.5323541093709362E-2</v>
      </c>
    </row>
    <row r="72" spans="1:8" x14ac:dyDescent="0.25">
      <c r="A72" s="29">
        <v>55</v>
      </c>
      <c r="B72" s="29">
        <v>49690055</v>
      </c>
      <c r="C72" s="29">
        <v>52.7</v>
      </c>
      <c r="D72" s="30">
        <v>16730</v>
      </c>
      <c r="E72" s="30">
        <v>17965</v>
      </c>
      <c r="F72" s="31">
        <f t="shared" si="0"/>
        <v>1.0621</v>
      </c>
      <c r="G72" s="97">
        <f t="shared" si="3"/>
        <v>4.6289740613148903E-2</v>
      </c>
      <c r="H72" s="100">
        <f t="shared" si="2"/>
        <v>1.1083897406131489</v>
      </c>
    </row>
    <row r="73" spans="1:8" x14ac:dyDescent="0.25">
      <c r="A73" s="29">
        <v>56</v>
      </c>
      <c r="B73" s="29">
        <v>49690058</v>
      </c>
      <c r="C73" s="29">
        <v>49.9</v>
      </c>
      <c r="D73" s="30">
        <v>10051</v>
      </c>
      <c r="E73" s="30">
        <v>10892</v>
      </c>
      <c r="F73" s="31">
        <f t="shared" si="0"/>
        <v>0.72326000000000001</v>
      </c>
      <c r="G73" s="97">
        <f t="shared" si="3"/>
        <v>4.3830323654575523E-2</v>
      </c>
      <c r="H73" s="100">
        <f t="shared" si="2"/>
        <v>0.76709032365457552</v>
      </c>
    </row>
    <row r="74" spans="1:8" x14ac:dyDescent="0.25">
      <c r="A74" s="29">
        <v>57</v>
      </c>
      <c r="B74" s="29">
        <v>49690011</v>
      </c>
      <c r="C74" s="29">
        <v>79.5</v>
      </c>
      <c r="D74" s="30">
        <v>11893</v>
      </c>
      <c r="E74" s="30">
        <v>13045</v>
      </c>
      <c r="F74" s="31">
        <f t="shared" si="0"/>
        <v>0.99071999999999993</v>
      </c>
      <c r="G74" s="97">
        <f t="shared" si="3"/>
        <v>6.9829874359494074E-2</v>
      </c>
      <c r="H74" s="100">
        <f t="shared" si="2"/>
        <v>1.0605498743594941</v>
      </c>
    </row>
    <row r="75" spans="1:8" x14ac:dyDescent="0.25">
      <c r="A75" s="29">
        <v>58</v>
      </c>
      <c r="B75" s="29">
        <v>49690061</v>
      </c>
      <c r="C75" s="29">
        <v>78.099999999999994</v>
      </c>
      <c r="D75" s="30">
        <v>20119</v>
      </c>
      <c r="E75" s="30">
        <v>21614</v>
      </c>
      <c r="F75" s="31">
        <f t="shared" si="0"/>
        <v>1.2857000000000001</v>
      </c>
      <c r="G75" s="97">
        <f t="shared" si="3"/>
        <v>6.860016588020737E-2</v>
      </c>
      <c r="H75" s="100">
        <f t="shared" si="2"/>
        <v>1.3543001658802074</v>
      </c>
    </row>
    <row r="76" spans="1:8" x14ac:dyDescent="0.25">
      <c r="A76" s="29">
        <v>59</v>
      </c>
      <c r="B76" s="29">
        <v>49690059</v>
      </c>
      <c r="C76" s="29">
        <v>87</v>
      </c>
      <c r="D76" s="30">
        <v>19941</v>
      </c>
      <c r="E76" s="30">
        <v>20814</v>
      </c>
      <c r="F76" s="31">
        <f t="shared" si="0"/>
        <v>0.75078</v>
      </c>
      <c r="G76" s="97">
        <f t="shared" si="3"/>
        <v>7.6417598355672758E-2</v>
      </c>
      <c r="H76" s="100">
        <f t="shared" si="2"/>
        <v>0.82719759835567275</v>
      </c>
    </row>
    <row r="77" spans="1:8" x14ac:dyDescent="0.25">
      <c r="A77" s="29">
        <v>60</v>
      </c>
      <c r="B77" s="29">
        <v>49690049</v>
      </c>
      <c r="C77" s="29">
        <v>56.7</v>
      </c>
      <c r="D77" s="30">
        <v>12577</v>
      </c>
      <c r="E77" s="30">
        <v>13577</v>
      </c>
      <c r="F77" s="31">
        <f t="shared" si="0"/>
        <v>0.86</v>
      </c>
      <c r="G77" s="97">
        <f t="shared" si="3"/>
        <v>4.9803193411110863E-2</v>
      </c>
      <c r="H77" s="100">
        <f t="shared" si="2"/>
        <v>0.90980319341111082</v>
      </c>
    </row>
    <row r="78" spans="1:8" x14ac:dyDescent="0.25">
      <c r="A78" s="29">
        <v>61</v>
      </c>
      <c r="B78" s="29">
        <v>49690044</v>
      </c>
      <c r="C78" s="29">
        <v>42.5</v>
      </c>
      <c r="D78" s="30">
        <v>6966</v>
      </c>
      <c r="E78" s="30">
        <v>7309</v>
      </c>
      <c r="F78" s="31">
        <f t="shared" si="0"/>
        <v>0.29498000000000002</v>
      </c>
      <c r="G78" s="97">
        <f t="shared" si="3"/>
        <v>3.7330435978345886E-2</v>
      </c>
      <c r="H78" s="100">
        <f t="shared" si="2"/>
        <v>0.33231043597834592</v>
      </c>
    </row>
    <row r="79" spans="1:8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4064</v>
      </c>
      <c r="F79" s="31">
        <f t="shared" si="0"/>
        <v>0</v>
      </c>
      <c r="G79" s="99">
        <f t="shared" si="3"/>
        <v>3.9614180297021163E-2</v>
      </c>
      <c r="H79" s="100">
        <f t="shared" si="2"/>
        <v>3.9614180297021163E-2</v>
      </c>
    </row>
    <row r="80" spans="1:8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99">
        <f t="shared" si="3"/>
        <v>4.5060032133862206E-2</v>
      </c>
      <c r="H80" s="100">
        <f t="shared" si="2"/>
        <v>4.5060032133862206E-2</v>
      </c>
    </row>
    <row r="81" spans="1:8" x14ac:dyDescent="0.25">
      <c r="A81" s="29">
        <v>64</v>
      </c>
      <c r="B81" s="41" t="s">
        <v>32</v>
      </c>
      <c r="C81" s="29">
        <v>52.3</v>
      </c>
      <c r="D81" s="30">
        <f>2.95/0.00086</f>
        <v>3430.2325581395353</v>
      </c>
      <c r="E81" s="30">
        <f>3.26/0.00086</f>
        <v>3790.6976744186045</v>
      </c>
      <c r="F81" s="31">
        <f t="shared" si="0"/>
        <v>0.3099999999999995</v>
      </c>
      <c r="G81" s="99">
        <f t="shared" si="3"/>
        <v>4.59383953333527E-2</v>
      </c>
      <c r="H81" s="100">
        <f t="shared" si="2"/>
        <v>0.3559383953333522</v>
      </c>
    </row>
    <row r="82" spans="1:8" x14ac:dyDescent="0.25">
      <c r="A82" s="29">
        <v>65</v>
      </c>
      <c r="B82" s="29">
        <v>49690060</v>
      </c>
      <c r="C82" s="29">
        <v>49.5</v>
      </c>
      <c r="D82" s="30">
        <v>13636</v>
      </c>
      <c r="E82" s="30">
        <v>14559</v>
      </c>
      <c r="F82" s="31">
        <f t="shared" si="0"/>
        <v>0.79377999999999993</v>
      </c>
      <c r="G82" s="99">
        <f t="shared" si="3"/>
        <v>4.3478978374779327E-2</v>
      </c>
      <c r="H82" s="100">
        <f t="shared" si="2"/>
        <v>0.83725897837477925</v>
      </c>
    </row>
    <row r="83" spans="1:8" x14ac:dyDescent="0.25">
      <c r="A83" s="29">
        <v>66</v>
      </c>
      <c r="B83" s="29">
        <v>49690051</v>
      </c>
      <c r="C83" s="29">
        <v>78.900000000000006</v>
      </c>
      <c r="D83" s="30">
        <v>12804</v>
      </c>
      <c r="E83" s="30">
        <v>13740</v>
      </c>
      <c r="F83" s="31">
        <f t="shared" ref="F83:F135" si="4">(E83-D83)*0.00086</f>
        <v>0.80496000000000001</v>
      </c>
      <c r="G83" s="99">
        <f t="shared" si="3"/>
        <v>6.9302856439799776E-2</v>
      </c>
      <c r="H83" s="100">
        <f t="shared" ref="H83:H135" si="5">F83+G83</f>
        <v>0.87426285643979984</v>
      </c>
    </row>
    <row r="84" spans="1:8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97">
        <f t="shared" si="3"/>
        <v>6.860016588020737E-2</v>
      </c>
      <c r="H84" s="100">
        <f t="shared" si="5"/>
        <v>6.860016588020737E-2</v>
      </c>
    </row>
    <row r="85" spans="1:8" x14ac:dyDescent="0.25">
      <c r="A85" s="29">
        <v>68</v>
      </c>
      <c r="B85" s="29">
        <v>49690030</v>
      </c>
      <c r="C85" s="29">
        <v>78.099999999999994</v>
      </c>
      <c r="D85" s="30">
        <v>20277</v>
      </c>
      <c r="E85" s="30">
        <v>21559</v>
      </c>
      <c r="F85" s="31">
        <f t="shared" si="4"/>
        <v>1.1025199999999999</v>
      </c>
      <c r="G85" s="97">
        <f t="shared" si="3"/>
        <v>6.860016588020737E-2</v>
      </c>
      <c r="H85" s="100">
        <f t="shared" si="5"/>
        <v>1.1711201658802073</v>
      </c>
    </row>
    <row r="86" spans="1:8" x14ac:dyDescent="0.25">
      <c r="A86" s="29">
        <v>69</v>
      </c>
      <c r="B86" s="29">
        <v>49690022</v>
      </c>
      <c r="C86" s="29">
        <v>56.8</v>
      </c>
      <c r="D86" s="30">
        <v>5439</v>
      </c>
      <c r="E86" s="30">
        <v>5987</v>
      </c>
      <c r="F86" s="31">
        <f t="shared" si="4"/>
        <v>0.47127999999999998</v>
      </c>
      <c r="G86" s="97">
        <f t="shared" ref="G86:G135" si="6">C86*$G$11/6908.6</f>
        <v>4.989102973105991E-2</v>
      </c>
      <c r="H86" s="100">
        <f t="shared" si="5"/>
        <v>0.52117102973105989</v>
      </c>
    </row>
    <row r="87" spans="1:8" x14ac:dyDescent="0.25">
      <c r="A87" s="29">
        <v>70</v>
      </c>
      <c r="B87" s="29">
        <v>49690018</v>
      </c>
      <c r="C87" s="29">
        <v>42</v>
      </c>
      <c r="D87" s="30">
        <v>7676</v>
      </c>
      <c r="E87" s="30">
        <v>8305</v>
      </c>
      <c r="F87" s="31">
        <f t="shared" si="4"/>
        <v>0.54093999999999998</v>
      </c>
      <c r="G87" s="97">
        <f t="shared" si="6"/>
        <v>3.6891254378600642E-2</v>
      </c>
      <c r="H87" s="100">
        <f t="shared" si="5"/>
        <v>0.57783125437860061</v>
      </c>
    </row>
    <row r="88" spans="1:8" x14ac:dyDescent="0.25">
      <c r="A88" s="29">
        <v>71</v>
      </c>
      <c r="B88" s="29">
        <v>49690021</v>
      </c>
      <c r="C88" s="29">
        <v>45.2</v>
      </c>
      <c r="D88" s="30">
        <v>10262</v>
      </c>
      <c r="E88" s="30">
        <v>10837</v>
      </c>
      <c r="F88" s="31">
        <f t="shared" si="4"/>
        <v>0.4945</v>
      </c>
      <c r="G88" s="97">
        <f t="shared" si="6"/>
        <v>3.9702016616970218E-2</v>
      </c>
      <c r="H88" s="100">
        <f t="shared" si="5"/>
        <v>0.5342020166169702</v>
      </c>
    </row>
    <row r="89" spans="1:8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97">
        <f t="shared" si="6"/>
        <v>4.514786845381126E-2</v>
      </c>
      <c r="H89" s="100">
        <f t="shared" si="5"/>
        <v>4.514786845381126E-2</v>
      </c>
    </row>
    <row r="90" spans="1:8" x14ac:dyDescent="0.25">
      <c r="A90" s="29">
        <v>73</v>
      </c>
      <c r="B90" s="29">
        <v>49690034</v>
      </c>
      <c r="C90" s="29">
        <v>52.1</v>
      </c>
      <c r="D90" s="30">
        <v>7015</v>
      </c>
      <c r="E90" s="30">
        <v>8303</v>
      </c>
      <c r="F90" s="31">
        <f t="shared" si="4"/>
        <v>1.10768</v>
      </c>
      <c r="G90" s="97">
        <f t="shared" si="6"/>
        <v>4.5762722693454605E-2</v>
      </c>
      <c r="H90" s="100">
        <f t="shared" si="5"/>
        <v>1.1534427226934545</v>
      </c>
    </row>
    <row r="91" spans="1:8" x14ac:dyDescent="0.25">
      <c r="A91" s="29">
        <v>74</v>
      </c>
      <c r="B91" s="29">
        <v>49777205</v>
      </c>
      <c r="C91" s="29">
        <v>49.7</v>
      </c>
      <c r="D91" s="30">
        <v>6776</v>
      </c>
      <c r="E91" s="30">
        <v>7540</v>
      </c>
      <c r="F91" s="31">
        <f t="shared" si="4"/>
        <v>0.65703999999999996</v>
      </c>
      <c r="G91" s="97">
        <f t="shared" si="6"/>
        <v>4.3654651014677429E-2</v>
      </c>
      <c r="H91" s="100">
        <f t="shared" si="5"/>
        <v>0.70069465101467743</v>
      </c>
    </row>
    <row r="92" spans="1:8" x14ac:dyDescent="0.25">
      <c r="A92" s="29">
        <v>75</v>
      </c>
      <c r="B92" s="29">
        <v>49730686</v>
      </c>
      <c r="C92" s="29">
        <v>79</v>
      </c>
      <c r="D92" s="30">
        <v>11090</v>
      </c>
      <c r="E92" s="30">
        <v>12342</v>
      </c>
      <c r="F92" s="31">
        <f t="shared" si="4"/>
        <v>1.0767199999999999</v>
      </c>
      <c r="G92" s="97">
        <f t="shared" si="6"/>
        <v>6.9390692759748823E-2</v>
      </c>
      <c r="H92" s="100">
        <f t="shared" si="5"/>
        <v>1.1461106927597486</v>
      </c>
    </row>
    <row r="93" spans="1:8" x14ac:dyDescent="0.25">
      <c r="A93" s="29">
        <v>76</v>
      </c>
      <c r="B93" s="29">
        <v>49690025</v>
      </c>
      <c r="C93" s="29">
        <v>78.3</v>
      </c>
      <c r="D93" s="30">
        <v>20645</v>
      </c>
      <c r="E93" s="30">
        <v>22232</v>
      </c>
      <c r="F93" s="31">
        <f t="shared" si="4"/>
        <v>1.3648199999999999</v>
      </c>
      <c r="G93" s="97">
        <f t="shared" si="6"/>
        <v>6.8775838520105478E-2</v>
      </c>
      <c r="H93" s="100">
        <f t="shared" si="5"/>
        <v>1.4335958385201053</v>
      </c>
    </row>
    <row r="94" spans="1:8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97">
        <f t="shared" si="6"/>
        <v>6.8688002200156431E-2</v>
      </c>
      <c r="H94" s="100">
        <f t="shared" si="5"/>
        <v>6.8688002200156431E-2</v>
      </c>
    </row>
    <row r="95" spans="1:8" x14ac:dyDescent="0.25">
      <c r="A95" s="29">
        <v>78</v>
      </c>
      <c r="B95" s="29">
        <v>49730694</v>
      </c>
      <c r="C95" s="29">
        <v>56.7</v>
      </c>
      <c r="D95" s="30">
        <v>6491</v>
      </c>
      <c r="E95" s="30">
        <v>6639</v>
      </c>
      <c r="F95" s="31">
        <f t="shared" si="4"/>
        <v>0.12728</v>
      </c>
      <c r="G95" s="97">
        <f t="shared" si="6"/>
        <v>4.9803193411110863E-2</v>
      </c>
      <c r="H95" s="100">
        <f t="shared" si="5"/>
        <v>0.17708319341111087</v>
      </c>
    </row>
    <row r="96" spans="1:8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2965</v>
      </c>
      <c r="F96" s="31">
        <f t="shared" si="4"/>
        <v>0</v>
      </c>
      <c r="G96" s="97">
        <f t="shared" si="6"/>
        <v>3.6891254378600642E-2</v>
      </c>
      <c r="H96" s="100">
        <f t="shared" si="5"/>
        <v>3.6891254378600642E-2</v>
      </c>
    </row>
    <row r="97" spans="1:8" x14ac:dyDescent="0.25">
      <c r="A97" s="29">
        <v>80</v>
      </c>
      <c r="B97" s="29">
        <v>49730693</v>
      </c>
      <c r="C97" s="29">
        <v>44.9</v>
      </c>
      <c r="D97" s="30">
        <v>11513</v>
      </c>
      <c r="E97" s="30">
        <v>12370</v>
      </c>
      <c r="F97" s="31">
        <f t="shared" si="4"/>
        <v>0.73702000000000001</v>
      </c>
      <c r="G97" s="97">
        <f t="shared" si="6"/>
        <v>3.9438507657123062E-2</v>
      </c>
      <c r="H97" s="100">
        <f t="shared" si="5"/>
        <v>0.7764585076571231</v>
      </c>
    </row>
    <row r="98" spans="1:8" x14ac:dyDescent="0.25">
      <c r="A98" s="29">
        <v>81</v>
      </c>
      <c r="B98" s="29">
        <v>49730689</v>
      </c>
      <c r="C98" s="29">
        <v>51.3</v>
      </c>
      <c r="D98" s="30">
        <v>9124</v>
      </c>
      <c r="E98" s="30">
        <v>11111</v>
      </c>
      <c r="F98" s="31">
        <f t="shared" si="4"/>
        <v>1.70882</v>
      </c>
      <c r="G98" s="97">
        <f t="shared" si="6"/>
        <v>4.5060032133862206E-2</v>
      </c>
      <c r="H98" s="100">
        <f t="shared" si="5"/>
        <v>1.7538800321338621</v>
      </c>
    </row>
    <row r="99" spans="1:8" x14ac:dyDescent="0.25">
      <c r="A99" s="29">
        <v>82</v>
      </c>
      <c r="B99" s="29">
        <v>49777206</v>
      </c>
      <c r="C99" s="29">
        <v>51.6</v>
      </c>
      <c r="D99" s="30">
        <v>15931</v>
      </c>
      <c r="E99" s="30">
        <v>17256</v>
      </c>
      <c r="F99" s="31">
        <f t="shared" si="4"/>
        <v>1.1395</v>
      </c>
      <c r="G99" s="97">
        <f t="shared" si="6"/>
        <v>4.5323541093709362E-2</v>
      </c>
      <c r="H99" s="100">
        <f t="shared" si="5"/>
        <v>1.1848235410937094</v>
      </c>
    </row>
    <row r="100" spans="1:8" x14ac:dyDescent="0.25">
      <c r="A100" s="29">
        <v>83</v>
      </c>
      <c r="B100" s="29">
        <v>49777193</v>
      </c>
      <c r="C100" s="29">
        <v>49.7</v>
      </c>
      <c r="D100" s="30">
        <v>4437</v>
      </c>
      <c r="E100" s="30">
        <v>4437</v>
      </c>
      <c r="F100" s="31">
        <f t="shared" si="4"/>
        <v>0</v>
      </c>
      <c r="G100" s="97">
        <f t="shared" si="6"/>
        <v>4.3654651014677429E-2</v>
      </c>
      <c r="H100" s="100">
        <f t="shared" si="5"/>
        <v>4.3654651014677429E-2</v>
      </c>
    </row>
    <row r="101" spans="1:8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97">
        <f t="shared" si="6"/>
        <v>6.6492094201430207E-2</v>
      </c>
      <c r="H101" s="100">
        <f t="shared" si="5"/>
        <v>6.6492094201430207E-2</v>
      </c>
    </row>
    <row r="102" spans="1:8" x14ac:dyDescent="0.25">
      <c r="A102" s="29">
        <v>85</v>
      </c>
      <c r="B102" s="29">
        <v>49777188</v>
      </c>
      <c r="C102" s="29">
        <v>88.1</v>
      </c>
      <c r="D102" s="30">
        <v>18040</v>
      </c>
      <c r="E102" s="30">
        <v>19816</v>
      </c>
      <c r="F102" s="31">
        <f t="shared" si="4"/>
        <v>1.5273600000000001</v>
      </c>
      <c r="G102" s="97">
        <f t="shared" si="6"/>
        <v>7.7383797875112292E-2</v>
      </c>
      <c r="H102" s="100">
        <f t="shared" si="5"/>
        <v>1.6047437978751122</v>
      </c>
    </row>
    <row r="103" spans="1:8" x14ac:dyDescent="0.25">
      <c r="A103" s="29">
        <v>86</v>
      </c>
      <c r="B103" s="29">
        <v>49690031</v>
      </c>
      <c r="C103" s="29">
        <v>49</v>
      </c>
      <c r="D103" s="30">
        <v>9952</v>
      </c>
      <c r="E103" s="30">
        <v>10948</v>
      </c>
      <c r="F103" s="31">
        <f t="shared" si="4"/>
        <v>0.85655999999999999</v>
      </c>
      <c r="G103" s="97">
        <f t="shared" si="6"/>
        <v>4.3039796775034077E-2</v>
      </c>
      <c r="H103" s="100">
        <f t="shared" si="5"/>
        <v>0.8995997967750341</v>
      </c>
    </row>
    <row r="104" spans="1:8" x14ac:dyDescent="0.25">
      <c r="A104" s="29">
        <v>87</v>
      </c>
      <c r="B104" s="29">
        <v>49730696</v>
      </c>
      <c r="C104" s="29">
        <v>42.6</v>
      </c>
      <c r="D104" s="30">
        <v>5496</v>
      </c>
      <c r="E104" s="30">
        <v>6283</v>
      </c>
      <c r="F104" s="31">
        <f t="shared" si="4"/>
        <v>0.67681999999999998</v>
      </c>
      <c r="G104" s="97">
        <f t="shared" si="6"/>
        <v>3.7418272298294933E-2</v>
      </c>
      <c r="H104" s="100">
        <f t="shared" si="5"/>
        <v>0.71423827229829495</v>
      </c>
    </row>
    <row r="105" spans="1:8" x14ac:dyDescent="0.25">
      <c r="A105" s="29">
        <v>88</v>
      </c>
      <c r="B105" s="29">
        <v>49777183</v>
      </c>
      <c r="C105" s="29">
        <v>45</v>
      </c>
      <c r="D105" s="30">
        <v>10414</v>
      </c>
      <c r="E105" s="30">
        <v>10414</v>
      </c>
      <c r="F105" s="31">
        <f t="shared" si="4"/>
        <v>0</v>
      </c>
      <c r="G105" s="97">
        <f t="shared" si="6"/>
        <v>3.9526343977072116E-2</v>
      </c>
      <c r="H105" s="100">
        <f t="shared" si="5"/>
        <v>3.9526343977072116E-2</v>
      </c>
    </row>
    <row r="106" spans="1:8" x14ac:dyDescent="0.25">
      <c r="A106" s="29">
        <v>89</v>
      </c>
      <c r="B106" s="29">
        <v>49690045</v>
      </c>
      <c r="C106" s="29">
        <v>51.2</v>
      </c>
      <c r="D106" s="30">
        <v>13801</v>
      </c>
      <c r="E106" s="30">
        <v>14962</v>
      </c>
      <c r="F106" s="31">
        <f t="shared" si="4"/>
        <v>0.99846000000000001</v>
      </c>
      <c r="G106" s="97">
        <f t="shared" si="6"/>
        <v>4.4972195813913166E-2</v>
      </c>
      <c r="H106" s="100">
        <f t="shared" si="5"/>
        <v>1.0434321958139132</v>
      </c>
    </row>
    <row r="107" spans="1:8" x14ac:dyDescent="0.25">
      <c r="A107" s="29">
        <v>90</v>
      </c>
      <c r="B107" s="29">
        <v>49777189</v>
      </c>
      <c r="C107" s="29">
        <v>52.1</v>
      </c>
      <c r="D107" s="30">
        <v>9149</v>
      </c>
      <c r="E107" s="30">
        <v>9149</v>
      </c>
      <c r="F107" s="31">
        <f t="shared" si="4"/>
        <v>0</v>
      </c>
      <c r="G107" s="97">
        <f t="shared" si="6"/>
        <v>4.5762722693454605E-2</v>
      </c>
      <c r="H107" s="100">
        <f t="shared" si="5"/>
        <v>4.5762722693454605E-2</v>
      </c>
    </row>
    <row r="108" spans="1:8" x14ac:dyDescent="0.25">
      <c r="A108" s="29">
        <v>91</v>
      </c>
      <c r="B108" s="29">
        <v>49777185</v>
      </c>
      <c r="C108" s="29">
        <v>49.8</v>
      </c>
      <c r="D108" s="30">
        <v>14654</v>
      </c>
      <c r="E108" s="30">
        <v>15805</v>
      </c>
      <c r="F108" s="31">
        <f t="shared" si="4"/>
        <v>0.98985999999999996</v>
      </c>
      <c r="G108" s="97">
        <f t="shared" si="6"/>
        <v>4.3742487334626469E-2</v>
      </c>
      <c r="H108" s="100">
        <f t="shared" si="5"/>
        <v>1.0336024873346263</v>
      </c>
    </row>
    <row r="109" spans="1:8" x14ac:dyDescent="0.25">
      <c r="A109" s="29">
        <v>92</v>
      </c>
      <c r="B109" s="29">
        <v>49777190</v>
      </c>
      <c r="C109" s="29">
        <v>75.5</v>
      </c>
      <c r="D109" s="30">
        <v>16680</v>
      </c>
      <c r="E109" s="30">
        <v>17889</v>
      </c>
      <c r="F109" s="31">
        <f t="shared" si="4"/>
        <v>1.0397399999999999</v>
      </c>
      <c r="G109" s="97">
        <f t="shared" si="6"/>
        <v>6.6316421561532099E-2</v>
      </c>
      <c r="H109" s="100">
        <f t="shared" si="5"/>
        <v>1.1060564215615321</v>
      </c>
    </row>
    <row r="110" spans="1:8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97">
        <f t="shared" si="6"/>
        <v>2.9864348782676707E-2</v>
      </c>
      <c r="H110" s="100">
        <f t="shared" si="5"/>
        <v>2.9864348782676707E-2</v>
      </c>
    </row>
    <row r="111" spans="1:8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97">
        <f t="shared" si="6"/>
        <v>4.3127633094983131E-2</v>
      </c>
      <c r="H111" s="100">
        <f t="shared" si="5"/>
        <v>4.3127633094983131E-2</v>
      </c>
    </row>
    <row r="112" spans="1:8" x14ac:dyDescent="0.25">
      <c r="A112" s="29">
        <v>94</v>
      </c>
      <c r="B112" s="29">
        <v>49777209</v>
      </c>
      <c r="C112" s="29">
        <v>48.5</v>
      </c>
      <c r="D112" s="30">
        <v>4603</v>
      </c>
      <c r="E112" s="30">
        <v>4603</v>
      </c>
      <c r="F112" s="31">
        <f t="shared" si="4"/>
        <v>0</v>
      </c>
      <c r="G112" s="97">
        <f t="shared" si="6"/>
        <v>4.2600615175288833E-2</v>
      </c>
      <c r="H112" s="100">
        <f t="shared" si="5"/>
        <v>4.2600615175288833E-2</v>
      </c>
    </row>
    <row r="113" spans="1:8" x14ac:dyDescent="0.25">
      <c r="A113" s="29">
        <v>95</v>
      </c>
      <c r="B113" s="29">
        <v>49777195</v>
      </c>
      <c r="C113" s="29">
        <v>42.4</v>
      </c>
      <c r="D113" s="30">
        <v>10241</v>
      </c>
      <c r="E113" s="30">
        <v>10694</v>
      </c>
      <c r="F113" s="31">
        <f t="shared" si="4"/>
        <v>0.38957999999999998</v>
      </c>
      <c r="G113" s="97">
        <f t="shared" si="6"/>
        <v>3.7242599658396831E-2</v>
      </c>
      <c r="H113" s="100">
        <f t="shared" si="5"/>
        <v>0.42682259965839681</v>
      </c>
    </row>
    <row r="114" spans="1:8" x14ac:dyDescent="0.25">
      <c r="A114" s="29">
        <v>96</v>
      </c>
      <c r="B114" s="29">
        <v>49777187</v>
      </c>
      <c r="C114" s="29">
        <v>46</v>
      </c>
      <c r="D114" s="30">
        <v>12804</v>
      </c>
      <c r="E114" s="30">
        <v>13673</v>
      </c>
      <c r="F114" s="31">
        <f t="shared" si="4"/>
        <v>0.74734</v>
      </c>
      <c r="G114" s="97">
        <f t="shared" si="6"/>
        <v>4.0404707176562603E-2</v>
      </c>
      <c r="H114" s="100">
        <f t="shared" si="5"/>
        <v>0.78774470717656264</v>
      </c>
    </row>
    <row r="115" spans="1:8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97">
        <f t="shared" si="6"/>
        <v>4.6026231653301747E-2</v>
      </c>
      <c r="H115" s="100">
        <f t="shared" si="5"/>
        <v>4.6026231653301747E-2</v>
      </c>
    </row>
    <row r="116" spans="1:8" x14ac:dyDescent="0.25">
      <c r="A116" s="29">
        <v>98</v>
      </c>
      <c r="B116" s="29">
        <v>49730699</v>
      </c>
      <c r="C116" s="29">
        <v>51.7</v>
      </c>
      <c r="D116" s="30">
        <v>15885</v>
      </c>
      <c r="E116" s="30">
        <v>17075</v>
      </c>
      <c r="F116" s="31">
        <f t="shared" si="4"/>
        <v>1.0233999999999999</v>
      </c>
      <c r="G116" s="97">
        <f t="shared" si="6"/>
        <v>4.5411377413658409E-2</v>
      </c>
      <c r="H116" s="100">
        <f t="shared" si="5"/>
        <v>1.0688113774136583</v>
      </c>
    </row>
    <row r="117" spans="1:8" x14ac:dyDescent="0.25">
      <c r="A117" s="29">
        <v>99</v>
      </c>
      <c r="B117" s="29">
        <v>49730683</v>
      </c>
      <c r="C117" s="29">
        <v>50.1</v>
      </c>
      <c r="D117" s="30">
        <v>13103</v>
      </c>
      <c r="E117" s="30">
        <v>14603</v>
      </c>
      <c r="F117" s="31">
        <f t="shared" si="4"/>
        <v>1.29</v>
      </c>
      <c r="G117" s="97">
        <f t="shared" si="6"/>
        <v>4.4005996294473625E-2</v>
      </c>
      <c r="H117" s="100">
        <f t="shared" si="5"/>
        <v>1.3340059962944737</v>
      </c>
    </row>
    <row r="118" spans="1:8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97">
        <f t="shared" si="6"/>
        <v>6.7282621080971633E-2</v>
      </c>
      <c r="H118" s="100">
        <f t="shared" si="5"/>
        <v>6.7282621080971633E-2</v>
      </c>
    </row>
    <row r="119" spans="1:8" x14ac:dyDescent="0.25">
      <c r="A119" s="29">
        <v>101</v>
      </c>
      <c r="B119" s="29">
        <v>49730406</v>
      </c>
      <c r="C119" s="29">
        <v>92.9</v>
      </c>
      <c r="D119" s="30">
        <v>23249</v>
      </c>
      <c r="E119" s="30">
        <v>25311</v>
      </c>
      <c r="F119" s="31">
        <f t="shared" si="4"/>
        <v>1.77332</v>
      </c>
      <c r="G119" s="97">
        <f t="shared" si="6"/>
        <v>8.1599941232666659E-2</v>
      </c>
      <c r="H119" s="100">
        <f t="shared" si="5"/>
        <v>1.8549199412326667</v>
      </c>
    </row>
    <row r="120" spans="1:8" x14ac:dyDescent="0.25">
      <c r="A120" s="29">
        <v>102</v>
      </c>
      <c r="B120" s="29">
        <v>49730702</v>
      </c>
      <c r="C120" s="29">
        <v>48</v>
      </c>
      <c r="D120" s="30">
        <v>13290</v>
      </c>
      <c r="E120" s="30">
        <v>14257</v>
      </c>
      <c r="F120" s="31">
        <f t="shared" si="4"/>
        <v>0.83162000000000003</v>
      </c>
      <c r="G120" s="97">
        <f t="shared" si="6"/>
        <v>4.216143357554359E-2</v>
      </c>
      <c r="H120" s="100">
        <f t="shared" si="5"/>
        <v>0.87378143357554361</v>
      </c>
    </row>
    <row r="121" spans="1:8" x14ac:dyDescent="0.25">
      <c r="A121" s="29">
        <v>103</v>
      </c>
      <c r="B121" s="29">
        <v>49730700</v>
      </c>
      <c r="C121" s="29">
        <v>42.5</v>
      </c>
      <c r="D121" s="30">
        <v>11191</v>
      </c>
      <c r="E121" s="30">
        <v>12061</v>
      </c>
      <c r="F121" s="31">
        <f t="shared" si="4"/>
        <v>0.74819999999999998</v>
      </c>
      <c r="G121" s="97">
        <f t="shared" si="6"/>
        <v>3.7330435978345886E-2</v>
      </c>
      <c r="H121" s="100">
        <f t="shared" si="5"/>
        <v>0.78553043597834582</v>
      </c>
    </row>
    <row r="122" spans="1:8" x14ac:dyDescent="0.25">
      <c r="A122" s="29">
        <v>104</v>
      </c>
      <c r="B122" s="29">
        <v>49730705</v>
      </c>
      <c r="C122" s="29">
        <v>45.4</v>
      </c>
      <c r="D122" s="30">
        <v>5337</v>
      </c>
      <c r="E122" s="30">
        <v>5416</v>
      </c>
      <c r="F122" s="31">
        <f t="shared" si="4"/>
        <v>6.794E-2</v>
      </c>
      <c r="G122" s="97">
        <f t="shared" si="6"/>
        <v>3.9877689256868305E-2</v>
      </c>
      <c r="H122" s="100">
        <f t="shared" si="5"/>
        <v>0.1078176892568683</v>
      </c>
    </row>
    <row r="123" spans="1:8" x14ac:dyDescent="0.25">
      <c r="A123" s="29">
        <v>105</v>
      </c>
      <c r="B123" s="29">
        <v>49730684</v>
      </c>
      <c r="C123" s="29">
        <v>51.7</v>
      </c>
      <c r="D123" s="30">
        <v>8862</v>
      </c>
      <c r="E123" s="30">
        <v>9858</v>
      </c>
      <c r="F123" s="31">
        <f t="shared" si="4"/>
        <v>0.85655999999999999</v>
      </c>
      <c r="G123" s="97">
        <f t="shared" si="6"/>
        <v>4.5411377413658409E-2</v>
      </c>
      <c r="H123" s="100">
        <f t="shared" si="5"/>
        <v>0.9019713774136584</v>
      </c>
    </row>
    <row r="124" spans="1:8" x14ac:dyDescent="0.25">
      <c r="A124" s="29">
        <v>106</v>
      </c>
      <c r="B124" s="29">
        <v>49730698</v>
      </c>
      <c r="C124" s="29">
        <v>51.8</v>
      </c>
      <c r="D124" s="30">
        <v>16350</v>
      </c>
      <c r="E124" s="30">
        <v>17397</v>
      </c>
      <c r="F124" s="31">
        <f t="shared" si="4"/>
        <v>0.90042</v>
      </c>
      <c r="G124" s="97">
        <f t="shared" si="6"/>
        <v>4.5499213733607449E-2</v>
      </c>
      <c r="H124" s="100">
        <f t="shared" si="5"/>
        <v>0.94591921373360743</v>
      </c>
    </row>
    <row r="125" spans="1:8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99">
        <f t="shared" si="6"/>
        <v>4.3830323654575523E-2</v>
      </c>
      <c r="H125" s="100">
        <f t="shared" si="5"/>
        <v>4.3830323654575523E-2</v>
      </c>
    </row>
    <row r="126" spans="1:8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99">
        <f t="shared" si="6"/>
        <v>4.8573484931824173E-2</v>
      </c>
      <c r="H126" s="100">
        <f t="shared" si="5"/>
        <v>4.8573484931824173E-2</v>
      </c>
    </row>
    <row r="127" spans="1:8" x14ac:dyDescent="0.25">
      <c r="A127" s="29">
        <v>109</v>
      </c>
      <c r="B127" s="29">
        <v>49730703</v>
      </c>
      <c r="C127" s="29">
        <v>61.8</v>
      </c>
      <c r="D127" s="30">
        <v>8152</v>
      </c>
      <c r="E127" s="30">
        <v>9344</v>
      </c>
      <c r="F127" s="31">
        <f t="shared" si="4"/>
        <v>1.02512</v>
      </c>
      <c r="G127" s="99">
        <f t="shared" si="6"/>
        <v>5.4282845728512365E-2</v>
      </c>
      <c r="H127" s="100">
        <f t="shared" si="5"/>
        <v>1.0794028457285123</v>
      </c>
    </row>
    <row r="128" spans="1:8" x14ac:dyDescent="0.25">
      <c r="A128" s="29">
        <v>110</v>
      </c>
      <c r="B128" s="29">
        <v>49730697</v>
      </c>
      <c r="C128" s="29">
        <v>47.7</v>
      </c>
      <c r="D128" s="30">
        <v>12321</v>
      </c>
      <c r="E128" s="30">
        <v>13190</v>
      </c>
      <c r="F128" s="31">
        <f t="shared" si="4"/>
        <v>0.74734</v>
      </c>
      <c r="G128" s="99">
        <f t="shared" si="6"/>
        <v>4.1897924615696441E-2</v>
      </c>
      <c r="H128" s="100">
        <f t="shared" si="5"/>
        <v>0.78923792461569642</v>
      </c>
    </row>
    <row r="129" spans="1:12" x14ac:dyDescent="0.25">
      <c r="A129" s="29">
        <v>111</v>
      </c>
      <c r="B129" s="29">
        <v>49690048</v>
      </c>
      <c r="C129" s="29">
        <v>51.2</v>
      </c>
      <c r="D129" s="30">
        <v>12366</v>
      </c>
      <c r="E129" s="30">
        <v>13335</v>
      </c>
      <c r="F129" s="31">
        <f t="shared" si="4"/>
        <v>0.83333999999999997</v>
      </c>
      <c r="G129" s="99">
        <f t="shared" si="6"/>
        <v>4.4972195813913166E-2</v>
      </c>
      <c r="H129" s="100">
        <f t="shared" si="5"/>
        <v>0.87831219581391318</v>
      </c>
      <c r="I129" s="101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13442</v>
      </c>
      <c r="E130" s="30">
        <v>14591</v>
      </c>
      <c r="F130" s="31">
        <f t="shared" si="4"/>
        <v>0.98814000000000002</v>
      </c>
      <c r="G130" s="99">
        <f t="shared" si="6"/>
        <v>4.5587050053556503E-2</v>
      </c>
      <c r="H130" s="100">
        <f t="shared" si="5"/>
        <v>1.0337270500535565</v>
      </c>
      <c r="I130" s="101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7550</v>
      </c>
      <c r="E131" s="30">
        <v>8092</v>
      </c>
      <c r="F131" s="31">
        <f t="shared" si="4"/>
        <v>0.46611999999999998</v>
      </c>
      <c r="G131" s="99">
        <f t="shared" si="6"/>
        <v>4.4005996294473625E-2</v>
      </c>
      <c r="H131" s="100">
        <f>F131+G131</f>
        <v>0.51012599629447364</v>
      </c>
      <c r="I131" s="101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7292</v>
      </c>
      <c r="E132" s="30">
        <v>7292</v>
      </c>
      <c r="F132" s="31">
        <f t="shared" si="4"/>
        <v>0</v>
      </c>
      <c r="G132" s="99">
        <f t="shared" si="6"/>
        <v>5.3667991488869027E-2</v>
      </c>
      <c r="H132" s="100">
        <f t="shared" si="5"/>
        <v>5.3667991488869027E-2</v>
      </c>
      <c r="I132" s="101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16337</v>
      </c>
      <c r="E133" s="30">
        <v>17387</v>
      </c>
      <c r="F133" s="31">
        <f t="shared" si="4"/>
        <v>0.90300000000000002</v>
      </c>
      <c r="G133" s="99">
        <f t="shared" si="6"/>
        <v>5.2613955649480432E-2</v>
      </c>
      <c r="H133" s="100">
        <f t="shared" si="5"/>
        <v>0.95561395564948048</v>
      </c>
      <c r="I133" s="101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99">
        <f t="shared" si="6"/>
        <v>4.0229034536664501E-2</v>
      </c>
      <c r="H134" s="100">
        <f t="shared" si="5"/>
        <v>4.0229034536664501E-2</v>
      </c>
      <c r="I134" s="101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15924</v>
      </c>
      <c r="E135" s="30">
        <v>17063</v>
      </c>
      <c r="F135" s="31">
        <f t="shared" si="4"/>
        <v>0.97953999999999997</v>
      </c>
      <c r="G135" s="99">
        <f t="shared" si="6"/>
        <v>4.5323541093709362E-2</v>
      </c>
      <c r="H135" s="100">
        <f t="shared" si="5"/>
        <v>1.0248635410937093</v>
      </c>
      <c r="I135" s="101"/>
    </row>
    <row r="136" spans="1:12" s="4" customFormat="1" x14ac:dyDescent="0.25">
      <c r="A136" s="156" t="s">
        <v>4</v>
      </c>
      <c r="B136" s="157"/>
      <c r="C136" s="45">
        <f t="shared" ref="C136:E136" si="7">SUM(C18:C135)</f>
        <v>6908.6</v>
      </c>
      <c r="D136" s="46">
        <f t="shared" ref="D136" si="8">SUM(D18:D135)</f>
        <v>1412210.2325581396</v>
      </c>
      <c r="E136" s="46">
        <f t="shared" si="7"/>
        <v>1509279.6976744186</v>
      </c>
      <c r="F136" s="102">
        <f>SUM(F18:F135)</f>
        <v>83.479739999999993</v>
      </c>
      <c r="G136" s="103">
        <f>SUM(G18:G135)</f>
        <v>6.068260000000004</v>
      </c>
      <c r="H136" s="103">
        <f>SUM(H18:H135)</f>
        <v>89.547999999999988</v>
      </c>
      <c r="I136" s="101"/>
      <c r="J136" s="118"/>
      <c r="K136" s="5"/>
      <c r="L136" s="5"/>
    </row>
    <row r="137" spans="1:12" x14ac:dyDescent="0.25">
      <c r="F137" s="104"/>
      <c r="G137" s="105"/>
      <c r="H137" s="105"/>
      <c r="I137" s="105"/>
    </row>
    <row r="138" spans="1:12" ht="43.5" customHeight="1" x14ac:dyDescent="0.25">
      <c r="A138" s="14" t="s">
        <v>29</v>
      </c>
      <c r="B138" s="14" t="s">
        <v>1</v>
      </c>
      <c r="C138" s="14" t="s">
        <v>2</v>
      </c>
      <c r="D138" s="1" t="str">
        <f>D17</f>
        <v>Показания кВт на 25.10.16</v>
      </c>
      <c r="E138" s="1" t="str">
        <f>E17</f>
        <v>Показания кВт на 25.11.16</v>
      </c>
      <c r="F138" s="106" t="s">
        <v>35</v>
      </c>
      <c r="G138" s="107" t="s">
        <v>15</v>
      </c>
      <c r="H138" s="106" t="s">
        <v>36</v>
      </c>
      <c r="I138" s="101"/>
    </row>
    <row r="139" spans="1:12" x14ac:dyDescent="0.25">
      <c r="A139" s="123" t="s">
        <v>24</v>
      </c>
      <c r="B139" s="35">
        <v>49730695</v>
      </c>
      <c r="C139" s="29">
        <v>88.2</v>
      </c>
      <c r="D139" s="51">
        <v>38875</v>
      </c>
      <c r="E139" s="51">
        <v>43005</v>
      </c>
      <c r="F139" s="96">
        <f>(E139-D139)*0.00086</f>
        <v>3.5518000000000001</v>
      </c>
      <c r="G139" s="96">
        <f>C139/408.1*($G$13-$F$144)</f>
        <v>0.18505855574614108</v>
      </c>
      <c r="H139" s="96">
        <f>F139+G139</f>
        <v>3.7368585557461413</v>
      </c>
      <c r="I139" s="108"/>
    </row>
    <row r="140" spans="1:12" x14ac:dyDescent="0.25">
      <c r="A140" s="123" t="s">
        <v>25</v>
      </c>
      <c r="B140" s="35">
        <v>49777184</v>
      </c>
      <c r="C140" s="29">
        <v>95.2</v>
      </c>
      <c r="D140" s="51">
        <v>35698</v>
      </c>
      <c r="E140" s="51">
        <v>39968</v>
      </c>
      <c r="F140" s="96">
        <f t="shared" ref="F140:F143" si="9">(E140-D140)*0.00086</f>
        <v>3.6722000000000001</v>
      </c>
      <c r="G140" s="96">
        <f t="shared" ref="G140:G141" si="10">C140/408.1*($G$13-$F$144)</f>
        <v>0.19974574271012052</v>
      </c>
      <c r="H140" s="96">
        <f t="shared" ref="H140:H143" si="11">F140+G140</f>
        <v>3.8719457427101207</v>
      </c>
      <c r="I140" s="108"/>
    </row>
    <row r="141" spans="1:12" x14ac:dyDescent="0.25">
      <c r="A141" s="123" t="s">
        <v>26</v>
      </c>
      <c r="B141" s="35">
        <v>49777197</v>
      </c>
      <c r="C141" s="29">
        <v>94.5</v>
      </c>
      <c r="D141" s="51">
        <v>33514.050000000003</v>
      </c>
      <c r="E141" s="51">
        <v>35632</v>
      </c>
      <c r="F141" s="96">
        <f>(E141-D141)*0.00086</f>
        <v>1.8214369999999975</v>
      </c>
      <c r="G141" s="96">
        <f t="shared" si="10"/>
        <v>0.19827702401372257</v>
      </c>
      <c r="H141" s="96">
        <f>F141+G141</f>
        <v>2.0197140240137199</v>
      </c>
      <c r="I141" s="108"/>
    </row>
    <row r="142" spans="1:12" x14ac:dyDescent="0.25">
      <c r="A142" s="123" t="s">
        <v>27</v>
      </c>
      <c r="B142" s="35">
        <v>49777207</v>
      </c>
      <c r="C142" s="29">
        <v>66</v>
      </c>
      <c r="D142" s="51">
        <v>27165</v>
      </c>
      <c r="E142" s="51">
        <v>30068</v>
      </c>
      <c r="F142" s="96">
        <f t="shared" si="9"/>
        <v>2.4965799999999998</v>
      </c>
      <c r="G142" s="96">
        <f>C142/408.1*($G$13-$F$144)</f>
        <v>0.13847919137466339</v>
      </c>
      <c r="H142" s="96">
        <f t="shared" si="11"/>
        <v>2.6350591913746633</v>
      </c>
      <c r="I142" s="108"/>
    </row>
    <row r="143" spans="1:12" x14ac:dyDescent="0.25">
      <c r="A143" s="123" t="s">
        <v>28</v>
      </c>
      <c r="B143" s="35">
        <v>49777210</v>
      </c>
      <c r="C143" s="29">
        <v>64.2</v>
      </c>
      <c r="D143" s="51">
        <v>27448</v>
      </c>
      <c r="E143" s="51">
        <v>27650</v>
      </c>
      <c r="F143" s="96">
        <f t="shared" si="9"/>
        <v>0.17371999999999999</v>
      </c>
      <c r="G143" s="96">
        <f>C143/408.1*($G$13-$F$144)</f>
        <v>0.13470248615535438</v>
      </c>
      <c r="H143" s="96">
        <f t="shared" si="11"/>
        <v>0.30842248615535439</v>
      </c>
      <c r="I143" s="108"/>
    </row>
    <row r="144" spans="1:12" x14ac:dyDescent="0.25">
      <c r="A144" s="149" t="s">
        <v>30</v>
      </c>
      <c r="B144" s="149"/>
      <c r="C144" s="61">
        <f t="shared" ref="C144" si="12">SUM(C139:C143)</f>
        <v>408.09999999999997</v>
      </c>
      <c r="D144" s="53">
        <f>SUM(D139:D143)</f>
        <v>162700.04999999999</v>
      </c>
      <c r="E144" s="53">
        <f>SUM(E139:E143)</f>
        <v>176323</v>
      </c>
      <c r="F144" s="103">
        <f>SUM(F139:F143)</f>
        <v>11.715736999999997</v>
      </c>
      <c r="G144" s="109">
        <f>SUM(G139:G143)</f>
        <v>0.85626300000000199</v>
      </c>
      <c r="H144" s="103">
        <f>SUM(H139:H143)</f>
        <v>12.571999999999999</v>
      </c>
      <c r="I144" s="101"/>
    </row>
    <row r="145" spans="1:10" x14ac:dyDescent="0.25">
      <c r="A145" s="55"/>
      <c r="B145" s="55"/>
      <c r="C145" s="56"/>
      <c r="D145" s="57"/>
      <c r="E145" s="56"/>
      <c r="F145" s="110"/>
      <c r="G145" s="111"/>
      <c r="H145" s="111"/>
      <c r="I145" s="101"/>
      <c r="J145" s="120"/>
    </row>
    <row r="146" spans="1:10" x14ac:dyDescent="0.25">
      <c r="A146" s="55"/>
      <c r="B146" s="55"/>
      <c r="C146" s="56"/>
      <c r="D146" s="57"/>
      <c r="E146" s="56"/>
      <c r="F146" s="112"/>
      <c r="G146" s="111"/>
      <c r="H146" s="111"/>
      <c r="I146" s="101"/>
      <c r="J146" s="120"/>
    </row>
    <row r="147" spans="1:10" x14ac:dyDescent="0.25">
      <c r="A147" s="60" t="s">
        <v>34</v>
      </c>
      <c r="B147" s="60"/>
      <c r="C147" s="60"/>
      <c r="D147" s="60"/>
      <c r="E147" s="60"/>
      <c r="F147" s="113"/>
      <c r="G147" s="114"/>
      <c r="H147" s="105"/>
      <c r="I147" s="101"/>
      <c r="J147" s="120"/>
    </row>
    <row r="148" spans="1:10" x14ac:dyDescent="0.25">
      <c r="G148" s="105"/>
      <c r="H148" s="105"/>
      <c r="I148" s="101"/>
      <c r="J148" s="120"/>
    </row>
  </sheetData>
  <mergeCells count="24"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  <mergeCell ref="A9:D9"/>
    <mergeCell ref="E9:F9"/>
    <mergeCell ref="J13:K14"/>
    <mergeCell ref="E11:F11"/>
    <mergeCell ref="A136:B136"/>
    <mergeCell ref="A144:B144"/>
    <mergeCell ref="A13:D13"/>
    <mergeCell ref="E13:F13"/>
    <mergeCell ref="A14:D14"/>
    <mergeCell ref="E14:F14"/>
    <mergeCell ref="A12:D12"/>
    <mergeCell ref="E12:F12"/>
    <mergeCell ref="A10:D11"/>
    <mergeCell ref="E10:F10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8"/>
  <sheetViews>
    <sheetView tabSelected="1" topLeftCell="A124" workbookViewId="0">
      <selection activeCell="J152" sqref="J152"/>
    </sheetView>
  </sheetViews>
  <sheetFormatPr defaultRowHeight="15" x14ac:dyDescent="0.25"/>
  <cols>
    <col min="1" max="1" width="4.85546875" style="5" customWidth="1"/>
    <col min="2" max="2" width="12.5703125" style="5" customWidth="1"/>
    <col min="3" max="3" width="8.28515625" style="5" customWidth="1"/>
    <col min="4" max="5" width="10.5703125" style="5" customWidth="1"/>
    <col min="6" max="6" width="10.85546875" style="90" customWidth="1"/>
    <col min="7" max="7" width="12" style="91" customWidth="1"/>
    <col min="8" max="8" width="10.7109375" style="91" customWidth="1"/>
    <col min="9" max="9" width="2.140625" style="90" customWidth="1"/>
    <col min="10" max="10" width="25.28515625" style="118" customWidth="1"/>
    <col min="11" max="11" width="4.7109375" style="5" customWidth="1"/>
    <col min="12" max="12" width="10.7109375" style="5" bestFit="1" customWidth="1"/>
  </cols>
  <sheetData>
    <row r="1" spans="1:12" ht="20.25" x14ac:dyDescent="0.3">
      <c r="A1" s="132" t="s">
        <v>16</v>
      </c>
      <c r="B1" s="132"/>
      <c r="C1" s="132"/>
      <c r="D1" s="132"/>
      <c r="E1" s="132"/>
      <c r="F1" s="132"/>
      <c r="G1" s="132"/>
      <c r="H1" s="132"/>
      <c r="I1" s="11"/>
      <c r="J1" s="11"/>
      <c r="K1" s="11"/>
      <c r="L1" s="11"/>
    </row>
    <row r="2" spans="1:12" ht="14.45" customHeight="1" x14ac:dyDescent="0.3">
      <c r="A2" s="127"/>
      <c r="B2" s="127"/>
      <c r="C2" s="127"/>
      <c r="D2" s="127"/>
      <c r="E2" s="127"/>
      <c r="F2" s="84"/>
      <c r="G2" s="85"/>
      <c r="H2" s="85"/>
      <c r="I2" s="84"/>
      <c r="J2" s="115"/>
      <c r="K2" s="127"/>
      <c r="L2" s="127"/>
    </row>
    <row r="3" spans="1:12" ht="55.5" customHeight="1" x14ac:dyDescent="0.25">
      <c r="A3" s="158" t="s">
        <v>63</v>
      </c>
      <c r="B3" s="158"/>
      <c r="C3" s="158"/>
      <c r="D3" s="158"/>
      <c r="E3" s="158"/>
      <c r="F3" s="158"/>
      <c r="G3" s="158"/>
      <c r="H3" s="158"/>
      <c r="I3" s="131"/>
      <c r="J3" s="131"/>
      <c r="K3" s="131"/>
      <c r="L3" s="10"/>
    </row>
    <row r="4" spans="1:12" ht="17.45" customHeight="1" x14ac:dyDescent="0.25">
      <c r="A4" s="128"/>
      <c r="B4" s="128"/>
      <c r="C4" s="128"/>
      <c r="D4" s="128"/>
      <c r="E4" s="128"/>
      <c r="F4" s="129"/>
      <c r="G4" s="129"/>
      <c r="H4" s="129"/>
      <c r="I4" s="129"/>
      <c r="J4" s="116"/>
      <c r="K4" s="128"/>
      <c r="L4" s="128"/>
    </row>
    <row r="5" spans="1:12" ht="16.149999999999999" customHeight="1" x14ac:dyDescent="0.25">
      <c r="A5" s="134" t="s">
        <v>17</v>
      </c>
      <c r="B5" s="135"/>
      <c r="C5" s="135"/>
      <c r="D5" s="135"/>
      <c r="E5" s="135"/>
      <c r="F5" s="135"/>
      <c r="G5" s="136"/>
      <c r="H5" s="86"/>
      <c r="I5" s="87" t="s">
        <v>22</v>
      </c>
      <c r="J5" s="137" t="s">
        <v>23</v>
      </c>
      <c r="K5" s="138"/>
      <c r="L5" s="128"/>
    </row>
    <row r="6" spans="1:12" ht="37.9" customHeight="1" x14ac:dyDescent="0.25">
      <c r="A6" s="143" t="s">
        <v>5</v>
      </c>
      <c r="B6" s="143"/>
      <c r="C6" s="143"/>
      <c r="D6" s="143"/>
      <c r="E6" s="143" t="s">
        <v>6</v>
      </c>
      <c r="F6" s="143"/>
      <c r="G6" s="73" t="s">
        <v>60</v>
      </c>
      <c r="H6" s="88"/>
      <c r="I6" s="87"/>
      <c r="J6" s="139"/>
      <c r="K6" s="140"/>
      <c r="L6" s="128"/>
    </row>
    <row r="7" spans="1:12" ht="13.9" customHeight="1" x14ac:dyDescent="0.25">
      <c r="A7" s="144" t="s">
        <v>7</v>
      </c>
      <c r="B7" s="144"/>
      <c r="C7" s="144"/>
      <c r="D7" s="144"/>
      <c r="E7" s="143" t="s">
        <v>8</v>
      </c>
      <c r="F7" s="143"/>
      <c r="G7" s="68">
        <v>187.75299999999999</v>
      </c>
      <c r="H7" s="89"/>
      <c r="I7" s="87"/>
      <c r="J7" s="139"/>
      <c r="K7" s="140"/>
      <c r="L7" s="128"/>
    </row>
    <row r="8" spans="1:12" ht="13.9" customHeight="1" x14ac:dyDescent="0.25">
      <c r="A8" s="145" t="s">
        <v>9</v>
      </c>
      <c r="B8" s="146"/>
      <c r="C8" s="146"/>
      <c r="D8" s="147"/>
      <c r="E8" s="143"/>
      <c r="F8" s="143"/>
      <c r="G8" s="68"/>
      <c r="H8" s="89"/>
      <c r="I8" s="87"/>
      <c r="J8" s="139"/>
      <c r="K8" s="140"/>
      <c r="L8" s="128"/>
    </row>
    <row r="9" spans="1:12" ht="13.9" customHeight="1" x14ac:dyDescent="0.25">
      <c r="A9" s="144" t="s">
        <v>10</v>
      </c>
      <c r="B9" s="144"/>
      <c r="C9" s="144"/>
      <c r="D9" s="144"/>
      <c r="E9" s="143" t="s">
        <v>11</v>
      </c>
      <c r="F9" s="143"/>
      <c r="G9" s="68">
        <v>127.038</v>
      </c>
      <c r="H9" s="89"/>
      <c r="I9" s="87"/>
      <c r="J9" s="141"/>
      <c r="K9" s="142"/>
      <c r="L9" s="128"/>
    </row>
    <row r="10" spans="1:12" ht="13.9" customHeight="1" x14ac:dyDescent="0.25">
      <c r="A10" s="150" t="s">
        <v>9</v>
      </c>
      <c r="B10" s="151"/>
      <c r="C10" s="151"/>
      <c r="D10" s="152"/>
      <c r="E10" s="143" t="s">
        <v>18</v>
      </c>
      <c r="F10" s="143"/>
      <c r="G10" s="74">
        <f>F136</f>
        <v>105.24930000000006</v>
      </c>
      <c r="H10" s="89"/>
      <c r="I10" s="87"/>
      <c r="J10" s="117"/>
      <c r="K10" s="12"/>
      <c r="L10" s="128"/>
    </row>
    <row r="11" spans="1:12" ht="13.9" customHeight="1" x14ac:dyDescent="0.25">
      <c r="A11" s="153"/>
      <c r="B11" s="154"/>
      <c r="C11" s="154"/>
      <c r="D11" s="155"/>
      <c r="E11" s="143" t="s">
        <v>19</v>
      </c>
      <c r="F11" s="143"/>
      <c r="G11" s="74">
        <f>G9-G10</f>
        <v>21.788699999999935</v>
      </c>
      <c r="H11" s="89"/>
      <c r="I11" s="87"/>
      <c r="J11" s="117" t="s">
        <v>31</v>
      </c>
      <c r="K11" s="12"/>
      <c r="L11" s="128"/>
    </row>
    <row r="12" spans="1:12" ht="13.9" customHeight="1" x14ac:dyDescent="0.25">
      <c r="A12" s="144" t="s">
        <v>12</v>
      </c>
      <c r="B12" s="144"/>
      <c r="C12" s="144"/>
      <c r="D12" s="144"/>
      <c r="E12" s="143" t="s">
        <v>13</v>
      </c>
      <c r="F12" s="143"/>
      <c r="G12" s="68">
        <v>5.5490000000000004</v>
      </c>
      <c r="H12" s="89"/>
      <c r="I12" s="87"/>
      <c r="J12" s="117"/>
      <c r="K12" s="12"/>
      <c r="L12" s="128"/>
    </row>
    <row r="13" spans="1:12" ht="13.9" customHeight="1" x14ac:dyDescent="0.25">
      <c r="A13" s="144" t="s">
        <v>14</v>
      </c>
      <c r="B13" s="144"/>
      <c r="C13" s="144"/>
      <c r="D13" s="144"/>
      <c r="E13" s="143" t="s">
        <v>21</v>
      </c>
      <c r="F13" s="143"/>
      <c r="G13" s="74">
        <v>15.951000000000001</v>
      </c>
      <c r="H13" s="89"/>
      <c r="I13" s="87"/>
      <c r="J13" s="148" t="s">
        <v>56</v>
      </c>
      <c r="K13" s="148"/>
      <c r="L13" s="117"/>
    </row>
    <row r="14" spans="1:12" ht="13.9" customHeight="1" x14ac:dyDescent="0.25">
      <c r="A14" s="144"/>
      <c r="B14" s="144"/>
      <c r="C14" s="144"/>
      <c r="D14" s="144"/>
      <c r="E14" s="143" t="s">
        <v>20</v>
      </c>
      <c r="F14" s="143"/>
      <c r="G14" s="74">
        <f>G7-G9-G12-G13</f>
        <v>39.214999999999989</v>
      </c>
      <c r="H14" s="89"/>
      <c r="I14" s="87"/>
      <c r="J14" s="148"/>
      <c r="K14" s="148"/>
      <c r="L14" s="117"/>
    </row>
    <row r="15" spans="1:12" ht="16.149999999999999" customHeight="1" x14ac:dyDescent="0.25">
      <c r="G15" s="90"/>
      <c r="H15" s="90"/>
    </row>
    <row r="16" spans="1:12" ht="14.45" customHeight="1" x14ac:dyDescent="0.25"/>
    <row r="17" spans="1:10" s="3" customFormat="1" ht="42" customHeight="1" x14ac:dyDescent="0.25">
      <c r="A17" s="2" t="s">
        <v>0</v>
      </c>
      <c r="B17" s="7" t="s">
        <v>1</v>
      </c>
      <c r="C17" s="2" t="s">
        <v>2</v>
      </c>
      <c r="D17" s="1" t="s">
        <v>61</v>
      </c>
      <c r="E17" s="1" t="s">
        <v>62</v>
      </c>
      <c r="F17" s="92" t="s">
        <v>33</v>
      </c>
      <c r="G17" s="93" t="s">
        <v>15</v>
      </c>
      <c r="H17" s="94" t="s">
        <v>36</v>
      </c>
      <c r="I17" s="95"/>
      <c r="J17" s="119"/>
    </row>
    <row r="18" spans="1:10" x14ac:dyDescent="0.25">
      <c r="A18" s="29">
        <v>1</v>
      </c>
      <c r="B18" s="29">
        <v>49694375</v>
      </c>
      <c r="C18" s="29">
        <v>51.7</v>
      </c>
      <c r="D18" s="29">
        <v>20400</v>
      </c>
      <c r="E18" s="29">
        <v>22301</v>
      </c>
      <c r="F18" s="31">
        <f>(E18-D18)*0.00086</f>
        <v>1.63486</v>
      </c>
      <c r="G18" s="97">
        <f>C18/6908.6*$G$11</f>
        <v>0.16305413397794005</v>
      </c>
      <c r="H18" s="98">
        <f>F18+G18</f>
        <v>1.7979141339779401</v>
      </c>
    </row>
    <row r="19" spans="1:10" x14ac:dyDescent="0.25">
      <c r="A19" s="29">
        <v>2</v>
      </c>
      <c r="B19" s="29">
        <v>49694370</v>
      </c>
      <c r="C19" s="29">
        <v>48.8</v>
      </c>
      <c r="D19" s="29">
        <v>15309</v>
      </c>
      <c r="E19" s="29">
        <v>16701</v>
      </c>
      <c r="F19" s="31">
        <f t="shared" ref="F19:F82" si="0">(E19-D19)*0.00086</f>
        <v>1.19712</v>
      </c>
      <c r="G19" s="97">
        <f t="shared" ref="G19:G21" si="1">C19/6908.6*$G$11</f>
        <v>0.15390796398691439</v>
      </c>
      <c r="H19" s="98">
        <f t="shared" ref="H19:H82" si="2">F19+G19</f>
        <v>1.3510279639869143</v>
      </c>
    </row>
    <row r="20" spans="1:10" x14ac:dyDescent="0.25">
      <c r="A20" s="29">
        <v>3</v>
      </c>
      <c r="B20" s="29">
        <v>49694359</v>
      </c>
      <c r="C20" s="29">
        <v>79.8</v>
      </c>
      <c r="D20" s="29">
        <v>18184</v>
      </c>
      <c r="E20" s="29">
        <v>19732</v>
      </c>
      <c r="F20" s="31">
        <f t="shared" si="0"/>
        <v>1.33128</v>
      </c>
      <c r="G20" s="97">
        <f t="shared" si="1"/>
        <v>0.25167736733925755</v>
      </c>
      <c r="H20" s="98">
        <f t="shared" si="2"/>
        <v>1.5829573673392576</v>
      </c>
    </row>
    <row r="21" spans="1:10" x14ac:dyDescent="0.25">
      <c r="A21" s="29">
        <v>4</v>
      </c>
      <c r="B21" s="29">
        <v>49694358</v>
      </c>
      <c r="C21" s="29">
        <v>84.3</v>
      </c>
      <c r="D21" s="29">
        <v>33143</v>
      </c>
      <c r="E21" s="29">
        <v>37189</v>
      </c>
      <c r="F21" s="31">
        <f t="shared" si="0"/>
        <v>3.4795599999999998</v>
      </c>
      <c r="G21" s="97">
        <f t="shared" si="1"/>
        <v>0.2658697000839525</v>
      </c>
      <c r="H21" s="98">
        <f t="shared" si="2"/>
        <v>3.7454297000839523</v>
      </c>
    </row>
    <row r="22" spans="1:10" x14ac:dyDescent="0.25">
      <c r="A22" s="29">
        <v>5</v>
      </c>
      <c r="B22" s="29">
        <v>49694360</v>
      </c>
      <c r="C22" s="29">
        <v>84.4</v>
      </c>
      <c r="D22" s="29">
        <v>24887</v>
      </c>
      <c r="E22" s="29">
        <v>27301</v>
      </c>
      <c r="F22" s="31">
        <f t="shared" si="0"/>
        <v>2.0760399999999999</v>
      </c>
      <c r="G22" s="97">
        <f t="shared" ref="G22:G85" si="3">C22*$G$11/6908.6</f>
        <v>0.26618508525605689</v>
      </c>
      <c r="H22" s="98">
        <f t="shared" si="2"/>
        <v>2.3422250852560569</v>
      </c>
    </row>
    <row r="23" spans="1:10" x14ac:dyDescent="0.25">
      <c r="A23" s="35">
        <v>6</v>
      </c>
      <c r="B23" s="35">
        <v>49694353</v>
      </c>
      <c r="C23" s="35">
        <v>57.9</v>
      </c>
      <c r="D23" s="29">
        <v>11796</v>
      </c>
      <c r="E23" s="29">
        <v>12842</v>
      </c>
      <c r="F23" s="31">
        <f t="shared" si="0"/>
        <v>0.89956000000000003</v>
      </c>
      <c r="G23" s="99">
        <f>C23*$G$11/6908.6</f>
        <v>0.18260801464840867</v>
      </c>
      <c r="H23" s="100">
        <f t="shared" si="2"/>
        <v>1.0821680146484087</v>
      </c>
    </row>
    <row r="24" spans="1:10" x14ac:dyDescent="0.25">
      <c r="A24" s="35">
        <v>7</v>
      </c>
      <c r="B24" s="35">
        <v>49694367</v>
      </c>
      <c r="C24" s="35">
        <v>43.1</v>
      </c>
      <c r="D24" s="29">
        <v>12911</v>
      </c>
      <c r="E24" s="29">
        <v>13985</v>
      </c>
      <c r="F24" s="31">
        <f t="shared" si="0"/>
        <v>0.92364000000000002</v>
      </c>
      <c r="G24" s="99">
        <f t="shared" si="3"/>
        <v>0.13593100917696743</v>
      </c>
      <c r="H24" s="100">
        <f t="shared" si="2"/>
        <v>1.0595710091769674</v>
      </c>
    </row>
    <row r="25" spans="1:10" x14ac:dyDescent="0.25">
      <c r="A25" s="35">
        <v>8</v>
      </c>
      <c r="B25" s="38">
        <v>49694352</v>
      </c>
      <c r="C25" s="35">
        <v>45.5</v>
      </c>
      <c r="D25" s="29">
        <v>11657</v>
      </c>
      <c r="E25" s="29">
        <v>12674</v>
      </c>
      <c r="F25" s="31">
        <f t="shared" si="0"/>
        <v>0.87461999999999995</v>
      </c>
      <c r="G25" s="99">
        <f t="shared" si="3"/>
        <v>0.1435002533074714</v>
      </c>
      <c r="H25" s="100">
        <f t="shared" si="2"/>
        <v>1.0181202533074714</v>
      </c>
    </row>
    <row r="26" spans="1:10" x14ac:dyDescent="0.25">
      <c r="A26" s="35">
        <v>9</v>
      </c>
      <c r="B26" s="38">
        <v>49694372</v>
      </c>
      <c r="C26" s="35">
        <v>52</v>
      </c>
      <c r="D26" s="35">
        <v>14524</v>
      </c>
      <c r="E26" s="35">
        <v>14963</v>
      </c>
      <c r="F26" s="31">
        <f t="shared" si="0"/>
        <v>0.37753999999999999</v>
      </c>
      <c r="G26" s="99">
        <f t="shared" si="3"/>
        <v>0.16400028949425305</v>
      </c>
      <c r="H26" s="100">
        <f t="shared" si="2"/>
        <v>0.54154028949425304</v>
      </c>
    </row>
    <row r="27" spans="1:10" x14ac:dyDescent="0.25">
      <c r="A27" s="35">
        <v>10</v>
      </c>
      <c r="B27" s="38">
        <v>49694378</v>
      </c>
      <c r="C27" s="35">
        <v>52.6</v>
      </c>
      <c r="D27" s="29">
        <v>18891</v>
      </c>
      <c r="E27" s="29">
        <v>20347</v>
      </c>
      <c r="F27" s="31">
        <f t="shared" si="0"/>
        <v>1.2521599999999999</v>
      </c>
      <c r="G27" s="99">
        <f t="shared" si="3"/>
        <v>0.16589260052687904</v>
      </c>
      <c r="H27" s="100">
        <f t="shared" si="2"/>
        <v>1.418052600526879</v>
      </c>
    </row>
    <row r="28" spans="1:10" x14ac:dyDescent="0.25">
      <c r="A28" s="35">
        <v>11</v>
      </c>
      <c r="B28" s="38">
        <v>49694373</v>
      </c>
      <c r="C28" s="35">
        <v>50.5</v>
      </c>
      <c r="D28" s="29">
        <v>11882</v>
      </c>
      <c r="E28" s="29">
        <v>11882</v>
      </c>
      <c r="F28" s="31">
        <f t="shared" si="0"/>
        <v>0</v>
      </c>
      <c r="G28" s="99">
        <f t="shared" si="3"/>
        <v>0.15926951191268807</v>
      </c>
      <c r="H28" s="100">
        <f t="shared" si="2"/>
        <v>0.15926951191268807</v>
      </c>
    </row>
    <row r="29" spans="1:10" x14ac:dyDescent="0.25">
      <c r="A29" s="35">
        <v>12</v>
      </c>
      <c r="B29" s="38">
        <v>49694377</v>
      </c>
      <c r="C29" s="35">
        <v>80.900000000000006</v>
      </c>
      <c r="D29" s="29">
        <v>16715</v>
      </c>
      <c r="E29" s="29">
        <v>18166</v>
      </c>
      <c r="F29" s="31">
        <f t="shared" si="0"/>
        <v>1.24786</v>
      </c>
      <c r="G29" s="99">
        <f t="shared" si="3"/>
        <v>0.25514660423240521</v>
      </c>
      <c r="H29" s="100">
        <f t="shared" si="2"/>
        <v>1.5030066042324051</v>
      </c>
    </row>
    <row r="30" spans="1:10" x14ac:dyDescent="0.25">
      <c r="A30" s="35">
        <v>13</v>
      </c>
      <c r="B30" s="38">
        <v>49694366</v>
      </c>
      <c r="C30" s="35">
        <v>83.6</v>
      </c>
      <c r="D30" s="29">
        <v>21778</v>
      </c>
      <c r="E30" s="29">
        <v>23249</v>
      </c>
      <c r="F30" s="31">
        <f t="shared" si="0"/>
        <v>1.2650600000000001</v>
      </c>
      <c r="G30" s="99">
        <f t="shared" si="3"/>
        <v>0.26366200387922217</v>
      </c>
      <c r="H30" s="100">
        <f t="shared" si="2"/>
        <v>1.5287220038792222</v>
      </c>
    </row>
    <row r="31" spans="1:10" x14ac:dyDescent="0.25">
      <c r="A31" s="39">
        <v>14</v>
      </c>
      <c r="B31" s="40">
        <v>48446947</v>
      </c>
      <c r="C31" s="39">
        <v>85</v>
      </c>
      <c r="D31" s="29">
        <v>20387</v>
      </c>
      <c r="E31" s="29">
        <v>21813</v>
      </c>
      <c r="F31" s="31">
        <f t="shared" si="0"/>
        <v>1.2263599999999999</v>
      </c>
      <c r="G31" s="97">
        <f t="shared" si="3"/>
        <v>0.26807739628868282</v>
      </c>
      <c r="H31" s="98">
        <f t="shared" si="2"/>
        <v>1.4944373962886828</v>
      </c>
    </row>
    <row r="32" spans="1:10" x14ac:dyDescent="0.25">
      <c r="A32" s="39">
        <v>15</v>
      </c>
      <c r="B32" s="39">
        <v>49694351</v>
      </c>
      <c r="C32" s="39">
        <v>57.9</v>
      </c>
      <c r="D32" s="29">
        <v>13638</v>
      </c>
      <c r="E32" s="29">
        <v>14838</v>
      </c>
      <c r="F32" s="31">
        <f t="shared" si="0"/>
        <v>1.032</v>
      </c>
      <c r="G32" s="97">
        <f t="shared" si="3"/>
        <v>0.18260801464840867</v>
      </c>
      <c r="H32" s="98">
        <f t="shared" si="2"/>
        <v>1.2146080146484086</v>
      </c>
    </row>
    <row r="33" spans="1:8" x14ac:dyDescent="0.25">
      <c r="A33" s="39">
        <v>16</v>
      </c>
      <c r="B33" s="39">
        <v>49694368</v>
      </c>
      <c r="C33" s="29">
        <v>42.3</v>
      </c>
      <c r="D33" s="29">
        <v>13078</v>
      </c>
      <c r="E33" s="29">
        <v>14088</v>
      </c>
      <c r="F33" s="31">
        <f t="shared" si="0"/>
        <v>0.86859999999999993</v>
      </c>
      <c r="G33" s="97">
        <f t="shared" si="3"/>
        <v>0.13340792780013275</v>
      </c>
      <c r="H33" s="98">
        <f t="shared" si="2"/>
        <v>1.0020079278001326</v>
      </c>
    </row>
    <row r="34" spans="1:8" x14ac:dyDescent="0.25">
      <c r="A34" s="39">
        <v>17</v>
      </c>
      <c r="B34" s="39">
        <v>49694356</v>
      </c>
      <c r="C34" s="29">
        <v>45.8</v>
      </c>
      <c r="D34" s="29">
        <v>14394</v>
      </c>
      <c r="E34" s="29">
        <v>15527</v>
      </c>
      <c r="F34" s="31">
        <f t="shared" si="0"/>
        <v>0.97438000000000002</v>
      </c>
      <c r="G34" s="97">
        <f t="shared" si="3"/>
        <v>0.1444464088237844</v>
      </c>
      <c r="H34" s="98">
        <f t="shared" si="2"/>
        <v>1.1188264088237845</v>
      </c>
    </row>
    <row r="35" spans="1:8" x14ac:dyDescent="0.25">
      <c r="A35" s="29">
        <v>18</v>
      </c>
      <c r="B35" s="29">
        <v>49694371</v>
      </c>
      <c r="C35" s="29">
        <v>51.9</v>
      </c>
      <c r="D35" s="29">
        <v>11968</v>
      </c>
      <c r="E35" s="29">
        <v>13234</v>
      </c>
      <c r="F35" s="31">
        <f t="shared" si="0"/>
        <v>1.08876</v>
      </c>
      <c r="G35" s="97">
        <f t="shared" si="3"/>
        <v>0.16368490432214869</v>
      </c>
      <c r="H35" s="98">
        <f t="shared" si="2"/>
        <v>1.2524449043221486</v>
      </c>
    </row>
    <row r="36" spans="1:8" x14ac:dyDescent="0.25">
      <c r="A36" s="29">
        <v>19</v>
      </c>
      <c r="B36" s="29">
        <v>49694357</v>
      </c>
      <c r="C36" s="29">
        <v>52.8</v>
      </c>
      <c r="D36" s="29">
        <v>2057</v>
      </c>
      <c r="E36" s="29">
        <v>2057</v>
      </c>
      <c r="F36" s="31">
        <f t="shared" si="0"/>
        <v>0</v>
      </c>
      <c r="G36" s="97">
        <f t="shared" si="3"/>
        <v>0.16652337087108771</v>
      </c>
      <c r="H36" s="98">
        <f t="shared" si="2"/>
        <v>0.16652337087108771</v>
      </c>
    </row>
    <row r="37" spans="1:8" x14ac:dyDescent="0.25">
      <c r="A37" s="29">
        <v>20</v>
      </c>
      <c r="B37" s="29">
        <v>49690023</v>
      </c>
      <c r="C37" s="29">
        <v>50.8</v>
      </c>
      <c r="D37" s="29">
        <v>3364</v>
      </c>
      <c r="E37" s="29">
        <v>3364</v>
      </c>
      <c r="F37" s="31">
        <f t="shared" si="0"/>
        <v>0</v>
      </c>
      <c r="G37" s="97">
        <f t="shared" si="3"/>
        <v>0.16021566742900104</v>
      </c>
      <c r="H37" s="98">
        <f t="shared" si="2"/>
        <v>0.16021566742900104</v>
      </c>
    </row>
    <row r="38" spans="1:8" x14ac:dyDescent="0.25">
      <c r="A38" s="29">
        <v>21</v>
      </c>
      <c r="B38" s="29">
        <v>49690017</v>
      </c>
      <c r="C38" s="29">
        <v>80.7</v>
      </c>
      <c r="D38" s="30">
        <v>13822</v>
      </c>
      <c r="E38" s="30">
        <v>14851</v>
      </c>
      <c r="F38" s="31">
        <f t="shared" si="0"/>
        <v>0.88493999999999995</v>
      </c>
      <c r="G38" s="97">
        <f t="shared" si="3"/>
        <v>0.25451583388819654</v>
      </c>
      <c r="H38" s="98">
        <f t="shared" si="2"/>
        <v>1.1394558338881966</v>
      </c>
    </row>
    <row r="39" spans="1:8" x14ac:dyDescent="0.25">
      <c r="A39" s="29">
        <v>22</v>
      </c>
      <c r="B39" s="29">
        <v>49690009</v>
      </c>
      <c r="C39" s="29">
        <v>86.3</v>
      </c>
      <c r="D39" s="30">
        <v>20693</v>
      </c>
      <c r="E39" s="30">
        <v>20820</v>
      </c>
      <c r="F39" s="31">
        <f t="shared" si="0"/>
        <v>0.10922</v>
      </c>
      <c r="G39" s="97">
        <f t="shared" si="3"/>
        <v>0.2721774035260392</v>
      </c>
      <c r="H39" s="98">
        <f t="shared" si="2"/>
        <v>0.38139740352603918</v>
      </c>
    </row>
    <row r="40" spans="1:8" x14ac:dyDescent="0.25">
      <c r="A40" s="29">
        <v>23</v>
      </c>
      <c r="B40" s="29">
        <v>49690012</v>
      </c>
      <c r="C40" s="29">
        <v>87.1</v>
      </c>
      <c r="D40" s="30">
        <v>25308</v>
      </c>
      <c r="E40" s="30">
        <v>27231</v>
      </c>
      <c r="F40" s="31">
        <f t="shared" si="0"/>
        <v>1.65378</v>
      </c>
      <c r="G40" s="97">
        <f t="shared" si="3"/>
        <v>0.27470048490287385</v>
      </c>
      <c r="H40" s="98">
        <f t="shared" si="2"/>
        <v>1.9284804849028738</v>
      </c>
    </row>
    <row r="41" spans="1:8" x14ac:dyDescent="0.25">
      <c r="A41" s="29">
        <v>24</v>
      </c>
      <c r="B41" s="29">
        <v>49694361</v>
      </c>
      <c r="C41" s="29">
        <v>57.4</v>
      </c>
      <c r="D41" s="30">
        <v>13853</v>
      </c>
      <c r="E41" s="30">
        <v>14917</v>
      </c>
      <c r="F41" s="31">
        <f t="shared" si="0"/>
        <v>0.91503999999999996</v>
      </c>
      <c r="G41" s="97">
        <f t="shared" si="3"/>
        <v>0.18103108878788698</v>
      </c>
      <c r="H41" s="98">
        <f t="shared" si="2"/>
        <v>1.0960710887878871</v>
      </c>
    </row>
    <row r="42" spans="1:8" x14ac:dyDescent="0.25">
      <c r="A42" s="29">
        <v>25</v>
      </c>
      <c r="B42" s="29">
        <v>49694376</v>
      </c>
      <c r="C42" s="29">
        <v>42.6</v>
      </c>
      <c r="D42" s="30">
        <v>6352</v>
      </c>
      <c r="E42" s="30">
        <v>6808</v>
      </c>
      <c r="F42" s="31">
        <f t="shared" si="0"/>
        <v>0.39216000000000001</v>
      </c>
      <c r="G42" s="97">
        <f t="shared" si="3"/>
        <v>0.13435408331644577</v>
      </c>
      <c r="H42" s="98">
        <f t="shared" si="2"/>
        <v>0.52651408331644578</v>
      </c>
    </row>
    <row r="43" spans="1:8" x14ac:dyDescent="0.25">
      <c r="A43" s="29">
        <v>26</v>
      </c>
      <c r="B43" s="29">
        <v>49690027</v>
      </c>
      <c r="C43" s="29">
        <v>45.7</v>
      </c>
      <c r="D43" s="30">
        <v>8987</v>
      </c>
      <c r="E43" s="30">
        <v>9826</v>
      </c>
      <c r="F43" s="31">
        <f t="shared" si="0"/>
        <v>0.72153999999999996</v>
      </c>
      <c r="G43" s="97">
        <f t="shared" si="3"/>
        <v>0.1441310236516801</v>
      </c>
      <c r="H43" s="98">
        <f t="shared" si="2"/>
        <v>0.86567102365168003</v>
      </c>
    </row>
    <row r="44" spans="1:8" x14ac:dyDescent="0.25">
      <c r="A44" s="29">
        <v>27</v>
      </c>
      <c r="B44" s="29">
        <v>49694363</v>
      </c>
      <c r="C44" s="29">
        <v>52.1</v>
      </c>
      <c r="D44" s="30">
        <v>19220</v>
      </c>
      <c r="E44" s="30">
        <v>20718</v>
      </c>
      <c r="F44" s="31">
        <f t="shared" si="0"/>
        <v>1.2882799999999999</v>
      </c>
      <c r="G44" s="97">
        <f t="shared" si="3"/>
        <v>0.16431567466635738</v>
      </c>
      <c r="H44" s="98">
        <f t="shared" si="2"/>
        <v>1.4525956746663573</v>
      </c>
    </row>
    <row r="45" spans="1:8" x14ac:dyDescent="0.25">
      <c r="A45" s="29">
        <v>28</v>
      </c>
      <c r="B45" s="29">
        <v>49690013</v>
      </c>
      <c r="C45" s="29">
        <v>52.6</v>
      </c>
      <c r="D45" s="30">
        <v>16652</v>
      </c>
      <c r="E45" s="30">
        <v>18518</v>
      </c>
      <c r="F45" s="31">
        <f t="shared" si="0"/>
        <v>1.60476</v>
      </c>
      <c r="G45" s="97">
        <f t="shared" si="3"/>
        <v>0.16589260052687904</v>
      </c>
      <c r="H45" s="98">
        <f t="shared" si="2"/>
        <v>1.770652600526879</v>
      </c>
    </row>
    <row r="46" spans="1:8" x14ac:dyDescent="0.25">
      <c r="A46" s="29">
        <v>29</v>
      </c>
      <c r="B46" s="29">
        <v>49694355</v>
      </c>
      <c r="C46" s="29">
        <v>50.3</v>
      </c>
      <c r="D46" s="30">
        <v>15007</v>
      </c>
      <c r="E46" s="30">
        <v>16411</v>
      </c>
      <c r="F46" s="31">
        <f t="shared" si="0"/>
        <v>1.2074400000000001</v>
      </c>
      <c r="G46" s="97">
        <f t="shared" si="3"/>
        <v>0.15863874156847937</v>
      </c>
      <c r="H46" s="98">
        <f t="shared" si="2"/>
        <v>1.3660787415684794</v>
      </c>
    </row>
    <row r="47" spans="1:8" x14ac:dyDescent="0.25">
      <c r="A47" s="29">
        <v>30</v>
      </c>
      <c r="B47" s="29">
        <v>48446938</v>
      </c>
      <c r="C47" s="29">
        <v>79</v>
      </c>
      <c r="D47" s="30">
        <v>16045</v>
      </c>
      <c r="E47" s="30">
        <v>17482</v>
      </c>
      <c r="F47" s="31">
        <f t="shared" si="0"/>
        <v>1.2358199999999999</v>
      </c>
      <c r="G47" s="97">
        <f t="shared" si="3"/>
        <v>0.24915428596242289</v>
      </c>
      <c r="H47" s="98">
        <f t="shared" si="2"/>
        <v>1.4849742859624229</v>
      </c>
    </row>
    <row r="48" spans="1:8" x14ac:dyDescent="0.25">
      <c r="A48" s="29">
        <v>31</v>
      </c>
      <c r="B48" s="29">
        <v>49690019</v>
      </c>
      <c r="C48" s="29">
        <v>86</v>
      </c>
      <c r="D48" s="30">
        <v>28067</v>
      </c>
      <c r="E48" s="30">
        <v>30153</v>
      </c>
      <c r="F48" s="31">
        <f t="shared" si="0"/>
        <v>1.79396</v>
      </c>
      <c r="G48" s="97">
        <f t="shared" si="3"/>
        <v>0.2712312480097262</v>
      </c>
      <c r="H48" s="98">
        <f t="shared" si="2"/>
        <v>2.0651912480097261</v>
      </c>
    </row>
    <row r="49" spans="1:8" x14ac:dyDescent="0.25">
      <c r="A49" s="29">
        <v>32</v>
      </c>
      <c r="B49" s="29">
        <v>49690026</v>
      </c>
      <c r="C49" s="29">
        <v>87.4</v>
      </c>
      <c r="D49" s="30">
        <v>23328</v>
      </c>
      <c r="E49" s="30">
        <v>25555</v>
      </c>
      <c r="F49" s="31">
        <f t="shared" si="0"/>
        <v>1.9152199999999999</v>
      </c>
      <c r="G49" s="97">
        <f t="shared" si="3"/>
        <v>0.27564664041918685</v>
      </c>
      <c r="H49" s="98">
        <f t="shared" si="2"/>
        <v>2.1908666404191868</v>
      </c>
    </row>
    <row r="50" spans="1:8" x14ac:dyDescent="0.25">
      <c r="A50" s="29">
        <v>33</v>
      </c>
      <c r="B50" s="29">
        <v>49694364</v>
      </c>
      <c r="C50" s="29">
        <v>57.1</v>
      </c>
      <c r="D50" s="30">
        <v>15604</v>
      </c>
      <c r="E50" s="30">
        <v>16896</v>
      </c>
      <c r="F50" s="31">
        <f t="shared" si="0"/>
        <v>1.1111199999999999</v>
      </c>
      <c r="G50" s="97">
        <f t="shared" si="3"/>
        <v>0.18008493327157402</v>
      </c>
      <c r="H50" s="98">
        <f t="shared" si="2"/>
        <v>1.2912049332715738</v>
      </c>
    </row>
    <row r="51" spans="1:8" x14ac:dyDescent="0.25">
      <c r="A51" s="29">
        <v>34</v>
      </c>
      <c r="B51" s="29">
        <v>49690020</v>
      </c>
      <c r="C51" s="29">
        <v>42.9</v>
      </c>
      <c r="D51" s="30">
        <v>5708</v>
      </c>
      <c r="E51" s="30">
        <v>6880</v>
      </c>
      <c r="F51" s="31">
        <f t="shared" si="0"/>
        <v>1.0079199999999999</v>
      </c>
      <c r="G51" s="97">
        <f t="shared" si="3"/>
        <v>0.13530023883275874</v>
      </c>
      <c r="H51" s="98">
        <f t="shared" si="2"/>
        <v>1.1432202388327586</v>
      </c>
    </row>
    <row r="52" spans="1:8" x14ac:dyDescent="0.25">
      <c r="A52" s="29">
        <v>35</v>
      </c>
      <c r="B52" s="29">
        <v>49690028</v>
      </c>
      <c r="C52" s="29">
        <v>44.3</v>
      </c>
      <c r="D52" s="30">
        <v>12480</v>
      </c>
      <c r="E52" s="30">
        <v>13290</v>
      </c>
      <c r="F52" s="31">
        <f t="shared" si="0"/>
        <v>0.6966</v>
      </c>
      <c r="G52" s="97">
        <f t="shared" si="3"/>
        <v>0.13971563124221942</v>
      </c>
      <c r="H52" s="98">
        <f t="shared" si="2"/>
        <v>0.83631563124221941</v>
      </c>
    </row>
    <row r="53" spans="1:8" x14ac:dyDescent="0.25">
      <c r="A53" s="29">
        <v>36</v>
      </c>
      <c r="B53" s="29">
        <v>49690015</v>
      </c>
      <c r="C53" s="29">
        <v>51.7</v>
      </c>
      <c r="D53" s="30">
        <v>13879</v>
      </c>
      <c r="E53" s="30">
        <v>15441</v>
      </c>
      <c r="F53" s="31">
        <f t="shared" si="0"/>
        <v>1.3433200000000001</v>
      </c>
      <c r="G53" s="97">
        <f t="shared" si="3"/>
        <v>0.16305413397794005</v>
      </c>
      <c r="H53" s="98">
        <f t="shared" si="2"/>
        <v>1.5063741339779402</v>
      </c>
    </row>
    <row r="54" spans="1:8" x14ac:dyDescent="0.25">
      <c r="A54" s="29">
        <v>37</v>
      </c>
      <c r="B54" s="29">
        <v>49690008</v>
      </c>
      <c r="C54" s="29">
        <v>52.3</v>
      </c>
      <c r="D54" s="30">
        <v>16427</v>
      </c>
      <c r="E54" s="30">
        <v>17871</v>
      </c>
      <c r="F54" s="31">
        <f t="shared" si="0"/>
        <v>1.2418400000000001</v>
      </c>
      <c r="G54" s="97">
        <f t="shared" si="3"/>
        <v>0.16494644501056602</v>
      </c>
      <c r="H54" s="98">
        <f t="shared" si="2"/>
        <v>1.406786445010566</v>
      </c>
    </row>
    <row r="55" spans="1:8" x14ac:dyDescent="0.25">
      <c r="A55" s="29">
        <v>38</v>
      </c>
      <c r="B55" s="29">
        <v>49690029</v>
      </c>
      <c r="C55" s="29">
        <v>50.2</v>
      </c>
      <c r="D55" s="30">
        <v>13475</v>
      </c>
      <c r="E55" s="30">
        <v>14694</v>
      </c>
      <c r="F55" s="31">
        <f t="shared" si="0"/>
        <v>1.04834</v>
      </c>
      <c r="G55" s="97">
        <f t="shared" si="3"/>
        <v>0.15832335639637504</v>
      </c>
      <c r="H55" s="98">
        <f t="shared" si="2"/>
        <v>1.2066633563963751</v>
      </c>
    </row>
    <row r="56" spans="1:8" x14ac:dyDescent="0.25">
      <c r="A56" s="29">
        <v>39</v>
      </c>
      <c r="B56" s="29">
        <v>49690016</v>
      </c>
      <c r="C56" s="29">
        <v>79.7</v>
      </c>
      <c r="D56" s="30">
        <v>8856</v>
      </c>
      <c r="E56" s="30">
        <v>10505</v>
      </c>
      <c r="F56" s="31">
        <f t="shared" si="0"/>
        <v>1.41814</v>
      </c>
      <c r="G56" s="97">
        <f t="shared" si="3"/>
        <v>0.25136198216715322</v>
      </c>
      <c r="H56" s="98">
        <f t="shared" si="2"/>
        <v>1.6695019821671533</v>
      </c>
    </row>
    <row r="57" spans="1:8" x14ac:dyDescent="0.25">
      <c r="A57" s="29">
        <v>40</v>
      </c>
      <c r="B57" s="29">
        <v>49690024</v>
      </c>
      <c r="C57" s="29">
        <v>86.4</v>
      </c>
      <c r="D57" s="30">
        <v>15455</v>
      </c>
      <c r="E57" s="30">
        <v>16767</v>
      </c>
      <c r="F57" s="31">
        <f t="shared" si="0"/>
        <v>1.12832</v>
      </c>
      <c r="G57" s="97">
        <f t="shared" si="3"/>
        <v>0.27249278869814353</v>
      </c>
      <c r="H57" s="98">
        <f t="shared" si="2"/>
        <v>1.4008127886981434</v>
      </c>
    </row>
    <row r="58" spans="1:8" x14ac:dyDescent="0.25">
      <c r="A58" s="29">
        <v>41</v>
      </c>
      <c r="B58" s="29">
        <v>49690035</v>
      </c>
      <c r="C58" s="29">
        <v>87.4</v>
      </c>
      <c r="D58" s="30">
        <v>18949</v>
      </c>
      <c r="E58" s="30">
        <v>20789</v>
      </c>
      <c r="F58" s="31">
        <f t="shared" si="0"/>
        <v>1.5824</v>
      </c>
      <c r="G58" s="97">
        <f t="shared" si="3"/>
        <v>0.27564664041918685</v>
      </c>
      <c r="H58" s="98">
        <f t="shared" si="2"/>
        <v>1.8580466404191869</v>
      </c>
    </row>
    <row r="59" spans="1:8" x14ac:dyDescent="0.25">
      <c r="A59" s="29">
        <v>42</v>
      </c>
      <c r="B59" s="29">
        <v>49690040</v>
      </c>
      <c r="C59" s="29">
        <v>57.4</v>
      </c>
      <c r="D59" s="30">
        <v>12892</v>
      </c>
      <c r="E59" s="30">
        <v>13351</v>
      </c>
      <c r="F59" s="31">
        <f t="shared" si="0"/>
        <v>0.39473999999999998</v>
      </c>
      <c r="G59" s="97">
        <f t="shared" si="3"/>
        <v>0.18103108878788698</v>
      </c>
      <c r="H59" s="98">
        <f t="shared" si="2"/>
        <v>0.57577108878788696</v>
      </c>
    </row>
    <row r="60" spans="1:8" x14ac:dyDescent="0.25">
      <c r="A60" s="29">
        <v>43</v>
      </c>
      <c r="B60" s="29">
        <v>49690038</v>
      </c>
      <c r="C60" s="29">
        <v>42.4</v>
      </c>
      <c r="D60" s="30">
        <v>12407</v>
      </c>
      <c r="E60" s="30">
        <v>14208</v>
      </c>
      <c r="F60" s="31">
        <f t="shared" si="0"/>
        <v>1.5488599999999999</v>
      </c>
      <c r="G60" s="97">
        <f t="shared" si="3"/>
        <v>0.13372331297223711</v>
      </c>
      <c r="H60" s="98">
        <f t="shared" si="2"/>
        <v>1.682583312972237</v>
      </c>
    </row>
    <row r="61" spans="1:8" x14ac:dyDescent="0.25">
      <c r="A61" s="29">
        <v>44</v>
      </c>
      <c r="B61" s="29">
        <v>49690010</v>
      </c>
      <c r="C61" s="29">
        <v>45.4</v>
      </c>
      <c r="D61" s="30">
        <v>10965</v>
      </c>
      <c r="E61" s="30">
        <v>11651</v>
      </c>
      <c r="F61" s="31">
        <f t="shared" si="0"/>
        <v>0.58996000000000004</v>
      </c>
      <c r="G61" s="97">
        <f t="shared" si="3"/>
        <v>0.14318486813536707</v>
      </c>
      <c r="H61" s="98">
        <f t="shared" si="2"/>
        <v>0.73314486813536717</v>
      </c>
    </row>
    <row r="62" spans="1:8" x14ac:dyDescent="0.25">
      <c r="A62" s="29">
        <v>45</v>
      </c>
      <c r="B62" s="29">
        <v>49690033</v>
      </c>
      <c r="C62" s="29">
        <v>51.4</v>
      </c>
      <c r="D62" s="30">
        <v>11196</v>
      </c>
      <c r="E62" s="30">
        <v>12110</v>
      </c>
      <c r="F62" s="31">
        <f t="shared" si="0"/>
        <v>0.78603999999999996</v>
      </c>
      <c r="G62" s="97">
        <f t="shared" si="3"/>
        <v>0.16210797846162706</v>
      </c>
      <c r="H62" s="98">
        <f t="shared" si="2"/>
        <v>0.94814797846162702</v>
      </c>
    </row>
    <row r="63" spans="1:8" x14ac:dyDescent="0.25">
      <c r="A63" s="29">
        <v>46</v>
      </c>
      <c r="B63" s="29">
        <v>49690054</v>
      </c>
      <c r="C63" s="29">
        <v>53.1</v>
      </c>
      <c r="D63" s="30">
        <v>15222</v>
      </c>
      <c r="E63" s="30">
        <v>16647</v>
      </c>
      <c r="F63" s="31">
        <f t="shared" si="0"/>
        <v>1.2255</v>
      </c>
      <c r="G63" s="97">
        <f t="shared" si="3"/>
        <v>0.16746952638740067</v>
      </c>
      <c r="H63" s="98">
        <f t="shared" si="2"/>
        <v>1.3929695263874007</v>
      </c>
    </row>
    <row r="64" spans="1:8" x14ac:dyDescent="0.25">
      <c r="A64" s="29">
        <v>47</v>
      </c>
      <c r="B64" s="29">
        <v>49690036</v>
      </c>
      <c r="C64" s="29">
        <v>49.9</v>
      </c>
      <c r="D64" s="30">
        <v>5822</v>
      </c>
      <c r="E64" s="30">
        <v>6115</v>
      </c>
      <c r="F64" s="31">
        <f t="shared" si="0"/>
        <v>0.25197999999999998</v>
      </c>
      <c r="G64" s="97">
        <f t="shared" si="3"/>
        <v>0.15737720088006205</v>
      </c>
      <c r="H64" s="98">
        <f t="shared" si="2"/>
        <v>0.409357200880062</v>
      </c>
    </row>
    <row r="65" spans="1:8" x14ac:dyDescent="0.25">
      <c r="A65" s="29">
        <v>48</v>
      </c>
      <c r="B65" s="29">
        <v>49690043</v>
      </c>
      <c r="C65" s="29">
        <v>79.900000000000006</v>
      </c>
      <c r="D65" s="30">
        <v>7248</v>
      </c>
      <c r="E65" s="30">
        <v>7248</v>
      </c>
      <c r="F65" s="31">
        <f t="shared" si="0"/>
        <v>0</v>
      </c>
      <c r="G65" s="97">
        <f t="shared" si="3"/>
        <v>0.25199275251136188</v>
      </c>
      <c r="H65" s="98">
        <f t="shared" si="2"/>
        <v>0.25199275251136188</v>
      </c>
    </row>
    <row r="66" spans="1:8" x14ac:dyDescent="0.25">
      <c r="A66" s="29">
        <v>49</v>
      </c>
      <c r="B66" s="29">
        <v>49690052</v>
      </c>
      <c r="C66" s="29">
        <v>78</v>
      </c>
      <c r="D66" s="30">
        <v>24622</v>
      </c>
      <c r="E66" s="30">
        <v>26823</v>
      </c>
      <c r="F66" s="31">
        <f t="shared" si="0"/>
        <v>1.89286</v>
      </c>
      <c r="G66" s="97">
        <f t="shared" si="3"/>
        <v>0.24600043424137955</v>
      </c>
      <c r="H66" s="100">
        <f t="shared" si="2"/>
        <v>2.1388604342413795</v>
      </c>
    </row>
    <row r="67" spans="1:8" x14ac:dyDescent="0.25">
      <c r="A67" s="29">
        <v>50</v>
      </c>
      <c r="B67" s="29">
        <v>49690050</v>
      </c>
      <c r="C67" s="29">
        <v>87</v>
      </c>
      <c r="D67" s="30">
        <v>11835</v>
      </c>
      <c r="E67" s="30">
        <v>12780</v>
      </c>
      <c r="F67" s="31">
        <f t="shared" si="0"/>
        <v>0.81269999999999998</v>
      </c>
      <c r="G67" s="97">
        <f t="shared" si="3"/>
        <v>0.27438509973076952</v>
      </c>
      <c r="H67" s="100">
        <f t="shared" si="2"/>
        <v>1.0870850997307695</v>
      </c>
    </row>
    <row r="68" spans="1:8" x14ac:dyDescent="0.25">
      <c r="A68" s="29">
        <v>51</v>
      </c>
      <c r="B68" s="29">
        <v>49690014</v>
      </c>
      <c r="C68" s="29">
        <v>57</v>
      </c>
      <c r="D68" s="30">
        <v>6820</v>
      </c>
      <c r="E68" s="30">
        <v>6820</v>
      </c>
      <c r="F68" s="31">
        <f t="shared" si="0"/>
        <v>0</v>
      </c>
      <c r="G68" s="97">
        <f t="shared" si="3"/>
        <v>0.17976954809946968</v>
      </c>
      <c r="H68" s="100">
        <f t="shared" si="2"/>
        <v>0.17976954809946968</v>
      </c>
    </row>
    <row r="69" spans="1:8" x14ac:dyDescent="0.25">
      <c r="A69" s="29">
        <v>52</v>
      </c>
      <c r="B69" s="29">
        <v>49690037</v>
      </c>
      <c r="C69" s="29">
        <v>42.2</v>
      </c>
      <c r="D69" s="30">
        <v>11168</v>
      </c>
      <c r="E69" s="30">
        <v>12143</v>
      </c>
      <c r="F69" s="31">
        <f t="shared" si="0"/>
        <v>0.83850000000000002</v>
      </c>
      <c r="G69" s="97">
        <f t="shared" si="3"/>
        <v>0.13309254262802844</v>
      </c>
      <c r="H69" s="100">
        <f t="shared" si="2"/>
        <v>0.97159254262802852</v>
      </c>
    </row>
    <row r="70" spans="1:8" x14ac:dyDescent="0.25">
      <c r="A70" s="29">
        <v>53</v>
      </c>
      <c r="B70" s="29">
        <v>49690056</v>
      </c>
      <c r="C70" s="29">
        <v>45.5</v>
      </c>
      <c r="D70" s="30">
        <v>8198</v>
      </c>
      <c r="E70" s="30">
        <v>9165</v>
      </c>
      <c r="F70" s="31">
        <f t="shared" si="0"/>
        <v>0.83162000000000003</v>
      </c>
      <c r="G70" s="97">
        <f t="shared" si="3"/>
        <v>0.1435002533074714</v>
      </c>
      <c r="H70" s="100">
        <f t="shared" si="2"/>
        <v>0.97512025330747143</v>
      </c>
    </row>
    <row r="71" spans="1:8" x14ac:dyDescent="0.25">
      <c r="A71" s="29">
        <v>54</v>
      </c>
      <c r="B71" s="29">
        <v>49690032</v>
      </c>
      <c r="C71" s="29">
        <v>51.6</v>
      </c>
      <c r="D71" s="30">
        <v>9297</v>
      </c>
      <c r="E71" s="30">
        <v>9300</v>
      </c>
      <c r="F71" s="31">
        <f t="shared" si="0"/>
        <v>2.5799999999999998E-3</v>
      </c>
      <c r="G71" s="97">
        <f t="shared" si="3"/>
        <v>0.16273874880583569</v>
      </c>
      <c r="H71" s="100">
        <f t="shared" si="2"/>
        <v>0.16531874880583569</v>
      </c>
    </row>
    <row r="72" spans="1:8" x14ac:dyDescent="0.25">
      <c r="A72" s="29">
        <v>55</v>
      </c>
      <c r="B72" s="29">
        <v>49690055</v>
      </c>
      <c r="C72" s="29">
        <v>52.7</v>
      </c>
      <c r="D72" s="30">
        <v>17965</v>
      </c>
      <c r="E72" s="30">
        <v>19524</v>
      </c>
      <c r="F72" s="31">
        <f t="shared" si="0"/>
        <v>1.34074</v>
      </c>
      <c r="G72" s="97">
        <f t="shared" si="3"/>
        <v>0.16620798569898337</v>
      </c>
      <c r="H72" s="100">
        <f t="shared" si="2"/>
        <v>1.5069479856989834</v>
      </c>
    </row>
    <row r="73" spans="1:8" x14ac:dyDescent="0.25">
      <c r="A73" s="29">
        <v>56</v>
      </c>
      <c r="B73" s="29">
        <v>49690058</v>
      </c>
      <c r="C73" s="29">
        <v>49.9</v>
      </c>
      <c r="D73" s="30">
        <v>10892</v>
      </c>
      <c r="E73" s="30">
        <v>12012</v>
      </c>
      <c r="F73" s="31">
        <f t="shared" si="0"/>
        <v>0.96319999999999995</v>
      </c>
      <c r="G73" s="97">
        <f t="shared" si="3"/>
        <v>0.15737720088006205</v>
      </c>
      <c r="H73" s="100">
        <f t="shared" si="2"/>
        <v>1.1205772008800621</v>
      </c>
    </row>
    <row r="74" spans="1:8" x14ac:dyDescent="0.25">
      <c r="A74" s="29">
        <v>57</v>
      </c>
      <c r="B74" s="29">
        <v>49690011</v>
      </c>
      <c r="C74" s="29">
        <v>79.5</v>
      </c>
      <c r="D74" s="30">
        <v>13045</v>
      </c>
      <c r="E74" s="30">
        <v>14579</v>
      </c>
      <c r="F74" s="31">
        <f t="shared" si="0"/>
        <v>1.31924</v>
      </c>
      <c r="G74" s="97">
        <f t="shared" si="3"/>
        <v>0.25073121182294456</v>
      </c>
      <c r="H74" s="100">
        <f t="shared" si="2"/>
        <v>1.5699712118229445</v>
      </c>
    </row>
    <row r="75" spans="1:8" x14ac:dyDescent="0.25">
      <c r="A75" s="29">
        <v>58</v>
      </c>
      <c r="B75" s="29">
        <v>49690061</v>
      </c>
      <c r="C75" s="29">
        <v>78.099999999999994</v>
      </c>
      <c r="D75" s="30">
        <v>21614</v>
      </c>
      <c r="E75" s="30">
        <v>23400</v>
      </c>
      <c r="F75" s="31">
        <f t="shared" si="0"/>
        <v>1.53596</v>
      </c>
      <c r="G75" s="97">
        <f t="shared" si="3"/>
        <v>0.24631581941348388</v>
      </c>
      <c r="H75" s="100">
        <f t="shared" si="2"/>
        <v>1.7822758194134838</v>
      </c>
    </row>
    <row r="76" spans="1:8" x14ac:dyDescent="0.25">
      <c r="A76" s="29">
        <v>59</v>
      </c>
      <c r="B76" s="29">
        <v>49690059</v>
      </c>
      <c r="C76" s="29">
        <v>87</v>
      </c>
      <c r="D76" s="30">
        <v>20814</v>
      </c>
      <c r="E76" s="30">
        <v>22507</v>
      </c>
      <c r="F76" s="31">
        <f t="shared" si="0"/>
        <v>1.4559800000000001</v>
      </c>
      <c r="G76" s="97">
        <f t="shared" si="3"/>
        <v>0.27438509973076952</v>
      </c>
      <c r="H76" s="100">
        <f t="shared" si="2"/>
        <v>1.7303650997307696</v>
      </c>
    </row>
    <row r="77" spans="1:8" x14ac:dyDescent="0.25">
      <c r="A77" s="29">
        <v>60</v>
      </c>
      <c r="B77" s="29">
        <v>49690049</v>
      </c>
      <c r="C77" s="29">
        <v>56.7</v>
      </c>
      <c r="D77" s="30">
        <v>13577</v>
      </c>
      <c r="E77" s="30">
        <v>14695</v>
      </c>
      <c r="F77" s="31">
        <f t="shared" si="0"/>
        <v>0.96148</v>
      </c>
      <c r="G77" s="97">
        <f t="shared" si="3"/>
        <v>0.17882339258315669</v>
      </c>
      <c r="H77" s="100">
        <f t="shared" si="2"/>
        <v>1.1403033925831567</v>
      </c>
    </row>
    <row r="78" spans="1:8" x14ac:dyDescent="0.25">
      <c r="A78" s="29">
        <v>61</v>
      </c>
      <c r="B78" s="29">
        <v>49690044</v>
      </c>
      <c r="C78" s="29">
        <v>42.5</v>
      </c>
      <c r="D78" s="30">
        <v>7309</v>
      </c>
      <c r="E78" s="30">
        <v>7855</v>
      </c>
      <c r="F78" s="31">
        <f t="shared" si="0"/>
        <v>0.46955999999999998</v>
      </c>
      <c r="G78" s="97">
        <f t="shared" si="3"/>
        <v>0.13403869814434141</v>
      </c>
      <c r="H78" s="100">
        <f t="shared" si="2"/>
        <v>0.60359869814434142</v>
      </c>
    </row>
    <row r="79" spans="1:8" x14ac:dyDescent="0.25">
      <c r="A79" s="29">
        <v>62</v>
      </c>
      <c r="B79" s="29">
        <v>49690047</v>
      </c>
      <c r="C79" s="29">
        <v>45.1</v>
      </c>
      <c r="D79" s="30">
        <v>4064</v>
      </c>
      <c r="E79" s="30">
        <v>5162</v>
      </c>
      <c r="F79" s="31">
        <f t="shared" si="0"/>
        <v>0.94428000000000001</v>
      </c>
      <c r="G79" s="99">
        <f t="shared" si="3"/>
        <v>0.14223871261905408</v>
      </c>
      <c r="H79" s="100">
        <f t="shared" si="2"/>
        <v>1.0865187126190541</v>
      </c>
    </row>
    <row r="80" spans="1:8" x14ac:dyDescent="0.25">
      <c r="A80" s="29">
        <v>63</v>
      </c>
      <c r="B80" s="29">
        <v>49690046</v>
      </c>
      <c r="C80" s="29">
        <v>51.3</v>
      </c>
      <c r="D80" s="30">
        <v>8511</v>
      </c>
      <c r="E80" s="30">
        <v>8511</v>
      </c>
      <c r="F80" s="31">
        <f t="shared" si="0"/>
        <v>0</v>
      </c>
      <c r="G80" s="99">
        <f t="shared" si="3"/>
        <v>0.1617925932895227</v>
      </c>
      <c r="H80" s="100">
        <f t="shared" si="2"/>
        <v>0.1617925932895227</v>
      </c>
    </row>
    <row r="81" spans="1:8" x14ac:dyDescent="0.25">
      <c r="A81" s="29">
        <v>64</v>
      </c>
      <c r="B81" s="41" t="s">
        <v>32</v>
      </c>
      <c r="C81" s="29">
        <v>52.3</v>
      </c>
      <c r="D81" s="30">
        <f>3.26/0.00086</f>
        <v>3790.6976744186045</v>
      </c>
      <c r="E81" s="30">
        <f>3.8/0.00086</f>
        <v>4418.604651162791</v>
      </c>
      <c r="F81" s="31">
        <f t="shared" si="0"/>
        <v>0.54000000000000037</v>
      </c>
      <c r="G81" s="99">
        <f t="shared" si="3"/>
        <v>0.16494644501056602</v>
      </c>
      <c r="H81" s="100">
        <f t="shared" si="2"/>
        <v>0.70494644501056636</v>
      </c>
    </row>
    <row r="82" spans="1:8" x14ac:dyDescent="0.25">
      <c r="A82" s="29">
        <v>65</v>
      </c>
      <c r="B82" s="29">
        <v>49690060</v>
      </c>
      <c r="C82" s="29">
        <v>49.5</v>
      </c>
      <c r="D82" s="30">
        <v>14559</v>
      </c>
      <c r="E82" s="30">
        <v>15737</v>
      </c>
      <c r="F82" s="31">
        <f t="shared" si="0"/>
        <v>1.01308</v>
      </c>
      <c r="G82" s="99">
        <f t="shared" si="3"/>
        <v>0.15611566019164472</v>
      </c>
      <c r="H82" s="100">
        <f t="shared" si="2"/>
        <v>1.1691956601916447</v>
      </c>
    </row>
    <row r="83" spans="1:8" x14ac:dyDescent="0.25">
      <c r="A83" s="29">
        <v>66</v>
      </c>
      <c r="B83" s="29">
        <v>49690051</v>
      </c>
      <c r="C83" s="29">
        <v>78.900000000000006</v>
      </c>
      <c r="D83" s="30">
        <v>13740</v>
      </c>
      <c r="E83" s="30">
        <v>14824</v>
      </c>
      <c r="F83" s="31">
        <f t="shared" ref="F83:F135" si="4">(E83-D83)*0.00086</f>
        <v>0.93223999999999996</v>
      </c>
      <c r="G83" s="99">
        <f t="shared" si="3"/>
        <v>0.24883890079031856</v>
      </c>
      <c r="H83" s="100">
        <f t="shared" ref="H83:H135" si="5">F83+G83</f>
        <v>1.1810789007903186</v>
      </c>
    </row>
    <row r="84" spans="1:8" x14ac:dyDescent="0.25">
      <c r="A84" s="29">
        <v>67</v>
      </c>
      <c r="B84" s="29">
        <v>49694374</v>
      </c>
      <c r="C84" s="29">
        <v>78.099999999999994</v>
      </c>
      <c r="D84" s="30">
        <v>7676</v>
      </c>
      <c r="E84" s="30">
        <v>7676</v>
      </c>
      <c r="F84" s="31">
        <f t="shared" si="4"/>
        <v>0</v>
      </c>
      <c r="G84" s="97">
        <f t="shared" si="3"/>
        <v>0.24631581941348388</v>
      </c>
      <c r="H84" s="100">
        <f t="shared" si="5"/>
        <v>0.24631581941348388</v>
      </c>
    </row>
    <row r="85" spans="1:8" x14ac:dyDescent="0.25">
      <c r="A85" s="29">
        <v>68</v>
      </c>
      <c r="B85" s="29">
        <v>49690030</v>
      </c>
      <c r="C85" s="29">
        <v>78.099999999999994</v>
      </c>
      <c r="D85" s="30">
        <v>21559</v>
      </c>
      <c r="E85" s="30">
        <v>22727</v>
      </c>
      <c r="F85" s="31">
        <f t="shared" si="4"/>
        <v>1.00448</v>
      </c>
      <c r="G85" s="97">
        <f t="shared" si="3"/>
        <v>0.24631581941348388</v>
      </c>
      <c r="H85" s="100">
        <f t="shared" si="5"/>
        <v>1.2507958194134838</v>
      </c>
    </row>
    <row r="86" spans="1:8" x14ac:dyDescent="0.25">
      <c r="A86" s="29">
        <v>69</v>
      </c>
      <c r="B86" s="29">
        <v>49690022</v>
      </c>
      <c r="C86" s="29">
        <v>56.8</v>
      </c>
      <c r="D86" s="30">
        <v>5987</v>
      </c>
      <c r="E86" s="30">
        <v>6667</v>
      </c>
      <c r="F86" s="31">
        <f t="shared" si="4"/>
        <v>0.58479999999999999</v>
      </c>
      <c r="G86" s="97">
        <f t="shared" ref="G86:G135" si="6">C86*$G$11/6908.6</f>
        <v>0.17913877775526099</v>
      </c>
      <c r="H86" s="100">
        <f t="shared" si="5"/>
        <v>0.76393877775526098</v>
      </c>
    </row>
    <row r="87" spans="1:8" x14ac:dyDescent="0.25">
      <c r="A87" s="29">
        <v>70</v>
      </c>
      <c r="B87" s="29">
        <v>49690018</v>
      </c>
      <c r="C87" s="29">
        <v>42</v>
      </c>
      <c r="D87" s="30">
        <v>8305</v>
      </c>
      <c r="E87" s="30">
        <v>9125</v>
      </c>
      <c r="F87" s="31">
        <f t="shared" si="4"/>
        <v>0.70519999999999994</v>
      </c>
      <c r="G87" s="97">
        <f t="shared" si="6"/>
        <v>0.13246177228381978</v>
      </c>
      <c r="H87" s="100">
        <f t="shared" si="5"/>
        <v>0.83766177228381977</v>
      </c>
    </row>
    <row r="88" spans="1:8" x14ac:dyDescent="0.25">
      <c r="A88" s="29">
        <v>71</v>
      </c>
      <c r="B88" s="29">
        <v>49690021</v>
      </c>
      <c r="C88" s="29">
        <v>45.2</v>
      </c>
      <c r="D88" s="30">
        <v>10837</v>
      </c>
      <c r="E88" s="30">
        <v>11632</v>
      </c>
      <c r="F88" s="31">
        <f t="shared" si="4"/>
        <v>0.68369999999999997</v>
      </c>
      <c r="G88" s="97">
        <f t="shared" si="6"/>
        <v>0.14255409779115841</v>
      </c>
      <c r="H88" s="100">
        <f t="shared" si="5"/>
        <v>0.82625409779115833</v>
      </c>
    </row>
    <row r="89" spans="1:8" x14ac:dyDescent="0.25">
      <c r="A89" s="29">
        <v>72</v>
      </c>
      <c r="B89" s="29">
        <v>49690037</v>
      </c>
      <c r="C89" s="29">
        <v>51.4</v>
      </c>
      <c r="D89" s="30">
        <v>4978</v>
      </c>
      <c r="E89" s="30">
        <v>4978</v>
      </c>
      <c r="F89" s="31">
        <f t="shared" si="4"/>
        <v>0</v>
      </c>
      <c r="G89" s="97">
        <f t="shared" si="6"/>
        <v>0.16210797846162706</v>
      </c>
      <c r="H89" s="100">
        <f t="shared" si="5"/>
        <v>0.16210797846162706</v>
      </c>
    </row>
    <row r="90" spans="1:8" x14ac:dyDescent="0.25">
      <c r="A90" s="29">
        <v>73</v>
      </c>
      <c r="B90" s="29">
        <v>49690034</v>
      </c>
      <c r="C90" s="29">
        <v>52.1</v>
      </c>
      <c r="D90" s="30">
        <v>8303</v>
      </c>
      <c r="E90" s="30">
        <v>9899</v>
      </c>
      <c r="F90" s="31">
        <f t="shared" si="4"/>
        <v>1.37256</v>
      </c>
      <c r="G90" s="97">
        <f t="shared" si="6"/>
        <v>0.16431567466635738</v>
      </c>
      <c r="H90" s="100">
        <f t="shared" si="5"/>
        <v>1.5368756746663574</v>
      </c>
    </row>
    <row r="91" spans="1:8" x14ac:dyDescent="0.25">
      <c r="A91" s="29">
        <v>74</v>
      </c>
      <c r="B91" s="29">
        <v>49777205</v>
      </c>
      <c r="C91" s="29">
        <v>49.7</v>
      </c>
      <c r="D91" s="30">
        <v>7540</v>
      </c>
      <c r="E91" s="30">
        <v>8477</v>
      </c>
      <c r="F91" s="31">
        <f t="shared" si="4"/>
        <v>0.80581999999999998</v>
      </c>
      <c r="G91" s="97">
        <f t="shared" si="6"/>
        <v>0.15674643053585341</v>
      </c>
      <c r="H91" s="100">
        <f t="shared" si="5"/>
        <v>0.96256643053585345</v>
      </c>
    </row>
    <row r="92" spans="1:8" x14ac:dyDescent="0.25">
      <c r="A92" s="29">
        <v>75</v>
      </c>
      <c r="B92" s="29">
        <v>49730686</v>
      </c>
      <c r="C92" s="29">
        <v>79</v>
      </c>
      <c r="D92" s="30">
        <v>12342</v>
      </c>
      <c r="E92" s="30">
        <v>13960</v>
      </c>
      <c r="F92" s="31">
        <f t="shared" si="4"/>
        <v>1.3914800000000001</v>
      </c>
      <c r="G92" s="97">
        <f t="shared" si="6"/>
        <v>0.24915428596242289</v>
      </c>
      <c r="H92" s="100">
        <f t="shared" si="5"/>
        <v>1.640634285962423</v>
      </c>
    </row>
    <row r="93" spans="1:8" x14ac:dyDescent="0.25">
      <c r="A93" s="29">
        <v>76</v>
      </c>
      <c r="B93" s="29">
        <v>49690025</v>
      </c>
      <c r="C93" s="29">
        <v>78.3</v>
      </c>
      <c r="D93" s="30">
        <v>22232</v>
      </c>
      <c r="E93" s="30">
        <v>24059</v>
      </c>
      <c r="F93" s="31">
        <f t="shared" si="4"/>
        <v>1.5712200000000001</v>
      </c>
      <c r="G93" s="97">
        <f t="shared" si="6"/>
        <v>0.24694658975769254</v>
      </c>
      <c r="H93" s="100">
        <f t="shared" si="5"/>
        <v>1.8181665897576926</v>
      </c>
    </row>
    <row r="94" spans="1:8" x14ac:dyDescent="0.25">
      <c r="A94" s="29">
        <v>77</v>
      </c>
      <c r="B94" s="29">
        <v>49690042</v>
      </c>
      <c r="C94" s="29">
        <v>78.2</v>
      </c>
      <c r="D94" s="30">
        <v>9989</v>
      </c>
      <c r="E94" s="30">
        <v>9989</v>
      </c>
      <c r="F94" s="31">
        <f t="shared" si="4"/>
        <v>0</v>
      </c>
      <c r="G94" s="97">
        <f t="shared" si="6"/>
        <v>0.24663120458558824</v>
      </c>
      <c r="H94" s="100">
        <f t="shared" si="5"/>
        <v>0.24663120458558824</v>
      </c>
    </row>
    <row r="95" spans="1:8" x14ac:dyDescent="0.25">
      <c r="A95" s="29">
        <v>78</v>
      </c>
      <c r="B95" s="29">
        <v>49730694</v>
      </c>
      <c r="C95" s="29">
        <v>56.7</v>
      </c>
      <c r="D95" s="30">
        <v>6639</v>
      </c>
      <c r="E95" s="30">
        <v>6664</v>
      </c>
      <c r="F95" s="31">
        <f t="shared" si="4"/>
        <v>2.1499999999999998E-2</v>
      </c>
      <c r="G95" s="97">
        <f t="shared" si="6"/>
        <v>0.17882339258315669</v>
      </c>
      <c r="H95" s="100">
        <f t="shared" si="5"/>
        <v>0.20032339258315668</v>
      </c>
    </row>
    <row r="96" spans="1:8" x14ac:dyDescent="0.25">
      <c r="A96" s="29">
        <v>79</v>
      </c>
      <c r="B96" s="29">
        <v>49690039</v>
      </c>
      <c r="C96" s="29">
        <v>42</v>
      </c>
      <c r="D96" s="30">
        <v>2965</v>
      </c>
      <c r="E96" s="30">
        <v>2984</v>
      </c>
      <c r="F96" s="31">
        <f t="shared" si="4"/>
        <v>1.634E-2</v>
      </c>
      <c r="G96" s="97">
        <f t="shared" si="6"/>
        <v>0.13246177228381978</v>
      </c>
      <c r="H96" s="100">
        <f t="shared" si="5"/>
        <v>0.14880177228381977</v>
      </c>
    </row>
    <row r="97" spans="1:8" x14ac:dyDescent="0.25">
      <c r="A97" s="29">
        <v>80</v>
      </c>
      <c r="B97" s="29">
        <v>49730693</v>
      </c>
      <c r="C97" s="29">
        <v>44.9</v>
      </c>
      <c r="D97" s="30">
        <v>12370</v>
      </c>
      <c r="E97" s="30">
        <v>13250</v>
      </c>
      <c r="F97" s="31">
        <f t="shared" si="4"/>
        <v>0.75680000000000003</v>
      </c>
      <c r="G97" s="97">
        <f t="shared" si="6"/>
        <v>0.14160794227484541</v>
      </c>
      <c r="H97" s="100">
        <f t="shared" si="5"/>
        <v>0.89840794227484544</v>
      </c>
    </row>
    <row r="98" spans="1:8" x14ac:dyDescent="0.25">
      <c r="A98" s="29">
        <v>81</v>
      </c>
      <c r="B98" s="29">
        <v>49730689</v>
      </c>
      <c r="C98" s="29">
        <v>51.3</v>
      </c>
      <c r="D98" s="30">
        <v>11111</v>
      </c>
      <c r="E98" s="30">
        <v>12819</v>
      </c>
      <c r="F98" s="31">
        <f t="shared" si="4"/>
        <v>1.46888</v>
      </c>
      <c r="G98" s="97">
        <f t="shared" si="6"/>
        <v>0.1617925932895227</v>
      </c>
      <c r="H98" s="100">
        <f t="shared" si="5"/>
        <v>1.6306725932895227</v>
      </c>
    </row>
    <row r="99" spans="1:8" x14ac:dyDescent="0.25">
      <c r="A99" s="29">
        <v>82</v>
      </c>
      <c r="B99" s="29">
        <v>49777206</v>
      </c>
      <c r="C99" s="29">
        <v>51.6</v>
      </c>
      <c r="D99" s="30">
        <v>17256</v>
      </c>
      <c r="E99" s="30">
        <v>18945</v>
      </c>
      <c r="F99" s="31">
        <f t="shared" si="4"/>
        <v>1.4525399999999999</v>
      </c>
      <c r="G99" s="97">
        <f t="shared" si="6"/>
        <v>0.16273874880583569</v>
      </c>
      <c r="H99" s="100">
        <f t="shared" si="5"/>
        <v>1.6152787488058356</v>
      </c>
    </row>
    <row r="100" spans="1:8" x14ac:dyDescent="0.25">
      <c r="A100" s="29">
        <v>83</v>
      </c>
      <c r="B100" s="29">
        <v>49777193</v>
      </c>
      <c r="C100" s="29">
        <v>49.7</v>
      </c>
      <c r="D100" s="30">
        <v>4437</v>
      </c>
      <c r="E100" s="30">
        <v>4437</v>
      </c>
      <c r="F100" s="31">
        <f t="shared" si="4"/>
        <v>0</v>
      </c>
      <c r="G100" s="97">
        <f t="shared" si="6"/>
        <v>0.15674643053585341</v>
      </c>
      <c r="H100" s="100">
        <f t="shared" si="5"/>
        <v>0.15674643053585341</v>
      </c>
    </row>
    <row r="101" spans="1:8" x14ac:dyDescent="0.25">
      <c r="A101" s="29">
        <v>84</v>
      </c>
      <c r="B101" s="29">
        <v>49777196</v>
      </c>
      <c r="C101" s="29">
        <v>75.7</v>
      </c>
      <c r="D101" s="30">
        <v>6644</v>
      </c>
      <c r="E101" s="30">
        <v>6644</v>
      </c>
      <c r="F101" s="31">
        <f t="shared" si="4"/>
        <v>0</v>
      </c>
      <c r="G101" s="97">
        <f t="shared" si="6"/>
        <v>0.23874657528297991</v>
      </c>
      <c r="H101" s="100">
        <f t="shared" si="5"/>
        <v>0.23874657528297991</v>
      </c>
    </row>
    <row r="102" spans="1:8" x14ac:dyDescent="0.25">
      <c r="A102" s="29">
        <v>85</v>
      </c>
      <c r="B102" s="29">
        <v>49777188</v>
      </c>
      <c r="C102" s="29">
        <v>88.1</v>
      </c>
      <c r="D102" s="30">
        <v>19816</v>
      </c>
      <c r="E102" s="30">
        <v>22184</v>
      </c>
      <c r="F102" s="31">
        <f t="shared" si="4"/>
        <v>2.0364800000000001</v>
      </c>
      <c r="G102" s="97">
        <f t="shared" si="6"/>
        <v>0.27785433662391712</v>
      </c>
      <c r="H102" s="100">
        <f t="shared" si="5"/>
        <v>2.3143343366239173</v>
      </c>
    </row>
    <row r="103" spans="1:8" x14ac:dyDescent="0.25">
      <c r="A103" s="29">
        <v>86</v>
      </c>
      <c r="B103" s="29">
        <v>49690031</v>
      </c>
      <c r="C103" s="29">
        <v>49</v>
      </c>
      <c r="D103" s="30">
        <v>10948</v>
      </c>
      <c r="E103" s="30">
        <v>12212</v>
      </c>
      <c r="F103" s="31">
        <f t="shared" si="4"/>
        <v>1.08704</v>
      </c>
      <c r="G103" s="97">
        <f t="shared" si="6"/>
        <v>0.15453873433112303</v>
      </c>
      <c r="H103" s="100">
        <f t="shared" si="5"/>
        <v>1.2415787343311231</v>
      </c>
    </row>
    <row r="104" spans="1:8" x14ac:dyDescent="0.25">
      <c r="A104" s="29">
        <v>87</v>
      </c>
      <c r="B104" s="29">
        <v>49730696</v>
      </c>
      <c r="C104" s="29">
        <v>42.6</v>
      </c>
      <c r="D104" s="30">
        <v>6283</v>
      </c>
      <c r="E104" s="30">
        <v>7304</v>
      </c>
      <c r="F104" s="31">
        <f t="shared" si="4"/>
        <v>0.87805999999999995</v>
      </c>
      <c r="G104" s="97">
        <f t="shared" si="6"/>
        <v>0.13435408331644577</v>
      </c>
      <c r="H104" s="100">
        <f t="shared" si="5"/>
        <v>1.0124140833164457</v>
      </c>
    </row>
    <row r="105" spans="1:8" x14ac:dyDescent="0.25">
      <c r="A105" s="29">
        <v>88</v>
      </c>
      <c r="B105" s="29">
        <v>49777183</v>
      </c>
      <c r="C105" s="29">
        <v>45</v>
      </c>
      <c r="D105" s="30">
        <v>10414</v>
      </c>
      <c r="E105" s="30">
        <v>10414</v>
      </c>
      <c r="F105" s="31">
        <f t="shared" si="4"/>
        <v>0</v>
      </c>
      <c r="G105" s="97">
        <f t="shared" si="6"/>
        <v>0.14192332744694974</v>
      </c>
      <c r="H105" s="100">
        <f t="shared" si="5"/>
        <v>0.14192332744694974</v>
      </c>
    </row>
    <row r="106" spans="1:8" x14ac:dyDescent="0.25">
      <c r="A106" s="29">
        <v>89</v>
      </c>
      <c r="B106" s="29">
        <v>49690045</v>
      </c>
      <c r="C106" s="29">
        <v>51.2</v>
      </c>
      <c r="D106" s="30">
        <v>14962</v>
      </c>
      <c r="E106" s="30">
        <v>16407</v>
      </c>
      <c r="F106" s="31">
        <f t="shared" si="4"/>
        <v>1.2426999999999999</v>
      </c>
      <c r="G106" s="97">
        <f t="shared" si="6"/>
        <v>0.16147720811741839</v>
      </c>
      <c r="H106" s="100">
        <f t="shared" si="5"/>
        <v>1.4041772081174182</v>
      </c>
    </row>
    <row r="107" spans="1:8" x14ac:dyDescent="0.25">
      <c r="A107" s="29">
        <v>90</v>
      </c>
      <c r="B107" s="29">
        <v>49777189</v>
      </c>
      <c r="C107" s="29">
        <v>52.1</v>
      </c>
      <c r="D107" s="30">
        <v>9149</v>
      </c>
      <c r="E107" s="30">
        <v>10538</v>
      </c>
      <c r="F107" s="31">
        <f t="shared" si="4"/>
        <v>1.1945399999999999</v>
      </c>
      <c r="G107" s="97">
        <f t="shared" si="6"/>
        <v>0.16431567466635738</v>
      </c>
      <c r="H107" s="100">
        <f t="shared" si="5"/>
        <v>1.3588556746663574</v>
      </c>
    </row>
    <row r="108" spans="1:8" x14ac:dyDescent="0.25">
      <c r="A108" s="29">
        <v>91</v>
      </c>
      <c r="B108" s="29">
        <v>49777185</v>
      </c>
      <c r="C108" s="29">
        <v>49.8</v>
      </c>
      <c r="D108" s="30">
        <v>15805</v>
      </c>
      <c r="E108" s="30">
        <v>17141</v>
      </c>
      <c r="F108" s="31">
        <f t="shared" si="4"/>
        <v>1.14896</v>
      </c>
      <c r="G108" s="97">
        <f t="shared" si="6"/>
        <v>0.15706181570795769</v>
      </c>
      <c r="H108" s="100">
        <f t="shared" si="5"/>
        <v>1.3060218157079577</v>
      </c>
    </row>
    <row r="109" spans="1:8" x14ac:dyDescent="0.25">
      <c r="A109" s="29">
        <v>92</v>
      </c>
      <c r="B109" s="29">
        <v>49777190</v>
      </c>
      <c r="C109" s="29">
        <v>75.5</v>
      </c>
      <c r="D109" s="30">
        <v>17889</v>
      </c>
      <c r="E109" s="30">
        <v>19452</v>
      </c>
      <c r="F109" s="31">
        <f t="shared" si="4"/>
        <v>1.3441799999999999</v>
      </c>
      <c r="G109" s="97">
        <f t="shared" si="6"/>
        <v>0.23811580493877124</v>
      </c>
      <c r="H109" s="100">
        <f t="shared" si="5"/>
        <v>1.5822958049387712</v>
      </c>
    </row>
    <row r="110" spans="1:8" x14ac:dyDescent="0.25">
      <c r="A110" s="29">
        <v>93</v>
      </c>
      <c r="B110" s="29">
        <v>49730704</v>
      </c>
      <c r="C110" s="29">
        <v>34</v>
      </c>
      <c r="D110" s="30">
        <v>8239</v>
      </c>
      <c r="E110" s="30">
        <v>8239</v>
      </c>
      <c r="F110" s="31">
        <f t="shared" si="4"/>
        <v>0</v>
      </c>
      <c r="G110" s="97">
        <f t="shared" si="6"/>
        <v>0.10723095851547315</v>
      </c>
      <c r="H110" s="100">
        <f t="shared" si="5"/>
        <v>0.10723095851547315</v>
      </c>
    </row>
    <row r="111" spans="1:8" x14ac:dyDescent="0.25">
      <c r="A111" s="42" t="s">
        <v>3</v>
      </c>
      <c r="B111" s="29">
        <v>49777192</v>
      </c>
      <c r="C111" s="29">
        <v>49.1</v>
      </c>
      <c r="D111" s="30">
        <v>6982</v>
      </c>
      <c r="E111" s="30">
        <v>6982</v>
      </c>
      <c r="F111" s="31">
        <f t="shared" si="4"/>
        <v>0</v>
      </c>
      <c r="G111" s="97">
        <f t="shared" si="6"/>
        <v>0.15485411950322739</v>
      </c>
      <c r="H111" s="100">
        <f t="shared" si="5"/>
        <v>0.15485411950322739</v>
      </c>
    </row>
    <row r="112" spans="1:8" x14ac:dyDescent="0.25">
      <c r="A112" s="29">
        <v>94</v>
      </c>
      <c r="B112" s="29">
        <v>49777209</v>
      </c>
      <c r="C112" s="29">
        <v>48.5</v>
      </c>
      <c r="D112" s="30">
        <v>4603</v>
      </c>
      <c r="E112" s="30">
        <v>4603</v>
      </c>
      <c r="F112" s="31">
        <f t="shared" si="4"/>
        <v>0</v>
      </c>
      <c r="G112" s="97">
        <f t="shared" si="6"/>
        <v>0.1529618084706014</v>
      </c>
      <c r="H112" s="100">
        <f t="shared" si="5"/>
        <v>0.1529618084706014</v>
      </c>
    </row>
    <row r="113" spans="1:8" x14ac:dyDescent="0.25">
      <c r="A113" s="29">
        <v>95</v>
      </c>
      <c r="B113" s="29">
        <v>49777195</v>
      </c>
      <c r="C113" s="29">
        <v>42.4</v>
      </c>
      <c r="D113" s="30">
        <v>10694</v>
      </c>
      <c r="E113" s="30">
        <v>10909</v>
      </c>
      <c r="F113" s="31">
        <f t="shared" si="4"/>
        <v>0.18490000000000001</v>
      </c>
      <c r="G113" s="97">
        <f t="shared" si="6"/>
        <v>0.13372331297223711</v>
      </c>
      <c r="H113" s="100">
        <f t="shared" si="5"/>
        <v>0.31862331297223712</v>
      </c>
    </row>
    <row r="114" spans="1:8" x14ac:dyDescent="0.25">
      <c r="A114" s="29">
        <v>96</v>
      </c>
      <c r="B114" s="29">
        <v>49777187</v>
      </c>
      <c r="C114" s="29">
        <v>46</v>
      </c>
      <c r="D114" s="30">
        <v>13673</v>
      </c>
      <c r="E114" s="30">
        <v>14764</v>
      </c>
      <c r="F114" s="31">
        <f t="shared" si="4"/>
        <v>0.93825999999999998</v>
      </c>
      <c r="G114" s="97">
        <f t="shared" si="6"/>
        <v>0.14507717916799306</v>
      </c>
      <c r="H114" s="100">
        <f t="shared" si="5"/>
        <v>1.0833371791679931</v>
      </c>
    </row>
    <row r="115" spans="1:8" x14ac:dyDescent="0.25">
      <c r="A115" s="29">
        <v>97</v>
      </c>
      <c r="B115" s="29">
        <v>49730692</v>
      </c>
      <c r="C115" s="29">
        <v>52.4</v>
      </c>
      <c r="D115" s="30">
        <v>8629</v>
      </c>
      <c r="E115" s="30">
        <v>8629</v>
      </c>
      <c r="F115" s="31">
        <f t="shared" si="4"/>
        <v>0</v>
      </c>
      <c r="G115" s="97">
        <f t="shared" si="6"/>
        <v>0.16526183018267035</v>
      </c>
      <c r="H115" s="100">
        <f t="shared" si="5"/>
        <v>0.16526183018267035</v>
      </c>
    </row>
    <row r="116" spans="1:8" x14ac:dyDescent="0.25">
      <c r="A116" s="29">
        <v>98</v>
      </c>
      <c r="B116" s="29">
        <v>49730699</v>
      </c>
      <c r="C116" s="29">
        <v>51.7</v>
      </c>
      <c r="D116" s="30">
        <v>17075</v>
      </c>
      <c r="E116" s="30">
        <v>18584</v>
      </c>
      <c r="F116" s="31">
        <f t="shared" si="4"/>
        <v>1.2977399999999999</v>
      </c>
      <c r="G116" s="97">
        <f t="shared" si="6"/>
        <v>0.16305413397794005</v>
      </c>
      <c r="H116" s="100">
        <f t="shared" si="5"/>
        <v>1.46079413397794</v>
      </c>
    </row>
    <row r="117" spans="1:8" x14ac:dyDescent="0.25">
      <c r="A117" s="29">
        <v>99</v>
      </c>
      <c r="B117" s="29">
        <v>49730683</v>
      </c>
      <c r="C117" s="29">
        <v>50.1</v>
      </c>
      <c r="D117" s="30">
        <v>14603</v>
      </c>
      <c r="E117" s="30">
        <v>15662</v>
      </c>
      <c r="F117" s="31">
        <f t="shared" si="4"/>
        <v>0.91073999999999999</v>
      </c>
      <c r="G117" s="97">
        <f t="shared" si="6"/>
        <v>0.15800797122427071</v>
      </c>
      <c r="H117" s="100">
        <f t="shared" si="5"/>
        <v>1.0687479712242707</v>
      </c>
    </row>
    <row r="118" spans="1:8" x14ac:dyDescent="0.25">
      <c r="A118" s="29">
        <v>100</v>
      </c>
      <c r="B118" s="29">
        <v>49730685</v>
      </c>
      <c r="C118" s="29">
        <v>76.599999999999994</v>
      </c>
      <c r="D118" s="30">
        <v>6323</v>
      </c>
      <c r="E118" s="30">
        <v>6323</v>
      </c>
      <c r="F118" s="31">
        <f t="shared" si="4"/>
        <v>0</v>
      </c>
      <c r="G118" s="97">
        <f t="shared" si="6"/>
        <v>0.2415850418319189</v>
      </c>
      <c r="H118" s="100">
        <f t="shared" si="5"/>
        <v>0.2415850418319189</v>
      </c>
    </row>
    <row r="119" spans="1:8" x14ac:dyDescent="0.25">
      <c r="A119" s="29">
        <v>101</v>
      </c>
      <c r="B119" s="29">
        <v>49730406</v>
      </c>
      <c r="C119" s="29">
        <v>92.9</v>
      </c>
      <c r="D119" s="30">
        <v>25311</v>
      </c>
      <c r="E119" s="30">
        <v>28012</v>
      </c>
      <c r="F119" s="31">
        <f t="shared" si="4"/>
        <v>2.3228599999999999</v>
      </c>
      <c r="G119" s="97">
        <f t="shared" si="6"/>
        <v>0.29299282488492517</v>
      </c>
      <c r="H119" s="100">
        <f t="shared" si="5"/>
        <v>2.6158528248849251</v>
      </c>
    </row>
    <row r="120" spans="1:8" x14ac:dyDescent="0.25">
      <c r="A120" s="29">
        <v>102</v>
      </c>
      <c r="B120" s="29">
        <v>49730702</v>
      </c>
      <c r="C120" s="29">
        <v>48</v>
      </c>
      <c r="D120" s="30">
        <v>14257</v>
      </c>
      <c r="E120" s="30">
        <v>15462</v>
      </c>
      <c r="F120" s="31">
        <f t="shared" si="4"/>
        <v>1.0363</v>
      </c>
      <c r="G120" s="97">
        <f t="shared" si="6"/>
        <v>0.15138488261007974</v>
      </c>
      <c r="H120" s="100">
        <f t="shared" si="5"/>
        <v>1.1876848826100797</v>
      </c>
    </row>
    <row r="121" spans="1:8" x14ac:dyDescent="0.25">
      <c r="A121" s="29">
        <v>103</v>
      </c>
      <c r="B121" s="29">
        <v>49730700</v>
      </c>
      <c r="C121" s="29">
        <v>42.5</v>
      </c>
      <c r="D121" s="30">
        <v>12061</v>
      </c>
      <c r="E121" s="30">
        <v>13076</v>
      </c>
      <c r="F121" s="31">
        <f t="shared" si="4"/>
        <v>0.87290000000000001</v>
      </c>
      <c r="G121" s="97">
        <f t="shared" si="6"/>
        <v>0.13403869814434141</v>
      </c>
      <c r="H121" s="100">
        <f t="shared" si="5"/>
        <v>1.0069386981443413</v>
      </c>
    </row>
    <row r="122" spans="1:8" x14ac:dyDescent="0.25">
      <c r="A122" s="29">
        <v>104</v>
      </c>
      <c r="B122" s="29">
        <v>49730705</v>
      </c>
      <c r="C122" s="29">
        <v>45.4</v>
      </c>
      <c r="D122" s="30">
        <v>5416</v>
      </c>
      <c r="E122" s="30">
        <v>5581</v>
      </c>
      <c r="F122" s="31">
        <f t="shared" si="4"/>
        <v>0.1419</v>
      </c>
      <c r="G122" s="97">
        <f t="shared" si="6"/>
        <v>0.14318486813536707</v>
      </c>
      <c r="H122" s="100">
        <f t="shared" si="5"/>
        <v>0.28508486813536704</v>
      </c>
    </row>
    <row r="123" spans="1:8" x14ac:dyDescent="0.25">
      <c r="A123" s="29">
        <v>105</v>
      </c>
      <c r="B123" s="29">
        <v>49730684</v>
      </c>
      <c r="C123" s="29">
        <v>51.7</v>
      </c>
      <c r="D123" s="30">
        <v>9858</v>
      </c>
      <c r="E123" s="30">
        <v>11055</v>
      </c>
      <c r="F123" s="31">
        <f t="shared" si="4"/>
        <v>1.02942</v>
      </c>
      <c r="G123" s="97">
        <f t="shared" si="6"/>
        <v>0.16305413397794005</v>
      </c>
      <c r="H123" s="100">
        <f t="shared" si="5"/>
        <v>1.1924741339779401</v>
      </c>
    </row>
    <row r="124" spans="1:8" x14ac:dyDescent="0.25">
      <c r="A124" s="29">
        <v>106</v>
      </c>
      <c r="B124" s="29">
        <v>49730698</v>
      </c>
      <c r="C124" s="29">
        <v>51.8</v>
      </c>
      <c r="D124" s="30">
        <v>17397</v>
      </c>
      <c r="E124" s="30">
        <v>18784</v>
      </c>
      <c r="F124" s="31">
        <f t="shared" si="4"/>
        <v>1.19282</v>
      </c>
      <c r="G124" s="97">
        <f t="shared" si="6"/>
        <v>0.16336951915004436</v>
      </c>
      <c r="H124" s="100">
        <f t="shared" si="5"/>
        <v>1.3561895191500444</v>
      </c>
    </row>
    <row r="125" spans="1:8" x14ac:dyDescent="0.25">
      <c r="A125" s="29">
        <v>107</v>
      </c>
      <c r="B125" s="29">
        <v>49730701</v>
      </c>
      <c r="C125" s="29">
        <v>49.9</v>
      </c>
      <c r="D125" s="30">
        <v>2008</v>
      </c>
      <c r="E125" s="30">
        <v>2008</v>
      </c>
      <c r="F125" s="31">
        <f t="shared" si="4"/>
        <v>0</v>
      </c>
      <c r="G125" s="99">
        <f t="shared" si="6"/>
        <v>0.15737720088006205</v>
      </c>
      <c r="H125" s="100">
        <f t="shared" si="5"/>
        <v>0.15737720088006205</v>
      </c>
    </row>
    <row r="126" spans="1:8" x14ac:dyDescent="0.25">
      <c r="A126" s="29">
        <v>108</v>
      </c>
      <c r="B126" s="29">
        <v>49730688</v>
      </c>
      <c r="C126" s="29">
        <v>55.3</v>
      </c>
      <c r="D126" s="30">
        <v>2967</v>
      </c>
      <c r="E126" s="30">
        <v>2967</v>
      </c>
      <c r="F126" s="31">
        <f t="shared" si="4"/>
        <v>0</v>
      </c>
      <c r="G126" s="99">
        <f t="shared" si="6"/>
        <v>0.17440800017369601</v>
      </c>
      <c r="H126" s="100">
        <f t="shared" si="5"/>
        <v>0.17440800017369601</v>
      </c>
    </row>
    <row r="127" spans="1:8" x14ac:dyDescent="0.25">
      <c r="A127" s="29">
        <v>109</v>
      </c>
      <c r="B127" s="29">
        <v>49730703</v>
      </c>
      <c r="C127" s="29">
        <v>61.8</v>
      </c>
      <c r="D127" s="30">
        <v>9344</v>
      </c>
      <c r="E127" s="30">
        <v>10810</v>
      </c>
      <c r="F127" s="31">
        <f t="shared" si="4"/>
        <v>1.2607599999999999</v>
      </c>
      <c r="G127" s="99">
        <f t="shared" si="6"/>
        <v>0.19490803636047765</v>
      </c>
      <c r="H127" s="100">
        <f t="shared" si="5"/>
        <v>1.4556680363604775</v>
      </c>
    </row>
    <row r="128" spans="1:8" x14ac:dyDescent="0.25">
      <c r="A128" s="29">
        <v>110</v>
      </c>
      <c r="B128" s="29">
        <v>49730697</v>
      </c>
      <c r="C128" s="29">
        <v>47.7</v>
      </c>
      <c r="D128" s="30">
        <v>13190</v>
      </c>
      <c r="E128" s="30">
        <v>14301</v>
      </c>
      <c r="F128" s="31">
        <f t="shared" si="4"/>
        <v>0.95545999999999998</v>
      </c>
      <c r="G128" s="99">
        <f t="shared" si="6"/>
        <v>0.15043872709376674</v>
      </c>
      <c r="H128" s="100">
        <f t="shared" si="5"/>
        <v>1.1058987270937668</v>
      </c>
    </row>
    <row r="129" spans="1:12" x14ac:dyDescent="0.25">
      <c r="A129" s="29">
        <v>111</v>
      </c>
      <c r="B129" s="29">
        <v>49690048</v>
      </c>
      <c r="C129" s="29">
        <v>51.2</v>
      </c>
      <c r="D129" s="30">
        <v>13335</v>
      </c>
      <c r="E129" s="30">
        <v>14522</v>
      </c>
      <c r="F129" s="31">
        <f t="shared" si="4"/>
        <v>1.0208200000000001</v>
      </c>
      <c r="G129" s="99">
        <f t="shared" si="6"/>
        <v>0.16147720811741839</v>
      </c>
      <c r="H129" s="100">
        <f t="shared" si="5"/>
        <v>1.1822972081174186</v>
      </c>
      <c r="I129" s="101"/>
    </row>
    <row r="130" spans="1:12" x14ac:dyDescent="0.25">
      <c r="A130" s="29">
        <v>112</v>
      </c>
      <c r="B130" s="29">
        <v>49777198</v>
      </c>
      <c r="C130" s="29">
        <v>51.9</v>
      </c>
      <c r="D130" s="30">
        <v>14591</v>
      </c>
      <c r="E130" s="30">
        <v>15970</v>
      </c>
      <c r="F130" s="31">
        <f t="shared" si="4"/>
        <v>1.18594</v>
      </c>
      <c r="G130" s="99">
        <f t="shared" si="6"/>
        <v>0.16368490432214869</v>
      </c>
      <c r="H130" s="100">
        <f t="shared" si="5"/>
        <v>1.3496249043221487</v>
      </c>
      <c r="I130" s="101"/>
    </row>
    <row r="131" spans="1:12" x14ac:dyDescent="0.25">
      <c r="A131" s="29">
        <v>113</v>
      </c>
      <c r="B131" s="29">
        <v>49690041</v>
      </c>
      <c r="C131" s="29">
        <v>50.1</v>
      </c>
      <c r="D131" s="30">
        <v>8092</v>
      </c>
      <c r="E131" s="30">
        <v>8920</v>
      </c>
      <c r="F131" s="31">
        <f t="shared" si="4"/>
        <v>0.71207999999999994</v>
      </c>
      <c r="G131" s="99">
        <f t="shared" si="6"/>
        <v>0.15800797122427071</v>
      </c>
      <c r="H131" s="100">
        <f>F131+G131</f>
        <v>0.87008797122427062</v>
      </c>
      <c r="I131" s="101"/>
    </row>
    <row r="132" spans="1:12" x14ac:dyDescent="0.25">
      <c r="A132" s="29">
        <v>114</v>
      </c>
      <c r="B132" s="29">
        <v>49777212</v>
      </c>
      <c r="C132" s="29">
        <v>61.1</v>
      </c>
      <c r="D132" s="30">
        <v>7292</v>
      </c>
      <c r="E132" s="30">
        <v>7849</v>
      </c>
      <c r="F132" s="31">
        <f t="shared" si="4"/>
        <v>0.47902</v>
      </c>
      <c r="G132" s="99">
        <f t="shared" si="6"/>
        <v>0.19270034015574733</v>
      </c>
      <c r="H132" s="100">
        <f t="shared" si="5"/>
        <v>0.67172034015574733</v>
      </c>
      <c r="I132" s="101"/>
    </row>
    <row r="133" spans="1:12" x14ac:dyDescent="0.25">
      <c r="A133" s="29">
        <v>115</v>
      </c>
      <c r="B133" s="29">
        <v>49730687</v>
      </c>
      <c r="C133" s="29">
        <v>59.9</v>
      </c>
      <c r="D133" s="30">
        <v>17387</v>
      </c>
      <c r="E133" s="30">
        <v>18895</v>
      </c>
      <c r="F133" s="31">
        <f t="shared" si="4"/>
        <v>1.29688</v>
      </c>
      <c r="G133" s="99">
        <f t="shared" si="6"/>
        <v>0.18891571809049532</v>
      </c>
      <c r="H133" s="100">
        <f t="shared" si="5"/>
        <v>1.4857957180904953</v>
      </c>
      <c r="I133" s="101"/>
    </row>
    <row r="134" spans="1:12" x14ac:dyDescent="0.25">
      <c r="A134" s="29">
        <v>116</v>
      </c>
      <c r="B134" s="29">
        <v>49730690</v>
      </c>
      <c r="C134" s="29">
        <v>45.8</v>
      </c>
      <c r="D134" s="30">
        <v>5751</v>
      </c>
      <c r="E134" s="30">
        <v>5751</v>
      </c>
      <c r="F134" s="31">
        <f t="shared" si="4"/>
        <v>0</v>
      </c>
      <c r="G134" s="99">
        <f t="shared" si="6"/>
        <v>0.1444464088237844</v>
      </c>
      <c r="H134" s="100">
        <f t="shared" si="5"/>
        <v>0.1444464088237844</v>
      </c>
      <c r="I134" s="101"/>
    </row>
    <row r="135" spans="1:12" x14ac:dyDescent="0.25">
      <c r="A135" s="29">
        <v>117</v>
      </c>
      <c r="B135" s="29">
        <v>49730691</v>
      </c>
      <c r="C135" s="29">
        <v>51.6</v>
      </c>
      <c r="D135" s="30">
        <v>17063</v>
      </c>
      <c r="E135" s="30">
        <v>18159</v>
      </c>
      <c r="F135" s="31">
        <f t="shared" si="4"/>
        <v>0.94255999999999995</v>
      </c>
      <c r="G135" s="99">
        <f t="shared" si="6"/>
        <v>0.16273874880583569</v>
      </c>
      <c r="H135" s="100">
        <f t="shared" si="5"/>
        <v>1.1052987488058357</v>
      </c>
      <c r="I135" s="101"/>
    </row>
    <row r="136" spans="1:12" s="4" customFormat="1" x14ac:dyDescent="0.25">
      <c r="A136" s="156" t="s">
        <v>4</v>
      </c>
      <c r="B136" s="157"/>
      <c r="C136" s="45">
        <f t="shared" ref="C136:E136" si="7">SUM(C18:C135)</f>
        <v>6908.6</v>
      </c>
      <c r="D136" s="46">
        <f t="shared" ref="D136" si="8">SUM(D18:D135)</f>
        <v>1509279.6976744186</v>
      </c>
      <c r="E136" s="46">
        <f t="shared" si="7"/>
        <v>1631662.6046511629</v>
      </c>
      <c r="F136" s="102">
        <f>SUM(F18:F135)</f>
        <v>105.24930000000006</v>
      </c>
      <c r="G136" s="103">
        <f>SUM(G18:G135)</f>
        <v>21.788699999999945</v>
      </c>
      <c r="H136" s="103">
        <f>SUM(H18:H135)</f>
        <v>127.038</v>
      </c>
      <c r="I136" s="101"/>
      <c r="J136" s="118"/>
      <c r="K136" s="5"/>
      <c r="L136" s="5"/>
    </row>
    <row r="137" spans="1:12" x14ac:dyDescent="0.25">
      <c r="F137" s="104"/>
      <c r="G137" s="105"/>
      <c r="H137" s="105"/>
      <c r="I137" s="105"/>
    </row>
    <row r="138" spans="1:12" ht="43.5" customHeight="1" x14ac:dyDescent="0.25">
      <c r="A138" s="14" t="s">
        <v>29</v>
      </c>
      <c r="B138" s="14" t="s">
        <v>1</v>
      </c>
      <c r="C138" s="14" t="s">
        <v>2</v>
      </c>
      <c r="D138" s="1" t="str">
        <f>D17</f>
        <v>Показания кВт на 26.11.16</v>
      </c>
      <c r="E138" s="1" t="str">
        <f>E17</f>
        <v>Показания кВт на 24.12.16</v>
      </c>
      <c r="F138" s="106" t="s">
        <v>35</v>
      </c>
      <c r="G138" s="106" t="s">
        <v>64</v>
      </c>
      <c r="H138" s="118"/>
      <c r="I138" s="118"/>
    </row>
    <row r="139" spans="1:12" x14ac:dyDescent="0.25">
      <c r="A139" s="130" t="s">
        <v>24</v>
      </c>
      <c r="B139" s="35">
        <v>49730695</v>
      </c>
      <c r="C139" s="29">
        <v>88.2</v>
      </c>
      <c r="D139" s="51">
        <v>43005</v>
      </c>
      <c r="E139" s="51">
        <v>46857</v>
      </c>
      <c r="F139" s="96">
        <f>(E139-D139)*0.00086</f>
        <v>3.3127200000000001</v>
      </c>
      <c r="G139" s="96"/>
      <c r="H139" s="118"/>
      <c r="I139" s="118"/>
    </row>
    <row r="140" spans="1:12" x14ac:dyDescent="0.25">
      <c r="A140" s="130" t="s">
        <v>25</v>
      </c>
      <c r="B140" s="35">
        <v>49777184</v>
      </c>
      <c r="C140" s="29">
        <v>95.2</v>
      </c>
      <c r="D140" s="51">
        <v>39968</v>
      </c>
      <c r="E140" s="51">
        <v>43855</v>
      </c>
      <c r="F140" s="96">
        <f t="shared" ref="F140:F143" si="9">(E140-D140)*0.00086</f>
        <v>3.3428200000000001</v>
      </c>
      <c r="G140" s="96">
        <f>0.422+5.127/161.2*C140</f>
        <v>3.449856079404467</v>
      </c>
      <c r="H140" s="118"/>
      <c r="I140" s="118"/>
    </row>
    <row r="141" spans="1:12" x14ac:dyDescent="0.25">
      <c r="A141" s="130" t="s">
        <v>26</v>
      </c>
      <c r="B141" s="35">
        <v>49777197</v>
      </c>
      <c r="C141" s="29">
        <v>94.5</v>
      </c>
      <c r="D141" s="51">
        <v>35632</v>
      </c>
      <c r="E141" s="51">
        <v>38688</v>
      </c>
      <c r="F141" s="96">
        <f>(E141-D141)*0.00086</f>
        <v>2.6281599999999998</v>
      </c>
      <c r="G141" s="96"/>
      <c r="H141" s="118"/>
      <c r="I141" s="118"/>
    </row>
    <row r="142" spans="1:12" x14ac:dyDescent="0.25">
      <c r="A142" s="130" t="s">
        <v>27</v>
      </c>
      <c r="B142" s="35">
        <v>49777207</v>
      </c>
      <c r="C142" s="29">
        <v>66</v>
      </c>
      <c r="D142" s="51">
        <v>30068</v>
      </c>
      <c r="E142" s="51">
        <v>33481</v>
      </c>
      <c r="F142" s="96">
        <f t="shared" si="9"/>
        <v>2.9351799999999999</v>
      </c>
      <c r="G142" s="96">
        <f>5.127/161.2*C142</f>
        <v>2.0991439205955338</v>
      </c>
      <c r="H142" s="118"/>
      <c r="I142" s="118"/>
    </row>
    <row r="143" spans="1:12" x14ac:dyDescent="0.25">
      <c r="A143" s="130" t="s">
        <v>28</v>
      </c>
      <c r="B143" s="35">
        <v>49777210</v>
      </c>
      <c r="C143" s="29">
        <v>64.2</v>
      </c>
      <c r="D143" s="51">
        <v>27650</v>
      </c>
      <c r="E143" s="51">
        <v>31110</v>
      </c>
      <c r="F143" s="96">
        <f t="shared" si="9"/>
        <v>2.9756</v>
      </c>
      <c r="G143" s="96"/>
      <c r="H143" s="118"/>
      <c r="I143" s="118"/>
    </row>
    <row r="144" spans="1:12" x14ac:dyDescent="0.25">
      <c r="A144" s="149" t="s">
        <v>30</v>
      </c>
      <c r="B144" s="149"/>
      <c r="C144" s="61">
        <f t="shared" ref="C144" si="10">SUM(C139:C143)</f>
        <v>408.09999999999997</v>
      </c>
      <c r="D144" s="53">
        <f>SUM(D139:D143)</f>
        <v>176323</v>
      </c>
      <c r="E144" s="53">
        <f>SUM(E139:E143)</f>
        <v>193991</v>
      </c>
      <c r="F144" s="103">
        <f>SUM(F139:F143)</f>
        <v>15.194479999999999</v>
      </c>
      <c r="G144" s="103">
        <f>SUM(G139:G143)</f>
        <v>5.5490000000000013</v>
      </c>
      <c r="H144" s="118"/>
      <c r="I144" s="118"/>
    </row>
    <row r="145" spans="1:10" x14ac:dyDescent="0.25">
      <c r="A145" s="55"/>
      <c r="B145" s="55"/>
      <c r="C145" s="56"/>
      <c r="D145" s="57"/>
      <c r="E145" s="56"/>
      <c r="F145" s="110"/>
      <c r="G145" s="111"/>
      <c r="H145" s="120"/>
      <c r="I145" s="120"/>
      <c r="J145" s="120"/>
    </row>
    <row r="146" spans="1:10" x14ac:dyDescent="0.25">
      <c r="A146" s="55"/>
      <c r="B146" s="55"/>
      <c r="C146" s="56"/>
      <c r="D146" s="57"/>
      <c r="E146" s="56"/>
      <c r="F146" s="112"/>
      <c r="G146" s="111"/>
      <c r="H146" s="120"/>
      <c r="I146" s="120"/>
      <c r="J146" s="120"/>
    </row>
    <row r="147" spans="1:10" x14ac:dyDescent="0.25">
      <c r="A147" s="60" t="s">
        <v>34</v>
      </c>
      <c r="B147" s="60"/>
      <c r="C147" s="60"/>
      <c r="D147" s="60"/>
      <c r="E147" s="60"/>
      <c r="F147" s="113"/>
      <c r="G147" s="114"/>
      <c r="H147" s="105"/>
      <c r="I147" s="101"/>
      <c r="J147" s="120"/>
    </row>
    <row r="148" spans="1:10" x14ac:dyDescent="0.25">
      <c r="G148" s="105"/>
      <c r="H148" s="105"/>
      <c r="I148" s="101"/>
      <c r="J148" s="120"/>
    </row>
  </sheetData>
  <mergeCells count="24">
    <mergeCell ref="J5:K9"/>
    <mergeCell ref="A6:D6"/>
    <mergeCell ref="E6:F6"/>
    <mergeCell ref="A7:D7"/>
    <mergeCell ref="E7:F7"/>
    <mergeCell ref="A8:D8"/>
    <mergeCell ref="E8:F8"/>
    <mergeCell ref="A9:D9"/>
    <mergeCell ref="E9:F9"/>
    <mergeCell ref="J13:K14"/>
    <mergeCell ref="A14:D14"/>
    <mergeCell ref="E14:F14"/>
    <mergeCell ref="A136:B136"/>
    <mergeCell ref="A12:D12"/>
    <mergeCell ref="E12:F12"/>
    <mergeCell ref="A3:H3"/>
    <mergeCell ref="A1:H1"/>
    <mergeCell ref="E11:F11"/>
    <mergeCell ref="A144:B144"/>
    <mergeCell ref="A13:D13"/>
    <mergeCell ref="E13:F13"/>
    <mergeCell ref="A5:G5"/>
    <mergeCell ref="A10:D11"/>
    <mergeCell ref="E10:F10"/>
  </mergeCells>
  <pageMargins left="0.23622047244094488" right="0.23622047244094488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</vt:lpstr>
      <vt:lpstr>Фев</vt:lpstr>
      <vt:lpstr>Март</vt:lpstr>
      <vt:lpstr>Апр</vt:lpstr>
      <vt:lpstr>Окт</vt:lpstr>
      <vt:lpstr>Нояб</vt:lpstr>
      <vt:lpstr>Дек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2017-01-11T12:14:21Z</dcterms:modified>
</cp:coreProperties>
</file>