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385" yWindow="-15" windowWidth="14430" windowHeight="12555" tabRatio="599" activeTab="1"/>
  </bookViews>
  <sheets>
    <sheet name="Нояб16" sheetId="18" r:id="rId1"/>
    <sheet name="Дек16" sheetId="17" r:id="rId2"/>
  </sheets>
  <calcPr calcId="145621"/>
</workbook>
</file>

<file path=xl/calcChain.xml><?xml version="1.0" encoding="utf-8"?>
<calcChain xmlns="http://schemas.openxmlformats.org/spreadsheetml/2006/main">
  <c r="G11" i="17" l="1"/>
  <c r="G10" i="17" l="1"/>
  <c r="G303" i="17"/>
  <c r="G18" i="17" l="1"/>
  <c r="J81" i="17" l="1"/>
  <c r="C324" i="17" l="1"/>
  <c r="G323" i="17"/>
  <c r="G322" i="17"/>
  <c r="G321" i="17"/>
  <c r="G320" i="17"/>
  <c r="G319" i="17"/>
  <c r="G318" i="17"/>
  <c r="G317" i="17"/>
  <c r="G316" i="17"/>
  <c r="G315" i="17"/>
  <c r="G314" i="17"/>
  <c r="G313" i="17"/>
  <c r="G312" i="17"/>
  <c r="G311" i="17"/>
  <c r="G310" i="17"/>
  <c r="G309" i="17"/>
  <c r="G308" i="17"/>
  <c r="G307" i="17"/>
  <c r="G306" i="17"/>
  <c r="G324" i="17" s="1"/>
  <c r="H322" i="17" l="1"/>
  <c r="H320" i="17"/>
  <c r="H318" i="17"/>
  <c r="H316" i="17"/>
  <c r="H314" i="17"/>
  <c r="H310" i="17"/>
  <c r="H308" i="17"/>
  <c r="H306" i="17"/>
  <c r="H323" i="17"/>
  <c r="I323" i="17" s="1"/>
  <c r="H321" i="17"/>
  <c r="I321" i="17" s="1"/>
  <c r="H319" i="17"/>
  <c r="I319" i="17" s="1"/>
  <c r="H317" i="17"/>
  <c r="I317" i="17" s="1"/>
  <c r="H315" i="17"/>
  <c r="I315" i="17" s="1"/>
  <c r="H313" i="17"/>
  <c r="I313" i="17" s="1"/>
  <c r="H311" i="17"/>
  <c r="I311" i="17" s="1"/>
  <c r="H309" i="17"/>
  <c r="I309" i="17" s="1"/>
  <c r="H307" i="17"/>
  <c r="I307" i="17" s="1"/>
  <c r="I308" i="17"/>
  <c r="I310" i="17"/>
  <c r="I314" i="17"/>
  <c r="I316" i="17"/>
  <c r="I318" i="17"/>
  <c r="I320" i="17"/>
  <c r="I322" i="17"/>
  <c r="I306" i="17"/>
  <c r="I324" i="17" l="1"/>
  <c r="H324" i="17"/>
  <c r="C303" i="17" l="1"/>
  <c r="G210" i="17" l="1"/>
  <c r="G209" i="17"/>
  <c r="G208" i="17" l="1"/>
  <c r="G282" i="17" l="1"/>
  <c r="G256" i="17"/>
  <c r="G50" i="17"/>
  <c r="G17" i="17" l="1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51" i="17"/>
  <c r="G20" i="17"/>
  <c r="G19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162" i="17"/>
  <c r="G211" i="17" l="1"/>
  <c r="G212" i="17"/>
  <c r="G213" i="17"/>
  <c r="G214" i="17"/>
  <c r="G215" i="17"/>
  <c r="G216" i="17"/>
  <c r="G217" i="17"/>
  <c r="G218" i="17"/>
  <c r="G219" i="17"/>
  <c r="G220" i="17"/>
  <c r="G221" i="17"/>
  <c r="G222" i="17"/>
  <c r="G223" i="17"/>
  <c r="G224" i="17"/>
  <c r="G225" i="17"/>
  <c r="G226" i="17"/>
  <c r="G227" i="17"/>
  <c r="G228" i="17"/>
  <c r="G229" i="17"/>
  <c r="G230" i="17"/>
  <c r="G231" i="17"/>
  <c r="G232" i="17"/>
  <c r="G233" i="17"/>
  <c r="G234" i="17"/>
  <c r="G235" i="17"/>
  <c r="G236" i="17"/>
  <c r="G237" i="17"/>
  <c r="G238" i="17"/>
  <c r="G239" i="17"/>
  <c r="G240" i="17"/>
  <c r="G241" i="17"/>
  <c r="G242" i="17"/>
  <c r="G243" i="17"/>
  <c r="G244" i="17"/>
  <c r="G245" i="17"/>
  <c r="G246" i="17"/>
  <c r="G247" i="17"/>
  <c r="G248" i="17"/>
  <c r="G249" i="17"/>
  <c r="G250" i="17"/>
  <c r="G251" i="17"/>
  <c r="G252" i="17"/>
  <c r="G253" i="17"/>
  <c r="G254" i="17"/>
  <c r="G255" i="17"/>
  <c r="G257" i="17"/>
  <c r="G258" i="17"/>
  <c r="G259" i="17"/>
  <c r="G260" i="17"/>
  <c r="G261" i="17"/>
  <c r="G262" i="17"/>
  <c r="G263" i="17"/>
  <c r="G264" i="17"/>
  <c r="G265" i="17"/>
  <c r="G266" i="17"/>
  <c r="G267" i="17"/>
  <c r="G268" i="17"/>
  <c r="G269" i="17"/>
  <c r="G270" i="17"/>
  <c r="G271" i="17"/>
  <c r="G272" i="17"/>
  <c r="G273" i="17"/>
  <c r="G274" i="17"/>
  <c r="G275" i="17"/>
  <c r="G276" i="17"/>
  <c r="G277" i="17"/>
  <c r="G278" i="17"/>
  <c r="G279" i="17"/>
  <c r="G280" i="17"/>
  <c r="G281" i="17"/>
  <c r="G283" i="17"/>
  <c r="G284" i="17"/>
  <c r="G285" i="17"/>
  <c r="G286" i="17"/>
  <c r="G287" i="17"/>
  <c r="G288" i="17"/>
  <c r="G289" i="17"/>
  <c r="G290" i="17"/>
  <c r="G291" i="17"/>
  <c r="G292" i="17"/>
  <c r="G293" i="17"/>
  <c r="G294" i="17"/>
  <c r="G295" i="17"/>
  <c r="G296" i="17"/>
  <c r="G297" i="17"/>
  <c r="G298" i="17"/>
  <c r="G299" i="17"/>
  <c r="G300" i="17"/>
  <c r="G301" i="17"/>
  <c r="G302" i="17"/>
  <c r="G189" i="17"/>
  <c r="G190" i="17"/>
  <c r="G191" i="17"/>
  <c r="G192" i="17"/>
  <c r="G193" i="17"/>
  <c r="G194" i="17"/>
  <c r="G195" i="17"/>
  <c r="G196" i="17"/>
  <c r="G197" i="17"/>
  <c r="G198" i="17"/>
  <c r="G199" i="17"/>
  <c r="G200" i="17"/>
  <c r="G201" i="17"/>
  <c r="G202" i="17"/>
  <c r="G203" i="17"/>
  <c r="G204" i="17"/>
  <c r="G205" i="17"/>
  <c r="G206" i="17"/>
  <c r="G207" i="17"/>
  <c r="G188" i="17"/>
  <c r="G164" i="17"/>
  <c r="G165" i="17"/>
  <c r="G166" i="17"/>
  <c r="G167" i="17"/>
  <c r="G168" i="17"/>
  <c r="G169" i="17"/>
  <c r="G170" i="17"/>
  <c r="G171" i="17"/>
  <c r="G172" i="17"/>
  <c r="G173" i="17"/>
  <c r="G174" i="17"/>
  <c r="G175" i="17"/>
  <c r="G176" i="17"/>
  <c r="G177" i="17"/>
  <c r="G178" i="17"/>
  <c r="G179" i="17"/>
  <c r="G180" i="17"/>
  <c r="G181" i="17"/>
  <c r="G182" i="17"/>
  <c r="G183" i="17"/>
  <c r="G184" i="17"/>
  <c r="G185" i="17"/>
  <c r="G186" i="17"/>
  <c r="G187" i="17"/>
  <c r="G163" i="17"/>
  <c r="G161" i="17"/>
  <c r="G160" i="17"/>
  <c r="G159" i="17"/>
  <c r="G147" i="17"/>
  <c r="G148" i="17"/>
  <c r="G149" i="17"/>
  <c r="G150" i="17"/>
  <c r="G151" i="17"/>
  <c r="G152" i="17"/>
  <c r="G153" i="17"/>
  <c r="G154" i="17"/>
  <c r="G155" i="17"/>
  <c r="G156" i="17"/>
  <c r="G157" i="17"/>
  <c r="G158" i="17"/>
  <c r="G146" i="17"/>
  <c r="G145" i="17"/>
  <c r="G143" i="17"/>
  <c r="G144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G107" i="17"/>
  <c r="G108" i="17"/>
  <c r="G109" i="17"/>
  <c r="G110" i="17"/>
  <c r="G111" i="17"/>
  <c r="G112" i="17"/>
  <c r="G113" i="17"/>
  <c r="G114" i="17"/>
  <c r="G115" i="17"/>
  <c r="G116" i="17"/>
  <c r="G117" i="17"/>
  <c r="G118" i="17"/>
  <c r="G119" i="17"/>
  <c r="G120" i="17"/>
  <c r="G121" i="17"/>
  <c r="G122" i="17"/>
  <c r="G123" i="17"/>
  <c r="G124" i="17"/>
  <c r="G125" i="17"/>
  <c r="G126" i="17"/>
  <c r="G127" i="17"/>
  <c r="G128" i="17"/>
  <c r="G129" i="17"/>
  <c r="G130" i="17"/>
  <c r="G131" i="17"/>
  <c r="G132" i="17"/>
  <c r="G133" i="17"/>
  <c r="G134" i="17"/>
  <c r="G135" i="17"/>
  <c r="G136" i="17"/>
  <c r="G137" i="17"/>
  <c r="G138" i="17"/>
  <c r="G139" i="17"/>
  <c r="G140" i="17"/>
  <c r="G141" i="17"/>
  <c r="G142" i="17"/>
  <c r="G81" i="17"/>
  <c r="G14" i="17" l="1"/>
  <c r="G14" i="18"/>
  <c r="G7" i="18"/>
  <c r="I303" i="17" l="1"/>
  <c r="H303" i="17"/>
</calcChain>
</file>

<file path=xl/sharedStrings.xml><?xml version="1.0" encoding="utf-8"?>
<sst xmlns="http://schemas.openxmlformats.org/spreadsheetml/2006/main" count="696" uniqueCount="369">
  <si>
    <t>№ кв</t>
  </si>
  <si>
    <t>Номер теплосчетчика                      (М-Сal MC)</t>
  </si>
  <si>
    <t>Общая площадь, м2</t>
  </si>
  <si>
    <t>Итого по квартирам:</t>
  </si>
  <si>
    <t>Номер теплосчетчика</t>
  </si>
  <si>
    <t>Примечание</t>
  </si>
  <si>
    <t>общий</t>
  </si>
  <si>
    <t>в том числе:</t>
  </si>
  <si>
    <t>кв+МОП</t>
  </si>
  <si>
    <t>Отопление МОП, Гкал</t>
  </si>
  <si>
    <t>ООО Управляющая компания "СИРИУС"</t>
  </si>
  <si>
    <t>Общедомовые приборы  учета</t>
  </si>
  <si>
    <t>квартиры</t>
  </si>
  <si>
    <t>МОП</t>
  </si>
  <si>
    <t>ГВС</t>
  </si>
  <si>
    <t xml:space="preserve">
</t>
  </si>
  <si>
    <t>Расчет отопления МОП производится в соответствии с Постановлением Правительства РФ от 6 мая 2011 г. № 354 "О предоставлении коммунальных услуг собственникам и пользователям помещений в многоквартирных домах и жилых домов"</t>
  </si>
  <si>
    <t>Разница, Гкал</t>
  </si>
  <si>
    <t>Исп.  Коптелова Л.С.</t>
  </si>
  <si>
    <t>Всего, Гкал</t>
  </si>
  <si>
    <t>Тариф на тепло 1697,82 руб./Гкал (население / прочие)</t>
  </si>
  <si>
    <t>Разница, Гкал                   с 26.10.16 по 25.11.16 гг.</t>
  </si>
  <si>
    <t>ВКТ-7 сет.№ 061. Зав.№00258261</t>
  </si>
  <si>
    <t>ВКТ-7 сет.№ 074. Зав.№00258274</t>
  </si>
  <si>
    <t>нежил. 1-18</t>
  </si>
  <si>
    <t>нежил. 19</t>
  </si>
  <si>
    <t>ВКТ-7 сет.№ 046. Зав.№00258246</t>
  </si>
  <si>
    <t>ВКТ-7 сет.№ 030. Зав.№00270830</t>
  </si>
  <si>
    <t xml:space="preserve"> Расчет показателей отопления в жилом доме по адресу: г. Белгород, Богдана Хмельницкого 80а                                за период  с 26.10.16 по 25.11.16 гг.</t>
  </si>
  <si>
    <t>6ZRI8844107708</t>
  </si>
  <si>
    <t>6ZRI8844119461</t>
  </si>
  <si>
    <t>6ZRI8844116502</t>
  </si>
  <si>
    <t>6ZRI8844116084</t>
  </si>
  <si>
    <t>6ZRI8843037735</t>
  </si>
  <si>
    <t>6ZRI8844119431</t>
  </si>
  <si>
    <t>6ZRI8844119457</t>
  </si>
  <si>
    <t>6ZRI8844119463</t>
  </si>
  <si>
    <t>6ZRI8844081571</t>
  </si>
  <si>
    <t>6ZRI8844001237</t>
  </si>
  <si>
    <t>6ZRI8843037698</t>
  </si>
  <si>
    <t>6ZRI8844092065</t>
  </si>
  <si>
    <t>6ZRI8844119039</t>
  </si>
  <si>
    <t>6ZRI8844116344</t>
  </si>
  <si>
    <t>6ZRI8844119416</t>
  </si>
  <si>
    <t>6ZRI8844119124</t>
  </si>
  <si>
    <t>6ZRI8834012350</t>
  </si>
  <si>
    <t>6ZRI8844119415</t>
  </si>
  <si>
    <t>6ZRI8844119422</t>
  </si>
  <si>
    <t>6ZRI8844119425</t>
  </si>
  <si>
    <t>6ZRI8844116439</t>
  </si>
  <si>
    <t>6ZRI8844105024</t>
  </si>
  <si>
    <t>6ZRI8844115921</t>
  </si>
  <si>
    <t>6ZRI8844119435</t>
  </si>
  <si>
    <t>6ZRI8844116381</t>
  </si>
  <si>
    <t>6ZRI8844106313</t>
  </si>
  <si>
    <t>6ZRI8844100897</t>
  </si>
  <si>
    <t>6ZRI8844001286</t>
  </si>
  <si>
    <t>6ZRI8844116365</t>
  </si>
  <si>
    <t>6ZRI8844116384</t>
  </si>
  <si>
    <t>6ZRI8834012331</t>
  </si>
  <si>
    <t>6ZRI8844107566</t>
  </si>
  <si>
    <t>6ZRI8844094915</t>
  </si>
  <si>
    <t>6ZRI8844105869</t>
  </si>
  <si>
    <t>6ZRI8843034160</t>
  </si>
  <si>
    <t>6ZRI8844116380</t>
  </si>
  <si>
    <t>6ZRI8844001314</t>
  </si>
  <si>
    <t>6ZRI8844116354</t>
  </si>
  <si>
    <t>6ZRI8843037667</t>
  </si>
  <si>
    <t>6ZRI8844064658</t>
  </si>
  <si>
    <t>6ZRI8844105923</t>
  </si>
  <si>
    <t>6ZRI8844116327</t>
  </si>
  <si>
    <t>6ZRI8843033657</t>
  </si>
  <si>
    <t>6ZRI8844075168</t>
  </si>
  <si>
    <t>6ZRI8844116350</t>
  </si>
  <si>
    <t>6ZRI8834012258</t>
  </si>
  <si>
    <t>6ZRI8843032780</t>
  </si>
  <si>
    <t>6ZRI8844093471</t>
  </si>
  <si>
    <t>6ZRI8844116166</t>
  </si>
  <si>
    <t>6ZRI8844009821</t>
  </si>
  <si>
    <t>6ZRI8844001366</t>
  </si>
  <si>
    <t>6ZRI8844095259</t>
  </si>
  <si>
    <t>6ZRI8844095058</t>
  </si>
  <si>
    <t>6ZRI8834012269</t>
  </si>
  <si>
    <t>6ZRI8844009915</t>
  </si>
  <si>
    <t>6ZRI8844119557</t>
  </si>
  <si>
    <t>6ZRI8844001367</t>
  </si>
  <si>
    <t>6ZRI8844039411</t>
  </si>
  <si>
    <t>6ZRI8844081615</t>
  </si>
  <si>
    <t>6ZRI8844065243</t>
  </si>
  <si>
    <t>6ZRI8844001300</t>
  </si>
  <si>
    <t>6ZRI8844104786</t>
  </si>
  <si>
    <t>6ZRI8844115955</t>
  </si>
  <si>
    <t>6ZRI8844104470</t>
  </si>
  <si>
    <t>6ZRI8844017968</t>
  </si>
  <si>
    <t>6ZRI8844016583</t>
  </si>
  <si>
    <t>6ZRI8844016536</t>
  </si>
  <si>
    <t>6ZRI8844016543</t>
  </si>
  <si>
    <t>6ZRI8844016524</t>
  </si>
  <si>
    <t>6ZRI8833018111</t>
  </si>
  <si>
    <t>6ZRI8844015696</t>
  </si>
  <si>
    <t>6ZRI8833018107</t>
  </si>
  <si>
    <t>6ZRI8844015105</t>
  </si>
  <si>
    <t>6ZRI8833018017</t>
  </si>
  <si>
    <t>6ZRI8844014949</t>
  </si>
  <si>
    <t>6ZRI8833020528</t>
  </si>
  <si>
    <t>6ZRI8844012192</t>
  </si>
  <si>
    <t>6ZRI8833018095</t>
  </si>
  <si>
    <t>6ZRI8833018018</t>
  </si>
  <si>
    <t>6ZRI8844012466</t>
  </si>
  <si>
    <t>6ZRI8833018015</t>
  </si>
  <si>
    <t>6ZRI8844014610</t>
  </si>
  <si>
    <t>6ZRI8844017987</t>
  </si>
  <si>
    <t>6ZRI8844017991</t>
  </si>
  <si>
    <t>6ZRI8844017980</t>
  </si>
  <si>
    <t>6ZRI8844016541</t>
  </si>
  <si>
    <t>6ZRI8844017616</t>
  </si>
  <si>
    <t>6ZRI8844017607</t>
  </si>
  <si>
    <t>6ZRI8844017961</t>
  </si>
  <si>
    <t>6ZRI8844015605</t>
  </si>
  <si>
    <t>6ZRI8844016578</t>
  </si>
  <si>
    <t>6ZRI8844016556</t>
  </si>
  <si>
    <t>6ZRI8844014727</t>
  </si>
  <si>
    <t>6ZRI8844016587</t>
  </si>
  <si>
    <t>6ZRI8844015608</t>
  </si>
  <si>
    <t>6ZRI8844017989</t>
  </si>
  <si>
    <t>6ZRI8844015587</t>
  </si>
  <si>
    <t>6ZRI8844016533</t>
  </si>
  <si>
    <t>6ZRI8844016577</t>
  </si>
  <si>
    <t>6ZRI8844012485</t>
  </si>
  <si>
    <t>6ZRI8844011742</t>
  </si>
  <si>
    <t>6ZRI8844012156</t>
  </si>
  <si>
    <t>6ZRI8844012159</t>
  </si>
  <si>
    <t>6ZRI8844012509</t>
  </si>
  <si>
    <t>6ZRI8844012108</t>
  </si>
  <si>
    <t>6ZRI8844012510</t>
  </si>
  <si>
    <t>6ZRI8844012249</t>
  </si>
  <si>
    <t>6ZRI8844012289</t>
  </si>
  <si>
    <t>6ZRI8844012115</t>
  </si>
  <si>
    <t>6ZRI8844012334</t>
  </si>
  <si>
    <t>6ZRI8844012284</t>
  </si>
  <si>
    <t>6ZRI8844012306</t>
  </si>
  <si>
    <t>6ZRI8844012521</t>
  </si>
  <si>
    <t>6ZRI8844011815</t>
  </si>
  <si>
    <t>6ZRI8844012291</t>
  </si>
  <si>
    <t>6ZRI8844012178</t>
  </si>
  <si>
    <t>6ZRI8844011874</t>
  </si>
  <si>
    <t>6ZRI8844011749</t>
  </si>
  <si>
    <t>6ZRI8844011844</t>
  </si>
  <si>
    <t>6ZRI8844012180</t>
  </si>
  <si>
    <t>6ZRI8844012142</t>
  </si>
  <si>
    <t>6ZRI8844012137</t>
  </si>
  <si>
    <t>6ZRI8844012404</t>
  </si>
  <si>
    <t>6ZRI8844012104</t>
  </si>
  <si>
    <t>6ZRI8844012133</t>
  </si>
  <si>
    <t>6ZRI8844012155</t>
  </si>
  <si>
    <t>6ZRI8846179248</t>
  </si>
  <si>
    <t>6ZRI8844012287</t>
  </si>
  <si>
    <t>6ZRI8846179217</t>
  </si>
  <si>
    <t>6ZRI8844011786</t>
  </si>
  <si>
    <t>6ZRI8844012401</t>
  </si>
  <si>
    <t>6ZRI8844012543</t>
  </si>
  <si>
    <t>6ZRI8844012246</t>
  </si>
  <si>
    <t>6ZRI8844012101</t>
  </si>
  <si>
    <t>6ZRI8844012233</t>
  </si>
  <si>
    <t>6ZRI8844012301</t>
  </si>
  <si>
    <t>6ZRI8844012182</t>
  </si>
  <si>
    <t>6ZRI8844012373</t>
  </si>
  <si>
    <t>6ZRI8844012555</t>
  </si>
  <si>
    <t>6ZRI8844012215</t>
  </si>
  <si>
    <t>6ZRI8844011940</t>
  </si>
  <si>
    <t>6ZRI8844011790</t>
  </si>
  <si>
    <t>6ZRI8846179216</t>
  </si>
  <si>
    <t>6ZRI8844011832</t>
  </si>
  <si>
    <t>6ZRI8844012168</t>
  </si>
  <si>
    <t>6ZRI8844012216</t>
  </si>
  <si>
    <t>6ZRI8844012169</t>
  </si>
  <si>
    <t>6ZRI8844011964</t>
  </si>
  <si>
    <t>6ZRI8844012157</t>
  </si>
  <si>
    <t>6ZRI8844012188</t>
  </si>
  <si>
    <t>6ZRI8844011781</t>
  </si>
  <si>
    <t>6ZRI8844012282</t>
  </si>
  <si>
    <t>6ZRI8844011830</t>
  </si>
  <si>
    <t>6ZRI8844011965</t>
  </si>
  <si>
    <t>6ZRI8844011902</t>
  </si>
  <si>
    <t>6ZRI8844011774</t>
  </si>
  <si>
    <t>6ZRI8844015650</t>
  </si>
  <si>
    <t>6ZRI8844012285</t>
  </si>
  <si>
    <t>6ZRI8844015101</t>
  </si>
  <si>
    <t>6ZRI8833018106</t>
  </si>
  <si>
    <t>6ZRI8844012512</t>
  </si>
  <si>
    <t>6ZRI8844012482</t>
  </si>
  <si>
    <t>6ZRI8844015689</t>
  </si>
  <si>
    <t>6ZRI8844015106</t>
  </si>
  <si>
    <t>6ZRI8844015690</t>
  </si>
  <si>
    <t>6ZRI8844015639</t>
  </si>
  <si>
    <t>6ZRI8844015695</t>
  </si>
  <si>
    <t>6ZRI8844016695</t>
  </si>
  <si>
    <t>6ZRI8844016535</t>
  </si>
  <si>
    <t>6ZRI8844015104</t>
  </si>
  <si>
    <t>6ZRI8844015660</t>
  </si>
  <si>
    <t>6ZRI8846179201</t>
  </si>
  <si>
    <t>6ZRI8846179247</t>
  </si>
  <si>
    <t>6ZRI8846179181</t>
  </si>
  <si>
    <t>6ZRI8846179236</t>
  </si>
  <si>
    <t>6ZRI8846179225</t>
  </si>
  <si>
    <t>6ZRI8846179194</t>
  </si>
  <si>
    <t>6ZRI8846179232</t>
  </si>
  <si>
    <t>6ZRI8846179231</t>
  </si>
  <si>
    <t>6ZRI8846179204</t>
  </si>
  <si>
    <t>6ZRI8846179197</t>
  </si>
  <si>
    <t>6ZRI8846179203</t>
  </si>
  <si>
    <t>6ZRI8846179108</t>
  </si>
  <si>
    <t>6ZRI8846179211</t>
  </si>
  <si>
    <t>6ZRI8846179246</t>
  </si>
  <si>
    <t>6ZRI8846179256</t>
  </si>
  <si>
    <t>6ZRI8846179207</t>
  </si>
  <si>
    <t>6ZRI8846179195</t>
  </si>
  <si>
    <t>6ZRI8846179208</t>
  </si>
  <si>
    <t>6ZRI8846179196</t>
  </si>
  <si>
    <t>6ZRI8846179250</t>
  </si>
  <si>
    <t>6ZRI8846179185</t>
  </si>
  <si>
    <t>6ZRI8844061677</t>
  </si>
  <si>
    <t>6ZRI8844061729</t>
  </si>
  <si>
    <t>6ZRI8844057855</t>
  </si>
  <si>
    <t>6ZRI8844055149</t>
  </si>
  <si>
    <t>6ZRI8844055333</t>
  </si>
  <si>
    <t>6ZRI8844039747</t>
  </si>
  <si>
    <t>6ZRI8844054488</t>
  </si>
  <si>
    <t>6ZRI8844055113</t>
  </si>
  <si>
    <t>6ZRI8844055341</t>
  </si>
  <si>
    <t>6ZRI8844061625</t>
  </si>
  <si>
    <t>6ZRI8844061698</t>
  </si>
  <si>
    <t>6ZRI8844061628</t>
  </si>
  <si>
    <t>6ZRI8844061701</t>
  </si>
  <si>
    <t>6ZRI8844061616</t>
  </si>
  <si>
    <t>6ZRI8844061700</t>
  </si>
  <si>
    <t>6ZRI8844055426</t>
  </si>
  <si>
    <t>6ZRI8844055272</t>
  </si>
  <si>
    <t>6ZRI8844055416</t>
  </si>
  <si>
    <t>6ZRI8844061675</t>
  </si>
  <si>
    <t>6ZRI8844061680</t>
  </si>
  <si>
    <t>6ZRI8844055129</t>
  </si>
  <si>
    <t>6ZRI8844008145</t>
  </si>
  <si>
    <t>6ZRI8844007848</t>
  </si>
  <si>
    <t>6ZRI8844007939</t>
  </si>
  <si>
    <t>6ZRI8844008361</t>
  </si>
  <si>
    <t>6ZRI8844008303</t>
  </si>
  <si>
    <t>6ZRI8844008351</t>
  </si>
  <si>
    <t>6ZRI8844008450</t>
  </si>
  <si>
    <t>6ZRI8844007800</t>
  </si>
  <si>
    <t>6ZRI8844007776</t>
  </si>
  <si>
    <t>6ZRI8844061612</t>
  </si>
  <si>
    <t>6ZRI8844061573</t>
  </si>
  <si>
    <t>6ZRI8844007983</t>
  </si>
  <si>
    <t>6ZRI8844061638</t>
  </si>
  <si>
    <t>6ZRI8844061724</t>
  </si>
  <si>
    <t>6ZRI8844061773</t>
  </si>
  <si>
    <t>6ZRI8844061642</t>
  </si>
  <si>
    <t>6ZRI8844061552</t>
  </si>
  <si>
    <t>6ZRI8844061777</t>
  </si>
  <si>
    <t>6ZRI8844061682</t>
  </si>
  <si>
    <t>6ZRI8844061718</t>
  </si>
  <si>
    <t>6ZRI8844061647</t>
  </si>
  <si>
    <t>6ZRI8844061644</t>
  </si>
  <si>
    <t>6ZRI8844061668</t>
  </si>
  <si>
    <t>6ZRI8844061761</t>
  </si>
  <si>
    <t>6ZRI8844061717</t>
  </si>
  <si>
    <t>6ZRI8844061617</t>
  </si>
  <si>
    <t>6ZRI8844061575</t>
  </si>
  <si>
    <t>6ZRI8844008400</t>
  </si>
  <si>
    <t>6ZRI8844008754</t>
  </si>
  <si>
    <t>6ZRI8844061570</t>
  </si>
  <si>
    <t>6ZRI8844061672</t>
  </si>
  <si>
    <t>6ZRI8844007978</t>
  </si>
  <si>
    <t>6ZRI8844061597</t>
  </si>
  <si>
    <t>6ZRI8844007819</t>
  </si>
  <si>
    <t>6ZRI8844008319</t>
  </si>
  <si>
    <t>6ZRI8844008767</t>
  </si>
  <si>
    <t>6ZRI8844008260</t>
  </si>
  <si>
    <t>6ZRI8844007435</t>
  </si>
  <si>
    <t>6ZRI8844007256</t>
  </si>
  <si>
    <t>6ZRI8844007128</t>
  </si>
  <si>
    <t>6ZRI8844007166</t>
  </si>
  <si>
    <t>6ZRI8844008362</t>
  </si>
  <si>
    <t>6ZRI8844007140</t>
  </si>
  <si>
    <t>6ZRI8844007226</t>
  </si>
  <si>
    <t>6ZRI8844007388</t>
  </si>
  <si>
    <t>6ZRI8844007338</t>
  </si>
  <si>
    <t>6ZRI8844007264</t>
  </si>
  <si>
    <t>6ZRI8844007164</t>
  </si>
  <si>
    <t>6ZRI8844007108</t>
  </si>
  <si>
    <t>6ZRI8844061775</t>
  </si>
  <si>
    <t>6ZRI8844007203</t>
  </si>
  <si>
    <t>6ZRI8844061598</t>
  </si>
  <si>
    <t>6ZRI8844061445</t>
  </si>
  <si>
    <t>6ZRI8844061759</t>
  </si>
  <si>
    <t>6ZRI8844053196</t>
  </si>
  <si>
    <t>6ZRI8844053185</t>
  </si>
  <si>
    <t>6ZRI8844055356</t>
  </si>
  <si>
    <t>6ZRI8844055363</t>
  </si>
  <si>
    <t>6ZRI8844055241</t>
  </si>
  <si>
    <t>6ZRI8844055340</t>
  </si>
  <si>
    <t>6ZRI8844055182</t>
  </si>
  <si>
    <t>6ZRI8844055440</t>
  </si>
  <si>
    <t>6ZRI8844055473</t>
  </si>
  <si>
    <t>6ZRI8844055055</t>
  </si>
  <si>
    <t>6ZRI8844040519</t>
  </si>
  <si>
    <t>6ZRI8844053190</t>
  </si>
  <si>
    <t>6ZRI8844055315</t>
  </si>
  <si>
    <t>6ZRI8844053687</t>
  </si>
  <si>
    <t>6ZRI8844061751</t>
  </si>
  <si>
    <t>6ZRI8844055472</t>
  </si>
  <si>
    <t>6ZRI8844053208</t>
  </si>
  <si>
    <t>6ZRI8844055470</t>
  </si>
  <si>
    <t>Единица измерения</t>
  </si>
  <si>
    <t>Показания  на 26.11.16</t>
  </si>
  <si>
    <t>МВт</t>
  </si>
  <si>
    <t>кВт</t>
  </si>
  <si>
    <t xml:space="preserve">6ZRI8844061601  </t>
  </si>
  <si>
    <t>193-195</t>
  </si>
  <si>
    <t>Справочно: 1 МВт = 0,8598 Гкал</t>
  </si>
  <si>
    <t>Справочно: 1 кВт = 0,00086 Гкал</t>
  </si>
  <si>
    <t>Примечание: по квартирам №1-64 произведено  начисление по среднему за период 26.11.16-02.12.16г. в связи с пуско-наладочными работами индивидуальных приборов учета ООО «АЗИМУТ СТРОЙ» 03.12.16г.</t>
  </si>
  <si>
    <t>Показания  на 25.12.16</t>
  </si>
  <si>
    <t xml:space="preserve"> Расчет показателей отопления в жилом доме по адресу: г. Белгород, Богдана Хмельницкого 80а                                за период  с 26.11.16 по 25.12.16 гг.</t>
  </si>
  <si>
    <t>Разница, Гкал                   с 26.11.16 по 25.12.16 гг.</t>
  </si>
  <si>
    <t>в т.ч. Гкал, начисление по среднему за 26.11.16 -03.12.16гг.</t>
  </si>
  <si>
    <t>№        неж. пом</t>
  </si>
  <si>
    <t>Показания МВт на 26.11.16</t>
  </si>
  <si>
    <t>Показания МВт на 28.12.16</t>
  </si>
  <si>
    <t>Разн, Гкал</t>
  </si>
  <si>
    <t>нп 1</t>
  </si>
  <si>
    <t>6ZRI8844061679</t>
  </si>
  <si>
    <t>нп 2</t>
  </si>
  <si>
    <t>6ZRI8844116386</t>
  </si>
  <si>
    <t>нп 3</t>
  </si>
  <si>
    <t>6ZRI8844061688</t>
  </si>
  <si>
    <t>нп 4</t>
  </si>
  <si>
    <t>6ZRI8844016549</t>
  </si>
  <si>
    <t>нп 5</t>
  </si>
  <si>
    <t>6ZRI8844015586</t>
  </si>
  <si>
    <t>нп 6</t>
  </si>
  <si>
    <t>6ZRI8844016512</t>
  </si>
  <si>
    <t>нп 7</t>
  </si>
  <si>
    <t>6ZRI8844015585</t>
  </si>
  <si>
    <t>нп 8</t>
  </si>
  <si>
    <t>6ZRI8844015604</t>
  </si>
  <si>
    <t>нп 9</t>
  </si>
  <si>
    <t>6ZRI8844015642</t>
  </si>
  <si>
    <t>нп 10</t>
  </si>
  <si>
    <t>6ZRI8844094768</t>
  </si>
  <si>
    <t>нп 11</t>
  </si>
  <si>
    <t>6ZRI8844061758</t>
  </si>
  <si>
    <t>нп 12</t>
  </si>
  <si>
    <t>6ZRI8844061716</t>
  </si>
  <si>
    <t>нп 13</t>
  </si>
  <si>
    <t>6ZRI8844061615</t>
  </si>
  <si>
    <t>нп 14</t>
  </si>
  <si>
    <t>6ZRI8844040679</t>
  </si>
  <si>
    <t>нп 15</t>
  </si>
  <si>
    <t>6ZRI8844094836</t>
  </si>
  <si>
    <t>нп 16</t>
  </si>
  <si>
    <t>6ZRI8844055239</t>
  </si>
  <si>
    <t>нп 17</t>
  </si>
  <si>
    <t>6ZRI8844015633</t>
  </si>
  <si>
    <t>нп 18</t>
  </si>
  <si>
    <t>6ZRI8844016489</t>
  </si>
  <si>
    <t>Итого по неж.пом.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</si>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</sst>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"/>
    <numFmt numFmtId="167" formatCode="0.00000"/>
  </numFmts>
  <fonts count="21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3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/>
    <xf numFmtId="0" fontId="4" fillId="0" borderId="0" xfId="0" applyFont="1" applyAlignment="1">
      <alignment vertical="top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/>
    <xf numFmtId="0" fontId="3" fillId="0" borderId="0" xfId="0" applyFont="1" applyAlignment="1"/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12" fillId="0" borderId="0" xfId="0" applyFont="1"/>
    <xf numFmtId="0" fontId="7" fillId="0" borderId="0" xfId="0" applyFont="1"/>
    <xf numFmtId="1" fontId="13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7" fillId="0" borderId="0" xfId="0" applyFont="1" applyFill="1"/>
    <xf numFmtId="164" fontId="7" fillId="0" borderId="0" xfId="0" applyNumberFormat="1" applyFont="1" applyFill="1" applyBorder="1"/>
    <xf numFmtId="1" fontId="7" fillId="0" borderId="0" xfId="0" applyNumberFormat="1" applyFont="1" applyFill="1" applyBorder="1"/>
    <xf numFmtId="0" fontId="12" fillId="0" borderId="0" xfId="0" applyFont="1" applyAlignment="1"/>
    <xf numFmtId="164" fontId="7" fillId="0" borderId="0" xfId="0" applyNumberFormat="1" applyFont="1" applyFill="1"/>
    <xf numFmtId="1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vertical="top" wrapText="1"/>
    </xf>
    <xf numFmtId="1" fontId="3" fillId="0" borderId="0" xfId="0" applyNumberFormat="1" applyFont="1"/>
    <xf numFmtId="1" fontId="3" fillId="0" borderId="0" xfId="0" applyNumberFormat="1" applyFont="1" applyFill="1"/>
    <xf numFmtId="0" fontId="2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right" vertical="center"/>
    </xf>
    <xf numFmtId="164" fontId="16" fillId="0" borderId="1" xfId="0" applyNumberFormat="1" applyFont="1" applyFill="1" applyBorder="1" applyAlignment="1">
      <alignment horizontal="right" vertical="center"/>
    </xf>
    <xf numFmtId="164" fontId="16" fillId="0" borderId="1" xfId="0" applyNumberFormat="1" applyFont="1" applyFill="1" applyBorder="1" applyAlignment="1">
      <alignment horizontal="center"/>
    </xf>
    <xf numFmtId="1" fontId="12" fillId="0" borderId="14" xfId="0" applyNumberFormat="1" applyFont="1" applyFill="1" applyBorder="1" applyAlignment="1">
      <alignment horizontal="right" vertical="center"/>
    </xf>
    <xf numFmtId="166" fontId="13" fillId="0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/>
    <xf numFmtId="166" fontId="7" fillId="0" borderId="0" xfId="0" applyNumberFormat="1" applyFont="1" applyFill="1"/>
    <xf numFmtId="166" fontId="12" fillId="0" borderId="1" xfId="0" applyNumberFormat="1" applyFont="1" applyFill="1" applyBorder="1" applyAlignment="1">
      <alignment horizontal="right"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166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4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166" fontId="9" fillId="0" borderId="0" xfId="0" applyNumberFormat="1" applyFont="1" applyFill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 wrapText="1"/>
    </xf>
    <xf numFmtId="166" fontId="12" fillId="0" borderId="0" xfId="0" applyNumberFormat="1" applyFont="1" applyFill="1"/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66" fontId="12" fillId="0" borderId="3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top" wrapText="1"/>
    </xf>
    <xf numFmtId="164" fontId="16" fillId="0" borderId="1" xfId="0" applyNumberFormat="1" applyFont="1" applyFill="1" applyBorder="1" applyAlignment="1">
      <alignment horizontal="right"/>
    </xf>
    <xf numFmtId="3" fontId="16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/>
    <xf numFmtId="0" fontId="17" fillId="0" borderId="0" xfId="0" applyFont="1" applyFill="1"/>
    <xf numFmtId="1" fontId="17" fillId="0" borderId="0" xfId="0" applyNumberFormat="1" applyFont="1" applyFill="1"/>
    <xf numFmtId="0" fontId="10" fillId="0" borderId="0" xfId="0" applyFont="1" applyFill="1" applyAlignment="1">
      <alignment horizontal="center" vertical="center"/>
    </xf>
    <xf numFmtId="1" fontId="10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vertical="center" wrapText="1"/>
    </xf>
    <xf numFmtId="1" fontId="9" fillId="0" borderId="0" xfId="0" applyNumberFormat="1" applyFont="1" applyFill="1" applyAlignment="1">
      <alignment horizontal="center" vertical="center" wrapText="1"/>
    </xf>
    <xf numFmtId="1" fontId="8" fillId="0" borderId="0" xfId="0" applyNumberFormat="1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1" fontId="8" fillId="0" borderId="0" xfId="0" applyNumberFormat="1" applyFont="1" applyFill="1" applyAlignment="1">
      <alignment vertical="top"/>
    </xf>
    <xf numFmtId="1" fontId="12" fillId="0" borderId="0" xfId="0" applyNumberFormat="1" applyFont="1" applyFill="1"/>
    <xf numFmtId="1" fontId="8" fillId="0" borderId="0" xfId="0" applyNumberFormat="1" applyFont="1" applyFill="1" applyAlignment="1">
      <alignment horizontal="left" vertical="top" wrapText="1"/>
    </xf>
    <xf numFmtId="0" fontId="12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right" vertical="center"/>
    </xf>
    <xf numFmtId="165" fontId="12" fillId="0" borderId="1" xfId="0" applyNumberFormat="1" applyFont="1" applyFill="1" applyBorder="1" applyAlignment="1">
      <alignment horizontal="left" vertical="center"/>
    </xf>
    <xf numFmtId="164" fontId="12" fillId="0" borderId="1" xfId="0" applyNumberFormat="1" applyFont="1" applyFill="1" applyBorder="1" applyAlignment="1">
      <alignment horizontal="right" vertical="center"/>
    </xf>
    <xf numFmtId="1" fontId="12" fillId="0" borderId="1" xfId="0" applyNumberFormat="1" applyFont="1" applyFill="1" applyBorder="1" applyAlignment="1">
      <alignment horizontal="right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/>
    </xf>
    <xf numFmtId="165" fontId="12" fillId="0" borderId="1" xfId="0" applyNumberFormat="1" applyFont="1" applyFill="1" applyBorder="1"/>
    <xf numFmtId="0" fontId="19" fillId="0" borderId="1" xfId="0" applyFont="1" applyFill="1" applyBorder="1" applyAlignment="1">
      <alignment horizontal="center" vertical="center" wrapText="1"/>
    </xf>
    <xf numFmtId="167" fontId="13" fillId="0" borderId="3" xfId="0" applyNumberFormat="1" applyFont="1" applyFill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64" fontId="12" fillId="0" borderId="1" xfId="0" applyNumberFormat="1" applyFont="1" applyFill="1" applyBorder="1"/>
    <xf numFmtId="166" fontId="20" fillId="0" borderId="0" xfId="0" applyNumberFormat="1" applyFont="1" applyFill="1"/>
    <xf numFmtId="1" fontId="20" fillId="0" borderId="0" xfId="0" applyNumberFormat="1" applyFont="1" applyFill="1"/>
    <xf numFmtId="1" fontId="4" fillId="0" borderId="0" xfId="0" applyNumberFormat="1" applyFont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12" fillId="0" borderId="0" xfId="0" applyFont="1" applyFill="1" applyAlignment="1">
      <alignment horizontal="left" vertical="top" wrapText="1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166" fontId="12" fillId="0" borderId="14" xfId="0" applyNumberFormat="1" applyFont="1" applyFill="1" applyBorder="1" applyAlignment="1">
      <alignment horizontal="right" vertical="center"/>
    </xf>
    <xf numFmtId="166" fontId="12" fillId="0" borderId="13" xfId="0" applyNumberFormat="1" applyFont="1" applyFill="1" applyBorder="1" applyAlignment="1">
      <alignment horizontal="right" vertical="center"/>
    </xf>
    <xf numFmtId="164" fontId="12" fillId="0" borderId="14" xfId="0" applyNumberFormat="1" applyFont="1" applyFill="1" applyBorder="1" applyAlignment="1">
      <alignment horizontal="right" vertical="center"/>
    </xf>
    <xf numFmtId="164" fontId="12" fillId="0" borderId="13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workbookViewId="0">
      <selection activeCell="H17" sqref="H17"/>
    </sheetView>
  </sheetViews>
  <sheetFormatPr defaultRowHeight="15" x14ac:dyDescent="0.25"/>
  <cols>
    <col min="1" max="1" width="6.42578125" style="36" customWidth="1"/>
    <col min="2" max="2" width="12.5703125" style="1" customWidth="1"/>
    <col min="3" max="3" width="8.28515625" style="1" customWidth="1"/>
    <col min="4" max="5" width="10.5703125" style="1" customWidth="1"/>
    <col min="6" max="6" width="10.85546875" style="16" customWidth="1"/>
    <col min="7" max="7" width="12" style="17" customWidth="1"/>
    <col min="8" max="8" width="10.7109375" style="17" customWidth="1"/>
    <col min="9" max="9" width="2.140625" style="16" customWidth="1"/>
    <col min="10" max="10" width="25.28515625" style="28" customWidth="1"/>
    <col min="11" max="11" width="7" style="1" customWidth="1"/>
    <col min="12" max="12" width="10.7109375" style="1" bestFit="1" customWidth="1"/>
  </cols>
  <sheetData>
    <row r="1" spans="1:12" ht="20.25" x14ac:dyDescent="0.3">
      <c r="A1" s="122" t="s">
        <v>10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3"/>
    </row>
    <row r="2" spans="1:12" ht="14.45" customHeight="1" x14ac:dyDescent="0.3">
      <c r="A2" s="35"/>
      <c r="B2" s="32"/>
      <c r="C2" s="32"/>
      <c r="D2" s="32"/>
      <c r="E2" s="32"/>
      <c r="F2" s="10"/>
      <c r="G2" s="11"/>
      <c r="H2" s="11"/>
      <c r="I2" s="10"/>
      <c r="J2" s="25"/>
      <c r="K2" s="32"/>
      <c r="L2" s="32"/>
    </row>
    <row r="3" spans="1:12" ht="36.75" customHeight="1" x14ac:dyDescent="0.25">
      <c r="A3" s="123" t="s">
        <v>28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2"/>
    </row>
    <row r="4" spans="1:12" ht="12" customHeight="1" x14ac:dyDescent="0.25">
      <c r="A4" s="30"/>
      <c r="B4" s="30"/>
      <c r="C4" s="30"/>
      <c r="D4" s="30"/>
      <c r="E4" s="30"/>
      <c r="F4" s="9"/>
      <c r="G4" s="9"/>
      <c r="H4" s="9"/>
      <c r="I4" s="9"/>
      <c r="J4" s="26"/>
      <c r="K4" s="30"/>
      <c r="L4" s="30"/>
    </row>
    <row r="5" spans="1:12" ht="16.149999999999999" customHeight="1" x14ac:dyDescent="0.25">
      <c r="A5" s="119" t="s">
        <v>11</v>
      </c>
      <c r="B5" s="124"/>
      <c r="C5" s="124"/>
      <c r="D5" s="124"/>
      <c r="E5" s="124"/>
      <c r="F5" s="124"/>
      <c r="G5" s="120"/>
      <c r="H5" s="12"/>
      <c r="I5" s="13" t="s">
        <v>15</v>
      </c>
      <c r="J5" s="125" t="s">
        <v>16</v>
      </c>
      <c r="K5" s="126"/>
      <c r="L5" s="30"/>
    </row>
    <row r="6" spans="1:12" ht="37.9" customHeight="1" x14ac:dyDescent="0.25">
      <c r="A6" s="112" t="s">
        <v>4</v>
      </c>
      <c r="B6" s="112"/>
      <c r="C6" s="112"/>
      <c r="D6" s="112"/>
      <c r="E6" s="112" t="s">
        <v>5</v>
      </c>
      <c r="F6" s="112"/>
      <c r="G6" s="39" t="s">
        <v>21</v>
      </c>
      <c r="H6" s="14"/>
      <c r="I6" s="13"/>
      <c r="J6" s="127"/>
      <c r="K6" s="128"/>
      <c r="L6" s="30"/>
    </row>
    <row r="7" spans="1:12" ht="13.9" customHeight="1" x14ac:dyDescent="0.25">
      <c r="A7" s="111" t="s">
        <v>22</v>
      </c>
      <c r="B7" s="111"/>
      <c r="C7" s="111"/>
      <c r="D7" s="111"/>
      <c r="E7" s="112" t="s">
        <v>6</v>
      </c>
      <c r="F7" s="112"/>
      <c r="G7" s="38">
        <f>42.241+202.804+170.711</f>
        <v>415.75600000000003</v>
      </c>
      <c r="H7" s="15"/>
      <c r="I7" s="13"/>
      <c r="J7" s="127"/>
      <c r="K7" s="128"/>
      <c r="L7" s="30"/>
    </row>
    <row r="8" spans="1:12" ht="13.9" customHeight="1" x14ac:dyDescent="0.25">
      <c r="A8" s="131" t="s">
        <v>7</v>
      </c>
      <c r="B8" s="132"/>
      <c r="C8" s="132"/>
      <c r="D8" s="133"/>
      <c r="E8" s="112"/>
      <c r="F8" s="112"/>
      <c r="G8" s="38"/>
      <c r="H8" s="15"/>
      <c r="I8" s="13"/>
      <c r="J8" s="127"/>
      <c r="K8" s="128"/>
      <c r="L8" s="30"/>
    </row>
    <row r="9" spans="1:12" ht="13.9" customHeight="1" x14ac:dyDescent="0.25">
      <c r="A9" s="111" t="s">
        <v>23</v>
      </c>
      <c r="B9" s="111"/>
      <c r="C9" s="111"/>
      <c r="D9" s="111"/>
      <c r="E9" s="112" t="s">
        <v>8</v>
      </c>
      <c r="F9" s="112"/>
      <c r="G9" s="38">
        <v>352.17599999999999</v>
      </c>
      <c r="H9" s="15"/>
      <c r="I9" s="13"/>
      <c r="J9" s="129"/>
      <c r="K9" s="130"/>
      <c r="L9" s="30"/>
    </row>
    <row r="10" spans="1:12" ht="13.9" customHeight="1" x14ac:dyDescent="0.25">
      <c r="A10" s="113" t="s">
        <v>7</v>
      </c>
      <c r="B10" s="114"/>
      <c r="C10" s="114"/>
      <c r="D10" s="115"/>
      <c r="E10" s="112" t="s">
        <v>12</v>
      </c>
      <c r="F10" s="112"/>
      <c r="G10" s="34"/>
      <c r="H10" s="15"/>
      <c r="I10" s="13"/>
      <c r="J10" s="27"/>
      <c r="K10" s="4"/>
      <c r="L10" s="30"/>
    </row>
    <row r="11" spans="1:12" ht="13.9" customHeight="1" x14ac:dyDescent="0.25">
      <c r="A11" s="116"/>
      <c r="B11" s="117"/>
      <c r="C11" s="117"/>
      <c r="D11" s="118"/>
      <c r="E11" s="112" t="s">
        <v>13</v>
      </c>
      <c r="F11" s="112"/>
      <c r="G11" s="34"/>
      <c r="H11" s="15"/>
      <c r="I11" s="13"/>
      <c r="J11" s="27"/>
      <c r="K11" s="4"/>
      <c r="L11" s="30"/>
    </row>
    <row r="12" spans="1:12" ht="13.9" customHeight="1" x14ac:dyDescent="0.25">
      <c r="A12" s="111" t="s">
        <v>26</v>
      </c>
      <c r="B12" s="111"/>
      <c r="C12" s="111"/>
      <c r="D12" s="111"/>
      <c r="E12" s="119" t="s">
        <v>24</v>
      </c>
      <c r="F12" s="120"/>
      <c r="G12" s="33">
        <v>48.503999999999998</v>
      </c>
      <c r="H12" s="15"/>
      <c r="I12" s="13"/>
      <c r="J12" s="27"/>
      <c r="K12" s="4"/>
      <c r="L12" s="30"/>
    </row>
    <row r="13" spans="1:12" ht="13.9" customHeight="1" x14ac:dyDescent="0.25">
      <c r="A13" s="111" t="s">
        <v>27</v>
      </c>
      <c r="B13" s="111"/>
      <c r="C13" s="111"/>
      <c r="D13" s="111"/>
      <c r="E13" s="119" t="s">
        <v>25</v>
      </c>
      <c r="F13" s="120"/>
      <c r="G13" s="40">
        <v>10.936999999999999</v>
      </c>
      <c r="H13" s="15"/>
      <c r="I13" s="13"/>
      <c r="J13" s="110" t="s">
        <v>20</v>
      </c>
      <c r="K13" s="110"/>
      <c r="L13" s="110"/>
    </row>
    <row r="14" spans="1:12" ht="13.9" customHeight="1" x14ac:dyDescent="0.25">
      <c r="A14" s="121"/>
      <c r="B14" s="121"/>
      <c r="C14" s="121"/>
      <c r="D14" s="121"/>
      <c r="E14" s="112" t="s">
        <v>14</v>
      </c>
      <c r="F14" s="112"/>
      <c r="G14" s="41">
        <f>G7-G9-G12-G13</f>
        <v>4.1390000000000438</v>
      </c>
      <c r="H14" s="15"/>
      <c r="I14" s="13"/>
      <c r="J14" s="31"/>
      <c r="K14" s="31"/>
      <c r="L14" s="31"/>
    </row>
    <row r="15" spans="1:12" ht="13.9" customHeight="1" x14ac:dyDescent="0.25">
      <c r="F15" s="1"/>
      <c r="G15" s="1"/>
      <c r="H15" s="1"/>
      <c r="I15" s="1"/>
      <c r="J15" s="110"/>
      <c r="K15" s="110"/>
      <c r="L15" s="110"/>
    </row>
    <row r="16" spans="1:12" ht="16.149999999999999" customHeight="1" x14ac:dyDescent="0.25">
      <c r="A16" s="5"/>
      <c r="B16" s="5"/>
      <c r="C16" s="6"/>
      <c r="D16" s="7"/>
      <c r="E16" s="6"/>
      <c r="F16" s="22"/>
      <c r="G16" s="21"/>
      <c r="H16" s="16"/>
    </row>
    <row r="17" spans="1:10" s="1" customFormat="1" ht="25.5" customHeight="1" x14ac:dyDescent="0.25">
      <c r="A17" s="37" t="s">
        <v>18</v>
      </c>
      <c r="B17" s="8"/>
      <c r="C17" s="8"/>
      <c r="D17" s="8"/>
      <c r="E17" s="8"/>
      <c r="F17" s="23"/>
      <c r="G17" s="24"/>
      <c r="H17" s="21"/>
      <c r="I17" s="19"/>
      <c r="J17" s="29"/>
    </row>
    <row r="18" spans="1:10" s="1" customFormat="1" x14ac:dyDescent="0.25">
      <c r="A18" s="36"/>
      <c r="F18" s="16"/>
      <c r="G18" s="20"/>
      <c r="H18" s="20"/>
      <c r="I18" s="19"/>
      <c r="J18" s="29"/>
    </row>
    <row r="19" spans="1:10" s="1" customFormat="1" x14ac:dyDescent="0.25">
      <c r="A19" s="36"/>
      <c r="F19" s="16"/>
      <c r="G19" s="17"/>
      <c r="H19" s="20"/>
      <c r="I19" s="19"/>
      <c r="J19" s="29"/>
    </row>
  </sheetData>
  <mergeCells count="23">
    <mergeCell ref="A1:K1"/>
    <mergeCell ref="A3:K3"/>
    <mergeCell ref="A5:G5"/>
    <mergeCell ref="J5:K9"/>
    <mergeCell ref="A6:D6"/>
    <mergeCell ref="E6:F6"/>
    <mergeCell ref="A7:D7"/>
    <mergeCell ref="E7:F7"/>
    <mergeCell ref="A8:D8"/>
    <mergeCell ref="E8:F8"/>
    <mergeCell ref="J15:L15"/>
    <mergeCell ref="A9:D9"/>
    <mergeCell ref="E9:F9"/>
    <mergeCell ref="A10:D11"/>
    <mergeCell ref="E10:F10"/>
    <mergeCell ref="E11:F11"/>
    <mergeCell ref="A12:D12"/>
    <mergeCell ref="E12:F12"/>
    <mergeCell ref="A13:D13"/>
    <mergeCell ref="E13:F13"/>
    <mergeCell ref="J13:L13"/>
    <mergeCell ref="A14:D14"/>
    <mergeCell ref="E14:F14"/>
  </mergeCells>
  <pageMargins left="0" right="0" top="0" bottom="0" header="0.31496062992125984" footer="0.31496062992125984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4"/>
  <sheetViews>
    <sheetView tabSelected="1" zoomScaleNormal="100" workbookViewId="0">
      <pane ySplit="16" topLeftCell="A17" activePane="bottomLeft" state="frozen"/>
      <selection pane="bottomLeft" activeCell="O297" sqref="O297"/>
    </sheetView>
  </sheetViews>
  <sheetFormatPr defaultRowHeight="15" x14ac:dyDescent="0.25"/>
  <cols>
    <col min="1" max="1" width="5.140625" style="86" customWidth="1"/>
    <col min="2" max="2" width="16.28515625" style="19" customWidth="1"/>
    <col min="3" max="3" width="8.28515625" style="19" customWidth="1"/>
    <col min="4" max="4" width="9.5703125" style="19" customWidth="1"/>
    <col min="5" max="6" width="9.7109375" style="19" customWidth="1"/>
    <col min="7" max="7" width="11.140625" style="52" customWidth="1"/>
    <col min="8" max="8" width="10.5703125" style="20" customWidth="1"/>
    <col min="9" max="9" width="10.140625" style="19" customWidth="1"/>
    <col min="10" max="10" width="15.7109375" style="84" customWidth="1"/>
    <col min="11" max="11" width="8.7109375" style="19" customWidth="1"/>
    <col min="12" max="12" width="10.7109375" style="19" bestFit="1" customWidth="1"/>
    <col min="13" max="15" width="9.140625" style="75"/>
    <col min="16" max="16" width="9.140625" style="76"/>
    <col min="17" max="16384" width="9.140625" style="75"/>
  </cols>
  <sheetData>
    <row r="1" spans="1:16" ht="20.25" x14ac:dyDescent="0.3">
      <c r="A1" s="154" t="s">
        <v>10</v>
      </c>
      <c r="B1" s="154"/>
      <c r="C1" s="154"/>
      <c r="D1" s="154"/>
      <c r="E1" s="154"/>
      <c r="F1" s="154"/>
      <c r="G1" s="154"/>
      <c r="H1" s="154"/>
      <c r="I1" s="154"/>
      <c r="J1" s="154"/>
      <c r="K1" s="74"/>
      <c r="L1" s="74"/>
    </row>
    <row r="2" spans="1:16" ht="14.45" customHeight="1" x14ac:dyDescent="0.3">
      <c r="A2" s="77"/>
      <c r="B2" s="55"/>
      <c r="C2" s="55"/>
      <c r="D2" s="55"/>
      <c r="E2" s="55"/>
      <c r="F2" s="55"/>
      <c r="G2" s="56"/>
      <c r="H2" s="57"/>
      <c r="I2" s="55"/>
      <c r="J2" s="78"/>
      <c r="K2" s="55"/>
      <c r="L2" s="55"/>
    </row>
    <row r="3" spans="1:16" ht="36.75" customHeight="1" x14ac:dyDescent="0.25">
      <c r="A3" s="155" t="s">
        <v>324</v>
      </c>
      <c r="B3" s="155"/>
      <c r="C3" s="155"/>
      <c r="D3" s="155"/>
      <c r="E3" s="155"/>
      <c r="F3" s="155"/>
      <c r="G3" s="155"/>
      <c r="H3" s="155"/>
      <c r="I3" s="155"/>
      <c r="J3" s="155"/>
      <c r="K3" s="58"/>
      <c r="L3" s="79"/>
    </row>
    <row r="4" spans="1:16" ht="12" customHeight="1" x14ac:dyDescent="0.25">
      <c r="A4" s="59"/>
      <c r="B4" s="59"/>
      <c r="C4" s="59"/>
      <c r="D4" s="59"/>
      <c r="E4" s="59"/>
      <c r="F4" s="59"/>
      <c r="G4" s="60"/>
      <c r="H4" s="59"/>
      <c r="I4" s="59"/>
      <c r="J4" s="80"/>
      <c r="K4" s="59"/>
      <c r="L4" s="59"/>
    </row>
    <row r="5" spans="1:16" ht="16.149999999999999" customHeight="1" x14ac:dyDescent="0.25">
      <c r="A5" s="145" t="s">
        <v>11</v>
      </c>
      <c r="B5" s="156"/>
      <c r="C5" s="156"/>
      <c r="D5" s="156"/>
      <c r="E5" s="156"/>
      <c r="F5" s="156"/>
      <c r="G5" s="146"/>
      <c r="H5" s="61"/>
      <c r="I5" s="157" t="s">
        <v>16</v>
      </c>
      <c r="J5" s="158"/>
      <c r="K5" s="59"/>
      <c r="L5" s="75"/>
    </row>
    <row r="6" spans="1:16" ht="37.9" customHeight="1" x14ac:dyDescent="0.25">
      <c r="A6" s="143" t="s">
        <v>4</v>
      </c>
      <c r="B6" s="143"/>
      <c r="C6" s="143"/>
      <c r="D6" s="143"/>
      <c r="E6" s="143" t="s">
        <v>5</v>
      </c>
      <c r="F6" s="143"/>
      <c r="G6" s="62" t="s">
        <v>325</v>
      </c>
      <c r="H6" s="63"/>
      <c r="I6" s="159"/>
      <c r="J6" s="160"/>
      <c r="K6" s="59"/>
      <c r="L6" s="75"/>
    </row>
    <row r="7" spans="1:16" ht="13.9" customHeight="1" x14ac:dyDescent="0.25">
      <c r="A7" s="144" t="s">
        <v>22</v>
      </c>
      <c r="B7" s="144"/>
      <c r="C7" s="144"/>
      <c r="D7" s="144"/>
      <c r="E7" s="143" t="s">
        <v>6</v>
      </c>
      <c r="F7" s="143"/>
      <c r="G7" s="41">
        <v>631.87</v>
      </c>
      <c r="H7" s="64"/>
      <c r="I7" s="159"/>
      <c r="J7" s="160"/>
      <c r="K7" s="59"/>
      <c r="L7" s="75"/>
    </row>
    <row r="8" spans="1:16" ht="13.9" customHeight="1" x14ac:dyDescent="0.25">
      <c r="A8" s="163" t="s">
        <v>7</v>
      </c>
      <c r="B8" s="164"/>
      <c r="C8" s="164"/>
      <c r="D8" s="165"/>
      <c r="E8" s="143"/>
      <c r="F8" s="143"/>
      <c r="G8" s="41"/>
      <c r="H8" s="64"/>
      <c r="I8" s="159"/>
      <c r="J8" s="160"/>
      <c r="K8" s="59"/>
      <c r="L8" s="75"/>
    </row>
    <row r="9" spans="1:16" ht="13.9" customHeight="1" x14ac:dyDescent="0.25">
      <c r="A9" s="144" t="s">
        <v>23</v>
      </c>
      <c r="B9" s="144"/>
      <c r="C9" s="144"/>
      <c r="D9" s="144"/>
      <c r="E9" s="143" t="s">
        <v>8</v>
      </c>
      <c r="F9" s="143"/>
      <c r="G9" s="41">
        <v>524.13400000000001</v>
      </c>
      <c r="H9" s="64"/>
      <c r="I9" s="161"/>
      <c r="J9" s="162"/>
      <c r="K9" s="59"/>
      <c r="L9" s="75"/>
    </row>
    <row r="10" spans="1:16" ht="13.9" customHeight="1" x14ac:dyDescent="0.25">
      <c r="A10" s="137" t="s">
        <v>7</v>
      </c>
      <c r="B10" s="138"/>
      <c r="C10" s="138"/>
      <c r="D10" s="139"/>
      <c r="E10" s="143" t="s">
        <v>12</v>
      </c>
      <c r="F10" s="143"/>
      <c r="G10" s="54">
        <f>G303</f>
        <v>450.50462093142869</v>
      </c>
      <c r="H10" s="64"/>
      <c r="I10" s="81"/>
      <c r="J10" s="82"/>
      <c r="K10" s="59"/>
      <c r="L10" s="75"/>
    </row>
    <row r="11" spans="1:16" ht="13.9" customHeight="1" x14ac:dyDescent="0.25">
      <c r="A11" s="140"/>
      <c r="B11" s="141"/>
      <c r="C11" s="141"/>
      <c r="D11" s="142"/>
      <c r="E11" s="143" t="s">
        <v>13</v>
      </c>
      <c r="F11" s="143"/>
      <c r="G11" s="54">
        <f>G9-G10</f>
        <v>73.629379068571325</v>
      </c>
      <c r="H11" s="64"/>
      <c r="I11" s="83" t="s">
        <v>321</v>
      </c>
      <c r="J11" s="82"/>
      <c r="K11" s="59"/>
      <c r="L11" s="75"/>
    </row>
    <row r="12" spans="1:16" ht="13.9" customHeight="1" x14ac:dyDescent="0.25">
      <c r="A12" s="144" t="s">
        <v>26</v>
      </c>
      <c r="B12" s="144"/>
      <c r="C12" s="144"/>
      <c r="D12" s="144"/>
      <c r="E12" s="145" t="s">
        <v>24</v>
      </c>
      <c r="F12" s="146"/>
      <c r="G12" s="65">
        <v>65.584000000000003</v>
      </c>
      <c r="H12" s="64"/>
      <c r="I12" s="83" t="s">
        <v>320</v>
      </c>
      <c r="J12" s="82"/>
      <c r="K12" s="59"/>
      <c r="L12" s="75"/>
    </row>
    <row r="13" spans="1:16" ht="13.9" customHeight="1" x14ac:dyDescent="0.25">
      <c r="A13" s="144" t="s">
        <v>27</v>
      </c>
      <c r="B13" s="144"/>
      <c r="C13" s="144"/>
      <c r="D13" s="144"/>
      <c r="E13" s="145" t="s">
        <v>25</v>
      </c>
      <c r="F13" s="146"/>
      <c r="G13" s="40">
        <v>29.757000000000001</v>
      </c>
      <c r="H13" s="64"/>
      <c r="L13" s="75"/>
    </row>
    <row r="14" spans="1:16" ht="13.9" customHeight="1" x14ac:dyDescent="0.25">
      <c r="A14" s="144"/>
      <c r="B14" s="144"/>
      <c r="C14" s="144"/>
      <c r="D14" s="144"/>
      <c r="E14" s="143" t="s">
        <v>14</v>
      </c>
      <c r="F14" s="143"/>
      <c r="G14" s="41">
        <f>G7-G9-G12-G13</f>
        <v>12.394999999999985</v>
      </c>
      <c r="H14" s="64"/>
      <c r="I14" s="83" t="s">
        <v>20</v>
      </c>
      <c r="J14" s="83"/>
      <c r="K14" s="83"/>
      <c r="L14" s="85"/>
    </row>
    <row r="15" spans="1:16" ht="16.149999999999999" customHeight="1" x14ac:dyDescent="0.25">
      <c r="G15" s="66"/>
      <c r="H15" s="19"/>
    </row>
    <row r="16" spans="1:16" s="89" customFormat="1" ht="49.5" customHeight="1" x14ac:dyDescent="0.25">
      <c r="A16" s="87" t="s">
        <v>0</v>
      </c>
      <c r="B16" s="69" t="s">
        <v>1</v>
      </c>
      <c r="C16" s="87" t="s">
        <v>2</v>
      </c>
      <c r="D16" s="87" t="s">
        <v>314</v>
      </c>
      <c r="E16" s="18" t="s">
        <v>315</v>
      </c>
      <c r="F16" s="18" t="s">
        <v>323</v>
      </c>
      <c r="G16" s="50" t="s">
        <v>17</v>
      </c>
      <c r="H16" s="67" t="s">
        <v>9</v>
      </c>
      <c r="I16" s="68" t="s">
        <v>19</v>
      </c>
      <c r="J16" s="69" t="s">
        <v>326</v>
      </c>
      <c r="K16" s="88"/>
      <c r="M16" s="75"/>
      <c r="N16" s="75"/>
      <c r="P16" s="88"/>
    </row>
    <row r="17" spans="1:16" ht="15" customHeight="1" x14ac:dyDescent="0.25">
      <c r="A17" s="90">
        <v>1</v>
      </c>
      <c r="B17" s="43" t="s">
        <v>29</v>
      </c>
      <c r="C17" s="42">
        <v>64.3</v>
      </c>
      <c r="D17" s="48" t="s">
        <v>316</v>
      </c>
      <c r="E17" s="46">
        <v>0</v>
      </c>
      <c r="F17" s="91">
        <v>2</v>
      </c>
      <c r="G17" s="53">
        <f>(F17-E17)*0.8598</f>
        <v>1.7196</v>
      </c>
      <c r="H17" s="70">
        <v>0.234700033418061</v>
      </c>
      <c r="I17" s="53">
        <v>2.4128600334180601</v>
      </c>
      <c r="J17" s="51">
        <v>0.45856000000000002</v>
      </c>
      <c r="L17" s="134" t="s">
        <v>322</v>
      </c>
      <c r="M17" s="134"/>
      <c r="N17" s="134"/>
      <c r="O17" s="134"/>
      <c r="P17" s="134"/>
    </row>
    <row r="18" spans="1:16" x14ac:dyDescent="0.25">
      <c r="A18" s="90">
        <v>2</v>
      </c>
      <c r="B18" s="43" t="s">
        <v>30</v>
      </c>
      <c r="C18" s="44">
        <v>43.1</v>
      </c>
      <c r="D18" s="48" t="s">
        <v>316</v>
      </c>
      <c r="E18" s="46">
        <v>0</v>
      </c>
      <c r="F18" s="91">
        <v>1.7</v>
      </c>
      <c r="G18" s="53">
        <f>(F18-E18)*0.8598</f>
        <v>1.46166</v>
      </c>
      <c r="H18" s="70">
        <v>0.15731837387742531</v>
      </c>
      <c r="I18" s="53">
        <v>2.0087543738774252</v>
      </c>
      <c r="J18" s="51">
        <v>0.38977600000000001</v>
      </c>
      <c r="K18" s="84"/>
      <c r="L18" s="134"/>
      <c r="M18" s="134"/>
      <c r="N18" s="134"/>
      <c r="O18" s="134"/>
      <c r="P18" s="134"/>
    </row>
    <row r="19" spans="1:16" x14ac:dyDescent="0.25">
      <c r="A19" s="90">
        <v>3</v>
      </c>
      <c r="B19" s="43" t="s">
        <v>31</v>
      </c>
      <c r="C19" s="44">
        <v>45.1</v>
      </c>
      <c r="D19" s="48" t="s">
        <v>316</v>
      </c>
      <c r="E19" s="46">
        <v>0</v>
      </c>
      <c r="F19" s="91">
        <v>1.1000000000000001</v>
      </c>
      <c r="G19" s="53">
        <f t="shared" ref="G19:G80" si="0">(F19-E19)*0.8598</f>
        <v>0.94578000000000007</v>
      </c>
      <c r="H19" s="70">
        <v>0.16461853043786268</v>
      </c>
      <c r="I19" s="53">
        <v>1.3626065304378627</v>
      </c>
      <c r="J19" s="51">
        <v>0.25220800000000004</v>
      </c>
      <c r="K19" s="84"/>
      <c r="L19" s="134"/>
      <c r="M19" s="134"/>
      <c r="N19" s="134"/>
      <c r="O19" s="134"/>
      <c r="P19" s="134"/>
    </row>
    <row r="20" spans="1:16" x14ac:dyDescent="0.25">
      <c r="A20" s="90">
        <v>4</v>
      </c>
      <c r="B20" s="43" t="s">
        <v>32</v>
      </c>
      <c r="C20" s="44">
        <v>69.900000000000006</v>
      </c>
      <c r="D20" s="48" t="s">
        <v>316</v>
      </c>
      <c r="E20" s="46">
        <v>0</v>
      </c>
      <c r="F20" s="91">
        <v>1.4</v>
      </c>
      <c r="G20" s="53">
        <f>(F20-E20)*0.8598</f>
        <v>1.2037199999999999</v>
      </c>
      <c r="H20" s="70">
        <v>0.25514047178728605</v>
      </c>
      <c r="I20" s="53">
        <v>1.7798524717872859</v>
      </c>
      <c r="J20" s="51">
        <v>0.320992</v>
      </c>
      <c r="K20" s="84"/>
      <c r="L20" s="134"/>
      <c r="M20" s="134"/>
      <c r="N20" s="134"/>
      <c r="O20" s="134"/>
      <c r="P20" s="134"/>
    </row>
    <row r="21" spans="1:16" x14ac:dyDescent="0.25">
      <c r="A21" s="90">
        <v>5</v>
      </c>
      <c r="B21" s="43" t="s">
        <v>33</v>
      </c>
      <c r="C21" s="42">
        <v>64.400000000000006</v>
      </c>
      <c r="D21" s="48" t="s">
        <v>316</v>
      </c>
      <c r="E21" s="46">
        <v>0</v>
      </c>
      <c r="F21" s="91">
        <v>1.7</v>
      </c>
      <c r="G21" s="53">
        <f t="shared" si="0"/>
        <v>1.46166</v>
      </c>
      <c r="H21" s="70">
        <v>0.23506504124608329</v>
      </c>
      <c r="I21" s="53">
        <v>2.0865010412460832</v>
      </c>
      <c r="J21" s="51">
        <v>0.38977600000000001</v>
      </c>
      <c r="K21" s="84"/>
      <c r="L21" s="134"/>
      <c r="M21" s="134"/>
      <c r="N21" s="134"/>
      <c r="O21" s="134"/>
      <c r="P21" s="134"/>
    </row>
    <row r="22" spans="1:16" x14ac:dyDescent="0.25">
      <c r="A22" s="90">
        <v>6</v>
      </c>
      <c r="B22" s="43" t="s">
        <v>34</v>
      </c>
      <c r="C22" s="42">
        <v>42.9</v>
      </c>
      <c r="D22" s="48" t="s">
        <v>316</v>
      </c>
      <c r="E22" s="46">
        <v>0</v>
      </c>
      <c r="F22" s="91">
        <v>1.1000000000000001</v>
      </c>
      <c r="G22" s="53">
        <f t="shared" si="0"/>
        <v>0.94578000000000007</v>
      </c>
      <c r="H22" s="70">
        <v>0.15658835822138156</v>
      </c>
      <c r="I22" s="53">
        <v>1.3545763582213817</v>
      </c>
      <c r="J22" s="51">
        <v>0.25220800000000004</v>
      </c>
      <c r="K22" s="84"/>
      <c r="L22" s="71"/>
      <c r="M22" s="71"/>
      <c r="N22" s="71"/>
    </row>
    <row r="23" spans="1:16" x14ac:dyDescent="0.25">
      <c r="A23" s="90">
        <v>7</v>
      </c>
      <c r="B23" s="43" t="s">
        <v>35</v>
      </c>
      <c r="C23" s="42">
        <v>44.6</v>
      </c>
      <c r="D23" s="48" t="s">
        <v>316</v>
      </c>
      <c r="E23" s="46">
        <v>0</v>
      </c>
      <c r="F23" s="91">
        <v>1</v>
      </c>
      <c r="G23" s="53">
        <f t="shared" si="0"/>
        <v>0.85980000000000001</v>
      </c>
      <c r="H23" s="70">
        <v>0.16279349129775333</v>
      </c>
      <c r="I23" s="53">
        <v>1.2518734912977532</v>
      </c>
      <c r="J23" s="51">
        <v>0.22928000000000001</v>
      </c>
      <c r="K23" s="84"/>
      <c r="L23" s="71"/>
      <c r="M23" s="71"/>
      <c r="N23" s="71"/>
    </row>
    <row r="24" spans="1:16" x14ac:dyDescent="0.25">
      <c r="A24" s="90">
        <v>8</v>
      </c>
      <c r="B24" s="43" t="s">
        <v>36</v>
      </c>
      <c r="C24" s="42">
        <v>69.900000000000006</v>
      </c>
      <c r="D24" s="48" t="s">
        <v>316</v>
      </c>
      <c r="E24" s="46">
        <v>0</v>
      </c>
      <c r="F24" s="91">
        <v>1.7</v>
      </c>
      <c r="G24" s="53">
        <f t="shared" si="0"/>
        <v>1.46166</v>
      </c>
      <c r="H24" s="70">
        <v>0.25514047178728605</v>
      </c>
      <c r="I24" s="53">
        <v>2.1065764717872861</v>
      </c>
      <c r="J24" s="51">
        <v>0.38977600000000001</v>
      </c>
      <c r="K24" s="84"/>
      <c r="L24" s="71"/>
      <c r="M24" s="71"/>
      <c r="N24" s="71"/>
    </row>
    <row r="25" spans="1:16" x14ac:dyDescent="0.25">
      <c r="A25" s="90">
        <v>9</v>
      </c>
      <c r="B25" s="43" t="s">
        <v>37</v>
      </c>
      <c r="C25" s="42">
        <v>64.2</v>
      </c>
      <c r="D25" s="48" t="s">
        <v>316</v>
      </c>
      <c r="E25" s="46">
        <v>0</v>
      </c>
      <c r="F25" s="91">
        <v>1.7</v>
      </c>
      <c r="G25" s="53">
        <f t="shared" si="0"/>
        <v>1.46166</v>
      </c>
      <c r="H25" s="70">
        <v>0.23433502559003955</v>
      </c>
      <c r="I25" s="53">
        <v>2.0857710255900397</v>
      </c>
      <c r="J25" s="51">
        <v>0.38977600000000001</v>
      </c>
      <c r="K25" s="84"/>
      <c r="L25" s="71"/>
      <c r="M25" s="71"/>
      <c r="N25" s="71"/>
    </row>
    <row r="26" spans="1:16" x14ac:dyDescent="0.25">
      <c r="A26" s="90">
        <v>10</v>
      </c>
      <c r="B26" s="43" t="s">
        <v>38</v>
      </c>
      <c r="C26" s="42">
        <v>42.6</v>
      </c>
      <c r="D26" s="48" t="s">
        <v>316</v>
      </c>
      <c r="E26" s="46">
        <v>0</v>
      </c>
      <c r="F26" s="91">
        <v>1.1000000000000001</v>
      </c>
      <c r="G26" s="53">
        <f t="shared" si="0"/>
        <v>0.94578000000000007</v>
      </c>
      <c r="H26" s="70">
        <v>0.15549333473731597</v>
      </c>
      <c r="I26" s="53">
        <v>1.353481334737316</v>
      </c>
      <c r="J26" s="51">
        <v>0.25220800000000004</v>
      </c>
      <c r="K26" s="84"/>
      <c r="L26" s="71"/>
      <c r="M26" s="71"/>
      <c r="N26" s="71"/>
    </row>
    <row r="27" spans="1:16" x14ac:dyDescent="0.25">
      <c r="A27" s="90">
        <v>11</v>
      </c>
      <c r="B27" s="43" t="s">
        <v>39</v>
      </c>
      <c r="C27" s="42">
        <v>44.6</v>
      </c>
      <c r="D27" s="48" t="s">
        <v>316</v>
      </c>
      <c r="E27" s="46">
        <v>0</v>
      </c>
      <c r="F27" s="91">
        <v>1.2</v>
      </c>
      <c r="G27" s="53">
        <f t="shared" si="0"/>
        <v>1.03176</v>
      </c>
      <c r="H27" s="70">
        <v>0.16279349129775333</v>
      </c>
      <c r="I27" s="53">
        <v>1.4696894912977534</v>
      </c>
      <c r="J27" s="51">
        <v>0.27513599999999999</v>
      </c>
      <c r="K27" s="84"/>
      <c r="L27" s="71"/>
      <c r="M27" s="71"/>
      <c r="N27" s="71"/>
    </row>
    <row r="28" spans="1:16" x14ac:dyDescent="0.25">
      <c r="A28" s="90">
        <v>12</v>
      </c>
      <c r="B28" s="43" t="s">
        <v>40</v>
      </c>
      <c r="C28" s="42">
        <v>69.900000000000006</v>
      </c>
      <c r="D28" s="48" t="s">
        <v>316</v>
      </c>
      <c r="E28" s="46">
        <v>0</v>
      </c>
      <c r="F28" s="91">
        <v>1.6</v>
      </c>
      <c r="G28" s="53">
        <f t="shared" si="0"/>
        <v>1.37568</v>
      </c>
      <c r="H28" s="70">
        <v>0.25514047178728605</v>
      </c>
      <c r="I28" s="53">
        <v>1.9976684717872861</v>
      </c>
      <c r="J28" s="51">
        <v>0.36684800000000001</v>
      </c>
      <c r="K28" s="84"/>
      <c r="L28" s="71"/>
      <c r="M28" s="71"/>
      <c r="N28" s="71"/>
    </row>
    <row r="29" spans="1:16" x14ac:dyDescent="0.25">
      <c r="A29" s="90">
        <v>13</v>
      </c>
      <c r="B29" s="43" t="s">
        <v>41</v>
      </c>
      <c r="C29" s="42">
        <v>64.900000000000006</v>
      </c>
      <c r="D29" s="48" t="s">
        <v>316</v>
      </c>
      <c r="E29" s="46">
        <v>0</v>
      </c>
      <c r="F29" s="91">
        <v>1.7</v>
      </c>
      <c r="G29" s="53">
        <f t="shared" si="0"/>
        <v>1.46166</v>
      </c>
      <c r="H29" s="70">
        <v>0.23689008038619264</v>
      </c>
      <c r="I29" s="53">
        <v>2.0883260803861927</v>
      </c>
      <c r="J29" s="51">
        <v>0.38977600000000001</v>
      </c>
      <c r="K29" s="84"/>
      <c r="L29" s="71"/>
      <c r="M29" s="71"/>
      <c r="N29" s="71"/>
    </row>
    <row r="30" spans="1:16" x14ac:dyDescent="0.25">
      <c r="A30" s="90">
        <v>14</v>
      </c>
      <c r="B30" s="43" t="s">
        <v>42</v>
      </c>
      <c r="C30" s="42">
        <v>42.4</v>
      </c>
      <c r="D30" s="48" t="s">
        <v>316</v>
      </c>
      <c r="E30" s="46">
        <v>0</v>
      </c>
      <c r="F30" s="91">
        <v>1.2</v>
      </c>
      <c r="G30" s="53">
        <f t="shared" si="0"/>
        <v>1.03176</v>
      </c>
      <c r="H30" s="70">
        <v>0.15476331908127222</v>
      </c>
      <c r="I30" s="53">
        <v>1.4616593190812723</v>
      </c>
      <c r="J30" s="51">
        <v>0.27513599999999999</v>
      </c>
      <c r="K30" s="84"/>
      <c r="M30" s="19"/>
    </row>
    <row r="31" spans="1:16" x14ac:dyDescent="0.25">
      <c r="A31" s="90">
        <v>15</v>
      </c>
      <c r="B31" s="43" t="s">
        <v>43</v>
      </c>
      <c r="C31" s="42">
        <v>45</v>
      </c>
      <c r="D31" s="48" t="s">
        <v>316</v>
      </c>
      <c r="E31" s="46">
        <v>0</v>
      </c>
      <c r="F31" s="91">
        <v>1.4</v>
      </c>
      <c r="G31" s="53">
        <f t="shared" si="0"/>
        <v>1.2037199999999999</v>
      </c>
      <c r="H31" s="70">
        <v>0.1642535226098408</v>
      </c>
      <c r="I31" s="53">
        <v>1.6889655226098406</v>
      </c>
      <c r="J31" s="51">
        <v>0.320992</v>
      </c>
      <c r="K31" s="84"/>
      <c r="M31" s="19"/>
    </row>
    <row r="32" spans="1:16" x14ac:dyDescent="0.25">
      <c r="A32" s="90">
        <v>16</v>
      </c>
      <c r="B32" s="43" t="s">
        <v>44</v>
      </c>
      <c r="C32" s="42">
        <v>70</v>
      </c>
      <c r="D32" s="48" t="s">
        <v>316</v>
      </c>
      <c r="E32" s="46">
        <v>0</v>
      </c>
      <c r="F32" s="91">
        <v>1.6</v>
      </c>
      <c r="G32" s="53">
        <f t="shared" si="0"/>
        <v>1.37568</v>
      </c>
      <c r="H32" s="70">
        <v>0.2555054796153079</v>
      </c>
      <c r="I32" s="53">
        <v>1.9980334796153079</v>
      </c>
      <c r="J32" s="51">
        <v>0.36684800000000001</v>
      </c>
      <c r="K32" s="84"/>
      <c r="M32" s="19"/>
    </row>
    <row r="33" spans="1:13" x14ac:dyDescent="0.25">
      <c r="A33" s="90">
        <v>17</v>
      </c>
      <c r="B33" s="43" t="s">
        <v>45</v>
      </c>
      <c r="C33" s="42">
        <v>64.599999999999994</v>
      </c>
      <c r="D33" s="48" t="s">
        <v>316</v>
      </c>
      <c r="E33" s="46">
        <v>0</v>
      </c>
      <c r="F33" s="91">
        <v>1.3</v>
      </c>
      <c r="G33" s="53">
        <f t="shared" si="0"/>
        <v>1.11774</v>
      </c>
      <c r="H33" s="70">
        <v>0.23579505690212699</v>
      </c>
      <c r="I33" s="53">
        <v>1.651599056902127</v>
      </c>
      <c r="J33" s="51">
        <v>0.298064</v>
      </c>
      <c r="K33" s="84"/>
      <c r="M33" s="19"/>
    </row>
    <row r="34" spans="1:13" x14ac:dyDescent="0.25">
      <c r="A34" s="90">
        <v>18</v>
      </c>
      <c r="B34" s="43" t="s">
        <v>46</v>
      </c>
      <c r="C34" s="42">
        <v>42.5</v>
      </c>
      <c r="D34" s="48" t="s">
        <v>316</v>
      </c>
      <c r="E34" s="46">
        <v>0</v>
      </c>
      <c r="F34" s="91">
        <v>0.9</v>
      </c>
      <c r="G34" s="53">
        <f t="shared" si="0"/>
        <v>0.77382000000000006</v>
      </c>
      <c r="H34" s="70">
        <v>0.1551283269092941</v>
      </c>
      <c r="I34" s="53">
        <v>1.1353003269092943</v>
      </c>
      <c r="J34" s="51">
        <v>0.20635200000000001</v>
      </c>
      <c r="K34" s="84"/>
      <c r="M34" s="19"/>
    </row>
    <row r="35" spans="1:13" x14ac:dyDescent="0.25">
      <c r="A35" s="90">
        <v>19</v>
      </c>
      <c r="B35" s="43" t="s">
        <v>47</v>
      </c>
      <c r="C35" s="42">
        <v>44.6</v>
      </c>
      <c r="D35" s="48" t="s">
        <v>316</v>
      </c>
      <c r="E35" s="46">
        <v>0</v>
      </c>
      <c r="F35" s="91">
        <v>1.2</v>
      </c>
      <c r="G35" s="53">
        <f t="shared" si="0"/>
        <v>1.03176</v>
      </c>
      <c r="H35" s="70">
        <v>0.16279349129775333</v>
      </c>
      <c r="I35" s="53">
        <v>1.4696894912977534</v>
      </c>
      <c r="J35" s="51">
        <v>0.27513599999999999</v>
      </c>
      <c r="K35" s="84"/>
      <c r="M35" s="19"/>
    </row>
    <row r="36" spans="1:13" x14ac:dyDescent="0.25">
      <c r="A36" s="90">
        <v>20</v>
      </c>
      <c r="B36" s="43" t="s">
        <v>48</v>
      </c>
      <c r="C36" s="42">
        <v>69.7</v>
      </c>
      <c r="D36" s="48" t="s">
        <v>316</v>
      </c>
      <c r="E36" s="46">
        <v>0</v>
      </c>
      <c r="F36" s="91">
        <v>1.8</v>
      </c>
      <c r="G36" s="53">
        <f t="shared" si="0"/>
        <v>1.5476400000000001</v>
      </c>
      <c r="H36" s="70">
        <v>0.2544104561312423</v>
      </c>
      <c r="I36" s="53">
        <v>2.2147544561312427</v>
      </c>
      <c r="J36" s="51">
        <v>0.41270400000000002</v>
      </c>
      <c r="K36" s="84"/>
      <c r="M36" s="19"/>
    </row>
    <row r="37" spans="1:13" x14ac:dyDescent="0.25">
      <c r="A37" s="90">
        <v>21</v>
      </c>
      <c r="B37" s="43" t="s">
        <v>49</v>
      </c>
      <c r="C37" s="42">
        <v>64.2</v>
      </c>
      <c r="D37" s="48" t="s">
        <v>316</v>
      </c>
      <c r="E37" s="46">
        <v>0</v>
      </c>
      <c r="F37" s="91">
        <v>1.5</v>
      </c>
      <c r="G37" s="53">
        <f t="shared" si="0"/>
        <v>1.2897000000000001</v>
      </c>
      <c r="H37" s="70">
        <v>0.23433502559003955</v>
      </c>
      <c r="I37" s="53">
        <v>1.8679550255900397</v>
      </c>
      <c r="J37" s="51">
        <v>0.34392</v>
      </c>
      <c r="K37" s="84"/>
      <c r="M37" s="19"/>
    </row>
    <row r="38" spans="1:13" x14ac:dyDescent="0.25">
      <c r="A38" s="90">
        <v>22</v>
      </c>
      <c r="B38" s="43" t="s">
        <v>50</v>
      </c>
      <c r="C38" s="42">
        <v>42.3</v>
      </c>
      <c r="D38" s="48" t="s">
        <v>316</v>
      </c>
      <c r="E38" s="46">
        <v>0</v>
      </c>
      <c r="F38" s="91">
        <v>1.2</v>
      </c>
      <c r="G38" s="53">
        <f t="shared" si="0"/>
        <v>1.03176</v>
      </c>
      <c r="H38" s="70">
        <v>0.15439831125325035</v>
      </c>
      <c r="I38" s="53">
        <v>1.4612943112532504</v>
      </c>
      <c r="J38" s="51">
        <v>0.27513599999999999</v>
      </c>
      <c r="K38" s="84"/>
      <c r="M38" s="19"/>
    </row>
    <row r="39" spans="1:13" x14ac:dyDescent="0.25">
      <c r="A39" s="90">
        <v>23</v>
      </c>
      <c r="B39" s="43" t="s">
        <v>51</v>
      </c>
      <c r="C39" s="42">
        <v>44.5</v>
      </c>
      <c r="D39" s="48" t="s">
        <v>316</v>
      </c>
      <c r="E39" s="46">
        <v>0</v>
      </c>
      <c r="F39" s="91">
        <v>1.1000000000000001</v>
      </c>
      <c r="G39" s="53">
        <f t="shared" si="0"/>
        <v>0.94578000000000007</v>
      </c>
      <c r="H39" s="70">
        <v>0.16242848346973146</v>
      </c>
      <c r="I39" s="53">
        <v>1.3604164834697314</v>
      </c>
      <c r="J39" s="51">
        <v>0.25220800000000004</v>
      </c>
      <c r="K39" s="84"/>
      <c r="M39" s="19"/>
    </row>
    <row r="40" spans="1:13" x14ac:dyDescent="0.25">
      <c r="A40" s="90">
        <v>24</v>
      </c>
      <c r="B40" s="43" t="s">
        <v>52</v>
      </c>
      <c r="C40" s="42">
        <v>69.400000000000006</v>
      </c>
      <c r="D40" s="48" t="s">
        <v>316</v>
      </c>
      <c r="E40" s="46">
        <v>0</v>
      </c>
      <c r="F40" s="91">
        <v>1.7</v>
      </c>
      <c r="G40" s="53">
        <f t="shared" si="0"/>
        <v>1.46166</v>
      </c>
      <c r="H40" s="70">
        <v>0.25331543264717671</v>
      </c>
      <c r="I40" s="53">
        <v>2.1047514326471766</v>
      </c>
      <c r="J40" s="51">
        <v>0.38977600000000001</v>
      </c>
      <c r="K40" s="84"/>
      <c r="M40" s="19"/>
    </row>
    <row r="41" spans="1:13" x14ac:dyDescent="0.25">
      <c r="A41" s="90">
        <v>25</v>
      </c>
      <c r="B41" s="43" t="s">
        <v>53</v>
      </c>
      <c r="C41" s="42">
        <v>64.3</v>
      </c>
      <c r="D41" s="48" t="s">
        <v>316</v>
      </c>
      <c r="E41" s="46">
        <v>0</v>
      </c>
      <c r="F41" s="91">
        <v>1.8</v>
      </c>
      <c r="G41" s="53">
        <f t="shared" si="0"/>
        <v>1.5476400000000001</v>
      </c>
      <c r="H41" s="70">
        <v>0.23470003341806139</v>
      </c>
      <c r="I41" s="53">
        <v>2.1950440334180614</v>
      </c>
      <c r="J41" s="51">
        <v>0.41270400000000002</v>
      </c>
      <c r="K41" s="84"/>
      <c r="M41" s="19"/>
    </row>
    <row r="42" spans="1:13" x14ac:dyDescent="0.25">
      <c r="A42" s="90">
        <v>26</v>
      </c>
      <c r="B42" s="43" t="s">
        <v>54</v>
      </c>
      <c r="C42" s="42">
        <v>42.8</v>
      </c>
      <c r="D42" s="48" t="s">
        <v>316</v>
      </c>
      <c r="E42" s="46">
        <v>0</v>
      </c>
      <c r="F42" s="91">
        <v>1</v>
      </c>
      <c r="G42" s="53">
        <f t="shared" si="0"/>
        <v>0.85980000000000001</v>
      </c>
      <c r="H42" s="70">
        <v>0.15622335039335969</v>
      </c>
      <c r="I42" s="53">
        <v>1.2453033503933597</v>
      </c>
      <c r="J42" s="51">
        <v>0.22928000000000001</v>
      </c>
      <c r="K42" s="84"/>
      <c r="M42" s="19"/>
    </row>
    <row r="43" spans="1:13" x14ac:dyDescent="0.25">
      <c r="A43" s="90">
        <v>27</v>
      </c>
      <c r="B43" s="43" t="s">
        <v>55</v>
      </c>
      <c r="C43" s="42">
        <v>45.3</v>
      </c>
      <c r="D43" s="48" t="s">
        <v>316</v>
      </c>
      <c r="E43" s="46">
        <v>0</v>
      </c>
      <c r="F43" s="91">
        <v>1.4</v>
      </c>
      <c r="G43" s="53">
        <f t="shared" si="0"/>
        <v>1.2037199999999999</v>
      </c>
      <c r="H43" s="70">
        <v>0.1653485460939064</v>
      </c>
      <c r="I43" s="53">
        <v>1.6900605460939062</v>
      </c>
      <c r="J43" s="51">
        <v>0.320992</v>
      </c>
      <c r="K43" s="84"/>
      <c r="M43" s="19"/>
    </row>
    <row r="44" spans="1:13" x14ac:dyDescent="0.25">
      <c r="A44" s="90">
        <v>28</v>
      </c>
      <c r="B44" s="43" t="s">
        <v>56</v>
      </c>
      <c r="C44" s="42">
        <v>69.599999999999994</v>
      </c>
      <c r="D44" s="48" t="s">
        <v>316</v>
      </c>
      <c r="E44" s="46">
        <v>0</v>
      </c>
      <c r="F44" s="91">
        <v>1.6</v>
      </c>
      <c r="G44" s="53">
        <f t="shared" si="0"/>
        <v>1.37568</v>
      </c>
      <c r="H44" s="70">
        <v>0.2540454483032204</v>
      </c>
      <c r="I44" s="53">
        <v>1.9965734483032205</v>
      </c>
      <c r="J44" s="51">
        <v>0.36684800000000001</v>
      </c>
      <c r="K44" s="84"/>
      <c r="M44" s="19"/>
    </row>
    <row r="45" spans="1:13" x14ac:dyDescent="0.25">
      <c r="A45" s="90">
        <v>29</v>
      </c>
      <c r="B45" s="43" t="s">
        <v>57</v>
      </c>
      <c r="C45" s="42">
        <v>63.3</v>
      </c>
      <c r="D45" s="48" t="s">
        <v>316</v>
      </c>
      <c r="E45" s="46">
        <v>0</v>
      </c>
      <c r="F45" s="91">
        <v>1.9</v>
      </c>
      <c r="G45" s="53">
        <f t="shared" si="0"/>
        <v>1.6336199999999999</v>
      </c>
      <c r="H45" s="70">
        <v>0.23104995513784271</v>
      </c>
      <c r="I45" s="53">
        <v>2.3003019551378423</v>
      </c>
      <c r="J45" s="51">
        <v>0.43563199999999996</v>
      </c>
      <c r="K45" s="84"/>
      <c r="M45" s="19"/>
    </row>
    <row r="46" spans="1:13" x14ac:dyDescent="0.25">
      <c r="A46" s="90">
        <v>30</v>
      </c>
      <c r="B46" s="43" t="s">
        <v>58</v>
      </c>
      <c r="C46" s="42">
        <v>42.5</v>
      </c>
      <c r="D46" s="48" t="s">
        <v>316</v>
      </c>
      <c r="E46" s="46">
        <v>0</v>
      </c>
      <c r="F46" s="91">
        <v>1</v>
      </c>
      <c r="G46" s="53">
        <f t="shared" si="0"/>
        <v>0.85980000000000001</v>
      </c>
      <c r="H46" s="70">
        <v>0.1551283269092941</v>
      </c>
      <c r="I46" s="53">
        <v>1.2442083269092941</v>
      </c>
      <c r="J46" s="51">
        <v>0.22928000000000001</v>
      </c>
      <c r="K46" s="84"/>
      <c r="M46" s="19"/>
    </row>
    <row r="47" spans="1:13" x14ac:dyDescent="0.25">
      <c r="A47" s="90">
        <v>31</v>
      </c>
      <c r="B47" s="43" t="s">
        <v>59</v>
      </c>
      <c r="C47" s="42">
        <v>44.5</v>
      </c>
      <c r="D47" s="48" t="s">
        <v>316</v>
      </c>
      <c r="E47" s="46">
        <v>0</v>
      </c>
      <c r="F47" s="91">
        <v>1.2</v>
      </c>
      <c r="G47" s="53">
        <f t="shared" si="0"/>
        <v>1.03176</v>
      </c>
      <c r="H47" s="70">
        <v>0.16242848346973146</v>
      </c>
      <c r="I47" s="53">
        <v>1.4693244834697314</v>
      </c>
      <c r="J47" s="51">
        <v>0.27513599999999999</v>
      </c>
      <c r="K47" s="84"/>
      <c r="M47" s="19"/>
    </row>
    <row r="48" spans="1:13" x14ac:dyDescent="0.25">
      <c r="A48" s="90">
        <v>32</v>
      </c>
      <c r="B48" s="43" t="s">
        <v>60</v>
      </c>
      <c r="C48" s="42">
        <v>69.900000000000006</v>
      </c>
      <c r="D48" s="48" t="s">
        <v>316</v>
      </c>
      <c r="E48" s="46">
        <v>0</v>
      </c>
      <c r="F48" s="91">
        <v>1</v>
      </c>
      <c r="G48" s="53">
        <f t="shared" si="0"/>
        <v>0.85980000000000001</v>
      </c>
      <c r="H48" s="70">
        <v>0.25514047178728605</v>
      </c>
      <c r="I48" s="53">
        <v>1.3442204717872859</v>
      </c>
      <c r="J48" s="51">
        <v>0.22928000000000001</v>
      </c>
      <c r="K48" s="84"/>
      <c r="M48" s="19"/>
    </row>
    <row r="49" spans="1:13" x14ac:dyDescent="0.25">
      <c r="A49" s="90">
        <v>33</v>
      </c>
      <c r="B49" s="43" t="s">
        <v>61</v>
      </c>
      <c r="C49" s="42">
        <v>64.8</v>
      </c>
      <c r="D49" s="48" t="s">
        <v>316</v>
      </c>
      <c r="E49" s="46">
        <v>0</v>
      </c>
      <c r="F49" s="91">
        <v>1.2</v>
      </c>
      <c r="G49" s="53">
        <f t="shared" si="0"/>
        <v>1.03176</v>
      </c>
      <c r="H49" s="70">
        <v>0.23652507255817073</v>
      </c>
      <c r="I49" s="53">
        <v>1.5434210725581707</v>
      </c>
      <c r="J49" s="51">
        <v>0.27513599999999999</v>
      </c>
      <c r="K49" s="84"/>
      <c r="M49" s="19"/>
    </row>
    <row r="50" spans="1:13" x14ac:dyDescent="0.25">
      <c r="A50" s="90">
        <v>34</v>
      </c>
      <c r="B50" s="43" t="s">
        <v>62</v>
      </c>
      <c r="C50" s="42">
        <v>42.7</v>
      </c>
      <c r="D50" s="48" t="s">
        <v>316</v>
      </c>
      <c r="E50" s="46"/>
      <c r="F50" s="92"/>
      <c r="G50" s="53">
        <f>C50*0.015*12/7</f>
        <v>1.0980000000000001</v>
      </c>
      <c r="H50" s="70">
        <v>0.15585834256533784</v>
      </c>
      <c r="I50" s="53">
        <v>1.253858342565338</v>
      </c>
      <c r="J50" s="51">
        <v>0</v>
      </c>
      <c r="K50" s="84"/>
      <c r="M50" s="19"/>
    </row>
    <row r="51" spans="1:13" x14ac:dyDescent="0.25">
      <c r="A51" s="90">
        <v>35</v>
      </c>
      <c r="B51" s="43" t="s">
        <v>63</v>
      </c>
      <c r="C51" s="42">
        <v>44.4</v>
      </c>
      <c r="D51" s="48" t="s">
        <v>316</v>
      </c>
      <c r="E51" s="46">
        <v>0</v>
      </c>
      <c r="F51" s="91">
        <v>0.7</v>
      </c>
      <c r="G51" s="53">
        <f t="shared" si="0"/>
        <v>0.60185999999999995</v>
      </c>
      <c r="H51" s="70">
        <v>0.16206347564170959</v>
      </c>
      <c r="I51" s="53">
        <v>0.92441947564170945</v>
      </c>
      <c r="J51" s="51">
        <v>0.160496</v>
      </c>
      <c r="K51" s="84"/>
      <c r="M51" s="19"/>
    </row>
    <row r="52" spans="1:13" x14ac:dyDescent="0.25">
      <c r="A52" s="90">
        <v>36</v>
      </c>
      <c r="B52" s="43" t="s">
        <v>64</v>
      </c>
      <c r="C52" s="42">
        <v>69</v>
      </c>
      <c r="D52" s="48" t="s">
        <v>316</v>
      </c>
      <c r="E52" s="46">
        <v>0</v>
      </c>
      <c r="F52" s="91">
        <v>1.6</v>
      </c>
      <c r="G52" s="53">
        <f t="shared" si="0"/>
        <v>1.37568</v>
      </c>
      <c r="H52" s="70">
        <v>0.25185540133508921</v>
      </c>
      <c r="I52" s="53">
        <v>1.9943834013350892</v>
      </c>
      <c r="J52" s="51">
        <v>0.36684800000000001</v>
      </c>
      <c r="K52" s="84"/>
      <c r="M52" s="19"/>
    </row>
    <row r="53" spans="1:13" x14ac:dyDescent="0.25">
      <c r="A53" s="90">
        <v>37</v>
      </c>
      <c r="B53" s="43" t="s">
        <v>65</v>
      </c>
      <c r="C53" s="42">
        <v>64.5</v>
      </c>
      <c r="D53" s="48" t="s">
        <v>316</v>
      </c>
      <c r="E53" s="46">
        <v>0</v>
      </c>
      <c r="F53" s="91">
        <v>1.7</v>
      </c>
      <c r="G53" s="53">
        <f t="shared" si="0"/>
        <v>1.46166</v>
      </c>
      <c r="H53" s="70">
        <v>0.23543004907410514</v>
      </c>
      <c r="I53" s="53">
        <v>2.0868660490741049</v>
      </c>
      <c r="J53" s="51">
        <v>0.38977600000000001</v>
      </c>
      <c r="K53" s="84"/>
      <c r="M53" s="19"/>
    </row>
    <row r="54" spans="1:13" x14ac:dyDescent="0.25">
      <c r="A54" s="90">
        <v>38</v>
      </c>
      <c r="B54" s="43" t="s">
        <v>66</v>
      </c>
      <c r="C54" s="42">
        <v>42</v>
      </c>
      <c r="D54" s="48" t="s">
        <v>316</v>
      </c>
      <c r="E54" s="46">
        <v>0</v>
      </c>
      <c r="F54" s="91">
        <v>1</v>
      </c>
      <c r="G54" s="53">
        <f t="shared" si="0"/>
        <v>0.85980000000000001</v>
      </c>
      <c r="H54" s="70">
        <v>0.15330328776918475</v>
      </c>
      <c r="I54" s="53">
        <v>1.2423832877691847</v>
      </c>
      <c r="J54" s="51">
        <v>0.22928000000000001</v>
      </c>
      <c r="K54" s="84"/>
      <c r="M54" s="19"/>
    </row>
    <row r="55" spans="1:13" x14ac:dyDescent="0.25">
      <c r="A55" s="90">
        <v>39</v>
      </c>
      <c r="B55" s="43" t="s">
        <v>67</v>
      </c>
      <c r="C55" s="42">
        <v>44.4</v>
      </c>
      <c r="D55" s="48" t="s">
        <v>316</v>
      </c>
      <c r="E55" s="46">
        <v>0</v>
      </c>
      <c r="F55" s="91">
        <v>1.3</v>
      </c>
      <c r="G55" s="53">
        <f t="shared" si="0"/>
        <v>1.11774</v>
      </c>
      <c r="H55" s="70">
        <v>0.16206347564170959</v>
      </c>
      <c r="I55" s="53">
        <v>1.5778674756417095</v>
      </c>
      <c r="J55" s="51">
        <v>0.298064</v>
      </c>
      <c r="K55" s="84"/>
      <c r="M55" s="19"/>
    </row>
    <row r="56" spans="1:13" x14ac:dyDescent="0.25">
      <c r="A56" s="90">
        <v>40</v>
      </c>
      <c r="B56" s="43" t="s">
        <v>68</v>
      </c>
      <c r="C56" s="42">
        <v>69.2</v>
      </c>
      <c r="D56" s="48" t="s">
        <v>316</v>
      </c>
      <c r="E56" s="46">
        <v>0</v>
      </c>
      <c r="F56" s="91">
        <v>0.9</v>
      </c>
      <c r="G56" s="53">
        <f t="shared" si="0"/>
        <v>0.77382000000000006</v>
      </c>
      <c r="H56" s="70">
        <v>0.25258541699113296</v>
      </c>
      <c r="I56" s="53">
        <v>1.2327574169911331</v>
      </c>
      <c r="J56" s="51">
        <v>0.20635200000000001</v>
      </c>
      <c r="K56" s="84"/>
      <c r="M56" s="19"/>
    </row>
    <row r="57" spans="1:13" x14ac:dyDescent="0.25">
      <c r="A57" s="90">
        <v>41</v>
      </c>
      <c r="B57" s="43" t="s">
        <v>69</v>
      </c>
      <c r="C57" s="42">
        <v>64.7</v>
      </c>
      <c r="D57" s="48" t="s">
        <v>316</v>
      </c>
      <c r="E57" s="46">
        <v>0</v>
      </c>
      <c r="F57" s="91">
        <v>1.1000000000000001</v>
      </c>
      <c r="G57" s="53">
        <f t="shared" si="0"/>
        <v>0.94578000000000007</v>
      </c>
      <c r="H57" s="70">
        <v>0.23616006473014889</v>
      </c>
      <c r="I57" s="53">
        <v>1.434148064730149</v>
      </c>
      <c r="J57" s="51">
        <v>0.25220800000000004</v>
      </c>
      <c r="K57" s="84"/>
      <c r="M57" s="19"/>
    </row>
    <row r="58" spans="1:13" x14ac:dyDescent="0.25">
      <c r="A58" s="90">
        <v>42</v>
      </c>
      <c r="B58" s="43" t="s">
        <v>70</v>
      </c>
      <c r="C58" s="42">
        <v>42.5</v>
      </c>
      <c r="D58" s="48" t="s">
        <v>316</v>
      </c>
      <c r="E58" s="46">
        <v>0</v>
      </c>
      <c r="F58" s="91">
        <v>0.9</v>
      </c>
      <c r="G58" s="53">
        <f t="shared" si="0"/>
        <v>0.77382000000000006</v>
      </c>
      <c r="H58" s="70">
        <v>0.1551283269092941</v>
      </c>
      <c r="I58" s="53">
        <v>1.1353003269092943</v>
      </c>
      <c r="J58" s="51">
        <v>0.20635200000000001</v>
      </c>
      <c r="K58" s="84"/>
      <c r="M58" s="19"/>
    </row>
    <row r="59" spans="1:13" x14ac:dyDescent="0.25">
      <c r="A59" s="90">
        <v>43</v>
      </c>
      <c r="B59" s="43" t="s">
        <v>71</v>
      </c>
      <c r="C59" s="42">
        <v>44.5</v>
      </c>
      <c r="D59" s="48" t="s">
        <v>316</v>
      </c>
      <c r="E59" s="46">
        <v>0</v>
      </c>
      <c r="F59" s="91">
        <v>1</v>
      </c>
      <c r="G59" s="53">
        <f t="shared" si="0"/>
        <v>0.85980000000000001</v>
      </c>
      <c r="H59" s="70">
        <v>0.16242848346973146</v>
      </c>
      <c r="I59" s="53">
        <v>1.2515084834697314</v>
      </c>
      <c r="J59" s="51">
        <v>0.22928000000000001</v>
      </c>
      <c r="K59" s="84"/>
      <c r="M59" s="19"/>
    </row>
    <row r="60" spans="1:13" x14ac:dyDescent="0.25">
      <c r="A60" s="90">
        <v>44</v>
      </c>
      <c r="B60" s="43" t="s">
        <v>72</v>
      </c>
      <c r="C60" s="42">
        <v>69.599999999999994</v>
      </c>
      <c r="D60" s="48" t="s">
        <v>316</v>
      </c>
      <c r="E60" s="46">
        <v>0</v>
      </c>
      <c r="F60" s="91">
        <v>1.5</v>
      </c>
      <c r="G60" s="53">
        <f t="shared" si="0"/>
        <v>1.2897000000000001</v>
      </c>
      <c r="H60" s="70">
        <v>0.2540454483032204</v>
      </c>
      <c r="I60" s="53">
        <v>1.8876654483032205</v>
      </c>
      <c r="J60" s="51">
        <v>0.34392</v>
      </c>
      <c r="K60" s="84"/>
      <c r="M60" s="19"/>
    </row>
    <row r="61" spans="1:13" x14ac:dyDescent="0.25">
      <c r="A61" s="90">
        <v>45</v>
      </c>
      <c r="B61" s="43" t="s">
        <v>73</v>
      </c>
      <c r="C61" s="42">
        <v>64.8</v>
      </c>
      <c r="D61" s="48" t="s">
        <v>316</v>
      </c>
      <c r="E61" s="46">
        <v>0</v>
      </c>
      <c r="F61" s="91">
        <v>1.2</v>
      </c>
      <c r="G61" s="53">
        <f t="shared" si="0"/>
        <v>1.03176</v>
      </c>
      <c r="H61" s="70">
        <v>0.23652507255817073</v>
      </c>
      <c r="I61" s="53">
        <v>1.5434210725581707</v>
      </c>
      <c r="J61" s="51">
        <v>0.27513599999999999</v>
      </c>
      <c r="K61" s="84"/>
      <c r="M61" s="19"/>
    </row>
    <row r="62" spans="1:13" x14ac:dyDescent="0.25">
      <c r="A62" s="90">
        <v>46</v>
      </c>
      <c r="B62" s="43" t="s">
        <v>74</v>
      </c>
      <c r="C62" s="42">
        <v>42.6</v>
      </c>
      <c r="D62" s="48" t="s">
        <v>316</v>
      </c>
      <c r="E62" s="46">
        <v>0</v>
      </c>
      <c r="F62" s="93">
        <v>0.157</v>
      </c>
      <c r="G62" s="53">
        <f t="shared" si="0"/>
        <v>0.13498860000000001</v>
      </c>
      <c r="H62" s="70">
        <v>0.15549333473731597</v>
      </c>
      <c r="I62" s="53">
        <v>0.32647889473731601</v>
      </c>
      <c r="J62" s="51">
        <v>3.5996960000000001E-2</v>
      </c>
      <c r="K62" s="84"/>
      <c r="M62" s="19"/>
    </row>
    <row r="63" spans="1:13" x14ac:dyDescent="0.25">
      <c r="A63" s="90">
        <v>47</v>
      </c>
      <c r="B63" s="43" t="s">
        <v>75</v>
      </c>
      <c r="C63" s="42">
        <v>44.2</v>
      </c>
      <c r="D63" s="48" t="s">
        <v>316</v>
      </c>
      <c r="E63" s="46">
        <v>0</v>
      </c>
      <c r="F63" s="91">
        <v>1</v>
      </c>
      <c r="G63" s="53">
        <f t="shared" si="0"/>
        <v>0.85980000000000001</v>
      </c>
      <c r="H63" s="70">
        <v>0.16133345998566587</v>
      </c>
      <c r="I63" s="53">
        <v>1.2504134599856658</v>
      </c>
      <c r="J63" s="51">
        <v>0.22928000000000001</v>
      </c>
      <c r="K63" s="84"/>
      <c r="M63" s="19"/>
    </row>
    <row r="64" spans="1:13" x14ac:dyDescent="0.25">
      <c r="A64" s="90">
        <v>48</v>
      </c>
      <c r="B64" s="43" t="s">
        <v>76</v>
      </c>
      <c r="C64" s="42">
        <v>69.2</v>
      </c>
      <c r="D64" s="48" t="s">
        <v>316</v>
      </c>
      <c r="E64" s="46">
        <v>0</v>
      </c>
      <c r="F64" s="91">
        <v>1</v>
      </c>
      <c r="G64" s="53">
        <f t="shared" si="0"/>
        <v>0.85980000000000001</v>
      </c>
      <c r="H64" s="70">
        <v>0.25258541699113296</v>
      </c>
      <c r="I64" s="53">
        <v>1.3416654169911328</v>
      </c>
      <c r="J64" s="51">
        <v>0.22928000000000001</v>
      </c>
      <c r="K64" s="84"/>
      <c r="M64" s="19"/>
    </row>
    <row r="65" spans="1:13" x14ac:dyDescent="0.25">
      <c r="A65" s="90">
        <v>49</v>
      </c>
      <c r="B65" s="43" t="s">
        <v>77</v>
      </c>
      <c r="C65" s="42">
        <v>64.3</v>
      </c>
      <c r="D65" s="48" t="s">
        <v>316</v>
      </c>
      <c r="E65" s="46">
        <v>0</v>
      </c>
      <c r="F65" s="91">
        <v>1</v>
      </c>
      <c r="G65" s="53">
        <f t="shared" si="0"/>
        <v>0.85980000000000001</v>
      </c>
      <c r="H65" s="70">
        <v>0.23470003341806139</v>
      </c>
      <c r="I65" s="53">
        <v>1.3237800334180614</v>
      </c>
      <c r="J65" s="51">
        <v>0.22928000000000001</v>
      </c>
      <c r="K65" s="84"/>
      <c r="M65" s="19"/>
    </row>
    <row r="66" spans="1:13" x14ac:dyDescent="0.25">
      <c r="A66" s="90">
        <v>50</v>
      </c>
      <c r="B66" s="43" t="s">
        <v>78</v>
      </c>
      <c r="C66" s="42">
        <v>42.5</v>
      </c>
      <c r="D66" s="48" t="s">
        <v>316</v>
      </c>
      <c r="E66" s="46">
        <v>0</v>
      </c>
      <c r="F66" s="93">
        <v>0.17499999999999999</v>
      </c>
      <c r="G66" s="53">
        <f t="shared" si="0"/>
        <v>0.15046499999999999</v>
      </c>
      <c r="H66" s="70">
        <v>0.1551283269092941</v>
      </c>
      <c r="I66" s="53">
        <v>0.34571732690929408</v>
      </c>
      <c r="J66" s="51">
        <v>4.0124E-2</v>
      </c>
      <c r="K66" s="84"/>
      <c r="M66" s="19"/>
    </row>
    <row r="67" spans="1:13" x14ac:dyDescent="0.25">
      <c r="A67" s="90">
        <v>51</v>
      </c>
      <c r="B67" s="43" t="s">
        <v>79</v>
      </c>
      <c r="C67" s="42">
        <v>43.8</v>
      </c>
      <c r="D67" s="48" t="s">
        <v>316</v>
      </c>
      <c r="E67" s="46">
        <v>0</v>
      </c>
      <c r="F67" s="93">
        <v>0.20100000000000001</v>
      </c>
      <c r="G67" s="53">
        <f t="shared" si="0"/>
        <v>0.17281980000000002</v>
      </c>
      <c r="H67" s="70">
        <v>0.15987342867357837</v>
      </c>
      <c r="I67" s="53">
        <v>0.37877850867357843</v>
      </c>
      <c r="J67" s="51">
        <v>4.6085280000000006E-2</v>
      </c>
      <c r="K67" s="84"/>
      <c r="M67" s="19"/>
    </row>
    <row r="68" spans="1:13" x14ac:dyDescent="0.25">
      <c r="A68" s="90">
        <v>52</v>
      </c>
      <c r="B68" s="43" t="s">
        <v>80</v>
      </c>
      <c r="C68" s="42">
        <v>69.3</v>
      </c>
      <c r="D68" s="48" t="s">
        <v>316</v>
      </c>
      <c r="E68" s="46">
        <v>0</v>
      </c>
      <c r="F68" s="91">
        <v>1</v>
      </c>
      <c r="G68" s="53">
        <f t="shared" si="0"/>
        <v>0.85980000000000001</v>
      </c>
      <c r="H68" s="70">
        <v>0.25295042481915481</v>
      </c>
      <c r="I68" s="53">
        <v>1.3420304248191548</v>
      </c>
      <c r="J68" s="51">
        <v>0.22928000000000001</v>
      </c>
      <c r="K68" s="84"/>
      <c r="M68" s="19"/>
    </row>
    <row r="69" spans="1:13" x14ac:dyDescent="0.25">
      <c r="A69" s="90">
        <v>53</v>
      </c>
      <c r="B69" s="43" t="s">
        <v>81</v>
      </c>
      <c r="C69" s="42">
        <v>63.7</v>
      </c>
      <c r="D69" s="48" t="s">
        <v>316</v>
      </c>
      <c r="E69" s="46">
        <v>0</v>
      </c>
      <c r="F69" s="91">
        <v>1</v>
      </c>
      <c r="G69" s="53">
        <f t="shared" si="0"/>
        <v>0.85980000000000001</v>
      </c>
      <c r="H69" s="70">
        <v>0.23250998644993021</v>
      </c>
      <c r="I69" s="53">
        <v>1.3215899864499301</v>
      </c>
      <c r="J69" s="51">
        <v>0.22928000000000001</v>
      </c>
      <c r="K69" s="84"/>
      <c r="M69" s="19"/>
    </row>
    <row r="70" spans="1:13" x14ac:dyDescent="0.25">
      <c r="A70" s="90">
        <v>54</v>
      </c>
      <c r="B70" s="43" t="s">
        <v>82</v>
      </c>
      <c r="C70" s="42">
        <v>42.4</v>
      </c>
      <c r="D70" s="48" t="s">
        <v>316</v>
      </c>
      <c r="E70" s="46">
        <v>0</v>
      </c>
      <c r="F70" s="91">
        <v>1</v>
      </c>
      <c r="G70" s="53">
        <f t="shared" si="0"/>
        <v>0.85980000000000001</v>
      </c>
      <c r="H70" s="70">
        <v>0.15476331908127222</v>
      </c>
      <c r="I70" s="53">
        <v>1.2438433190812721</v>
      </c>
      <c r="J70" s="51">
        <v>0.22928000000000001</v>
      </c>
      <c r="K70" s="84"/>
      <c r="M70" s="19"/>
    </row>
    <row r="71" spans="1:13" x14ac:dyDescent="0.25">
      <c r="A71" s="90">
        <v>55</v>
      </c>
      <c r="B71" s="43" t="s">
        <v>83</v>
      </c>
      <c r="C71" s="42">
        <v>44</v>
      </c>
      <c r="D71" s="48" t="s">
        <v>316</v>
      </c>
      <c r="E71" s="46">
        <v>0</v>
      </c>
      <c r="F71" s="91">
        <v>1</v>
      </c>
      <c r="G71" s="53">
        <f t="shared" si="0"/>
        <v>0.85980000000000001</v>
      </c>
      <c r="H71" s="70">
        <v>0.16060344432962212</v>
      </c>
      <c r="I71" s="53">
        <v>1.2496834443296221</v>
      </c>
      <c r="J71" s="51">
        <v>0.22928000000000001</v>
      </c>
      <c r="K71" s="84"/>
      <c r="M71" s="19"/>
    </row>
    <row r="72" spans="1:13" x14ac:dyDescent="0.25">
      <c r="A72" s="90">
        <v>56</v>
      </c>
      <c r="B72" s="43" t="s">
        <v>84</v>
      </c>
      <c r="C72" s="42">
        <v>69.5</v>
      </c>
      <c r="D72" s="48" t="s">
        <v>316</v>
      </c>
      <c r="E72" s="46">
        <v>0</v>
      </c>
      <c r="F72" s="91">
        <v>1</v>
      </c>
      <c r="G72" s="53">
        <f t="shared" si="0"/>
        <v>0.85980000000000001</v>
      </c>
      <c r="H72" s="70">
        <v>0.25368044047519855</v>
      </c>
      <c r="I72" s="53">
        <v>1.3427604404751985</v>
      </c>
      <c r="J72" s="51">
        <v>0.22928000000000001</v>
      </c>
      <c r="K72" s="84"/>
      <c r="M72" s="19"/>
    </row>
    <row r="73" spans="1:13" x14ac:dyDescent="0.25">
      <c r="A73" s="90">
        <v>57</v>
      </c>
      <c r="B73" s="43" t="s">
        <v>85</v>
      </c>
      <c r="C73" s="42">
        <v>63.6</v>
      </c>
      <c r="D73" s="48" t="s">
        <v>316</v>
      </c>
      <c r="E73" s="46">
        <v>0</v>
      </c>
      <c r="F73" s="91">
        <v>1</v>
      </c>
      <c r="G73" s="53">
        <f t="shared" si="0"/>
        <v>0.85980000000000001</v>
      </c>
      <c r="H73" s="70">
        <v>0.23214497862190833</v>
      </c>
      <c r="I73" s="53">
        <v>1.3212249786219084</v>
      </c>
      <c r="J73" s="51">
        <v>0.22928000000000001</v>
      </c>
      <c r="K73" s="84"/>
      <c r="M73" s="19"/>
    </row>
    <row r="74" spans="1:13" x14ac:dyDescent="0.25">
      <c r="A74" s="90">
        <v>58</v>
      </c>
      <c r="B74" s="43" t="s">
        <v>86</v>
      </c>
      <c r="C74" s="42">
        <v>42.6</v>
      </c>
      <c r="D74" s="48" t="s">
        <v>316</v>
      </c>
      <c r="E74" s="46">
        <v>0</v>
      </c>
      <c r="F74" s="93">
        <v>0.17100000000000001</v>
      </c>
      <c r="G74" s="53">
        <f t="shared" si="0"/>
        <v>0.14702580000000001</v>
      </c>
      <c r="H74" s="70">
        <v>0.15549333473731597</v>
      </c>
      <c r="I74" s="53">
        <v>0.34172601473731595</v>
      </c>
      <c r="J74" s="51">
        <v>3.9206880000000006E-2</v>
      </c>
      <c r="K74" s="84"/>
      <c r="M74" s="19"/>
    </row>
    <row r="75" spans="1:13" x14ac:dyDescent="0.25">
      <c r="A75" s="90">
        <v>59</v>
      </c>
      <c r="B75" s="43" t="s">
        <v>87</v>
      </c>
      <c r="C75" s="42">
        <v>43.9</v>
      </c>
      <c r="D75" s="48" t="s">
        <v>316</v>
      </c>
      <c r="E75" s="46">
        <v>0</v>
      </c>
      <c r="F75" s="91">
        <v>1</v>
      </c>
      <c r="G75" s="53">
        <f t="shared" si="0"/>
        <v>0.85980000000000001</v>
      </c>
      <c r="H75" s="70">
        <v>0.16023843650160025</v>
      </c>
      <c r="I75" s="53">
        <v>1.2493184365016001</v>
      </c>
      <c r="J75" s="51">
        <v>0.22928000000000001</v>
      </c>
      <c r="K75" s="84"/>
      <c r="M75" s="19"/>
    </row>
    <row r="76" spans="1:13" x14ac:dyDescent="0.25">
      <c r="A76" s="90">
        <v>60</v>
      </c>
      <c r="B76" s="43" t="s">
        <v>88</v>
      </c>
      <c r="C76" s="42">
        <v>68.900000000000006</v>
      </c>
      <c r="D76" s="48" t="s">
        <v>316</v>
      </c>
      <c r="E76" s="46">
        <v>0</v>
      </c>
      <c r="F76" s="91">
        <v>1.2</v>
      </c>
      <c r="G76" s="53">
        <f t="shared" si="0"/>
        <v>1.03176</v>
      </c>
      <c r="H76" s="70">
        <v>0.25149039350706737</v>
      </c>
      <c r="I76" s="53">
        <v>1.5583863935070674</v>
      </c>
      <c r="J76" s="51">
        <v>0.27513599999999999</v>
      </c>
      <c r="K76" s="84"/>
      <c r="M76" s="19"/>
    </row>
    <row r="77" spans="1:13" x14ac:dyDescent="0.25">
      <c r="A77" s="90">
        <v>61</v>
      </c>
      <c r="B77" s="43" t="s">
        <v>89</v>
      </c>
      <c r="C77" s="42">
        <v>63.7</v>
      </c>
      <c r="D77" s="48" t="s">
        <v>316</v>
      </c>
      <c r="E77" s="46">
        <v>0</v>
      </c>
      <c r="F77" s="91">
        <v>1.9</v>
      </c>
      <c r="G77" s="53">
        <f t="shared" si="0"/>
        <v>1.6336199999999999</v>
      </c>
      <c r="H77" s="70">
        <v>0.23250998644993021</v>
      </c>
      <c r="I77" s="53">
        <v>2.3017619864499301</v>
      </c>
      <c r="J77" s="51">
        <v>0.43563199999999996</v>
      </c>
      <c r="K77" s="84"/>
      <c r="M77" s="19"/>
    </row>
    <row r="78" spans="1:13" x14ac:dyDescent="0.25">
      <c r="A78" s="90">
        <v>62</v>
      </c>
      <c r="B78" s="43" t="s">
        <v>90</v>
      </c>
      <c r="C78" s="42">
        <v>42.8</v>
      </c>
      <c r="D78" s="48" t="s">
        <v>316</v>
      </c>
      <c r="E78" s="46">
        <v>0</v>
      </c>
      <c r="F78" s="91">
        <v>0.8</v>
      </c>
      <c r="G78" s="53">
        <f t="shared" si="0"/>
        <v>0.68784000000000001</v>
      </c>
      <c r="H78" s="70">
        <v>0.15622335039335969</v>
      </c>
      <c r="I78" s="53">
        <v>1.0274873503933597</v>
      </c>
      <c r="J78" s="51">
        <v>0.183424</v>
      </c>
      <c r="K78" s="84"/>
      <c r="M78" s="19"/>
    </row>
    <row r="79" spans="1:13" x14ac:dyDescent="0.25">
      <c r="A79" s="90">
        <v>63</v>
      </c>
      <c r="B79" s="43" t="s">
        <v>91</v>
      </c>
      <c r="C79" s="42">
        <v>44.3</v>
      </c>
      <c r="D79" s="48" t="s">
        <v>316</v>
      </c>
      <c r="E79" s="46">
        <v>0</v>
      </c>
      <c r="F79" s="91">
        <v>1.2</v>
      </c>
      <c r="G79" s="53">
        <f t="shared" si="0"/>
        <v>1.03176</v>
      </c>
      <c r="H79" s="70">
        <v>0.16169846781368771</v>
      </c>
      <c r="I79" s="53">
        <v>1.4685944678136877</v>
      </c>
      <c r="J79" s="51">
        <v>0.27513599999999999</v>
      </c>
      <c r="K79" s="84"/>
      <c r="M79" s="19"/>
    </row>
    <row r="80" spans="1:13" x14ac:dyDescent="0.25">
      <c r="A80" s="90">
        <v>64</v>
      </c>
      <c r="B80" s="43" t="s">
        <v>92</v>
      </c>
      <c r="C80" s="42">
        <v>69</v>
      </c>
      <c r="D80" s="48" t="s">
        <v>316</v>
      </c>
      <c r="E80" s="46">
        <v>0</v>
      </c>
      <c r="F80" s="93">
        <v>0.40300000000000002</v>
      </c>
      <c r="G80" s="53">
        <f t="shared" si="0"/>
        <v>0.34649940000000001</v>
      </c>
      <c r="H80" s="70">
        <v>0.25185540133508921</v>
      </c>
      <c r="I80" s="53">
        <v>0.69075464133508924</v>
      </c>
      <c r="J80" s="51">
        <v>9.2399839999999997E-2</v>
      </c>
      <c r="K80" s="84"/>
      <c r="M80" s="19"/>
    </row>
    <row r="81" spans="1:13" x14ac:dyDescent="0.25">
      <c r="A81" s="90">
        <v>65</v>
      </c>
      <c r="B81" s="43" t="s">
        <v>94</v>
      </c>
      <c r="C81" s="42">
        <v>78</v>
      </c>
      <c r="D81" s="48" t="s">
        <v>316</v>
      </c>
      <c r="E81" s="72">
        <v>1.3939999999999999</v>
      </c>
      <c r="F81" s="91">
        <v>3.6</v>
      </c>
      <c r="G81" s="53">
        <f>(F81-E81)*0.8598</f>
        <v>1.8967188000000004</v>
      </c>
      <c r="H81" s="70">
        <v>0.28470610585705736</v>
      </c>
      <c r="I81" s="53">
        <v>2.1814249058570576</v>
      </c>
      <c r="J81" s="108">
        <f>SUM(J17:J80)</f>
        <v>17.220532959999986</v>
      </c>
      <c r="K81" s="109" t="s">
        <v>368</v>
      </c>
      <c r="M81" s="19"/>
    </row>
    <row r="82" spans="1:13" x14ac:dyDescent="0.25">
      <c r="A82" s="90">
        <v>66</v>
      </c>
      <c r="B82" s="43" t="s">
        <v>93</v>
      </c>
      <c r="C82" s="42">
        <v>45.4</v>
      </c>
      <c r="D82" s="48" t="s">
        <v>316</v>
      </c>
      <c r="E82" s="72">
        <v>1.0169999999999999</v>
      </c>
      <c r="F82" s="91">
        <v>2.5</v>
      </c>
      <c r="G82" s="53">
        <f t="shared" ref="G82:G147" si="1">(F82-E82)*0.8598</f>
        <v>1.2750834000000002</v>
      </c>
      <c r="H82" s="70">
        <v>0.16571355392192827</v>
      </c>
      <c r="I82" s="53">
        <v>1.4407969539219285</v>
      </c>
      <c r="J82" s="19"/>
      <c r="K82" s="84"/>
      <c r="M82" s="19"/>
    </row>
    <row r="83" spans="1:13" x14ac:dyDescent="0.25">
      <c r="A83" s="90">
        <v>67</v>
      </c>
      <c r="B83" s="43" t="s">
        <v>95</v>
      </c>
      <c r="C83" s="42">
        <v>73.599999999999994</v>
      </c>
      <c r="D83" s="48" t="s">
        <v>316</v>
      </c>
      <c r="E83" s="46">
        <v>0</v>
      </c>
      <c r="F83" s="91">
        <v>1.6</v>
      </c>
      <c r="G83" s="53">
        <f t="shared" si="1"/>
        <v>1.37568</v>
      </c>
      <c r="H83" s="70">
        <v>0.26864576142409513</v>
      </c>
      <c r="I83" s="53">
        <v>1.6443257614240951</v>
      </c>
      <c r="J83" s="19"/>
      <c r="K83" s="84"/>
      <c r="M83" s="19"/>
    </row>
    <row r="84" spans="1:13" x14ac:dyDescent="0.25">
      <c r="A84" s="90">
        <v>68</v>
      </c>
      <c r="B84" s="43" t="s">
        <v>96</v>
      </c>
      <c r="C84" s="42">
        <v>50</v>
      </c>
      <c r="D84" s="48" t="s">
        <v>316</v>
      </c>
      <c r="E84" s="46">
        <v>0</v>
      </c>
      <c r="F84" s="91">
        <v>1.6</v>
      </c>
      <c r="G84" s="53">
        <f t="shared" si="1"/>
        <v>1.37568</v>
      </c>
      <c r="H84" s="70">
        <v>0.18250391401093422</v>
      </c>
      <c r="I84" s="53">
        <v>1.5581839140109341</v>
      </c>
      <c r="J84" s="19"/>
      <c r="K84" s="84"/>
      <c r="M84" s="19"/>
    </row>
    <row r="85" spans="1:13" x14ac:dyDescent="0.25">
      <c r="A85" s="90">
        <v>69</v>
      </c>
      <c r="B85" s="43" t="s">
        <v>97</v>
      </c>
      <c r="C85" s="42">
        <v>96.3</v>
      </c>
      <c r="D85" s="48" t="s">
        <v>316</v>
      </c>
      <c r="E85" s="46">
        <v>0</v>
      </c>
      <c r="F85" s="91">
        <v>3.2</v>
      </c>
      <c r="G85" s="53">
        <f t="shared" si="1"/>
        <v>2.75136</v>
      </c>
      <c r="H85" s="70">
        <v>0.35150253838505929</v>
      </c>
      <c r="I85" s="53">
        <v>3.1028625383850592</v>
      </c>
      <c r="J85" s="19"/>
      <c r="K85" s="84"/>
      <c r="M85" s="19"/>
    </row>
    <row r="86" spans="1:13" x14ac:dyDescent="0.25">
      <c r="A86" s="90">
        <v>70</v>
      </c>
      <c r="B86" s="43" t="s">
        <v>98</v>
      </c>
      <c r="C86" s="42">
        <v>77.900000000000006</v>
      </c>
      <c r="D86" s="48" t="s">
        <v>316</v>
      </c>
      <c r="E86" s="47">
        <v>1.919</v>
      </c>
      <c r="F86" s="91">
        <v>3.8</v>
      </c>
      <c r="G86" s="53">
        <f t="shared" si="1"/>
        <v>1.6172837999999998</v>
      </c>
      <c r="H86" s="70">
        <v>0.28434109802903551</v>
      </c>
      <c r="I86" s="53">
        <v>1.9016248980290353</v>
      </c>
      <c r="J86" s="19"/>
      <c r="K86" s="84"/>
      <c r="M86" s="19"/>
    </row>
    <row r="87" spans="1:13" x14ac:dyDescent="0.25">
      <c r="A87" s="90">
        <v>71</v>
      </c>
      <c r="B87" s="43" t="s">
        <v>99</v>
      </c>
      <c r="C87" s="42">
        <v>44.7</v>
      </c>
      <c r="D87" s="48" t="s">
        <v>316</v>
      </c>
      <c r="E87" s="46">
        <v>0</v>
      </c>
      <c r="F87" s="91">
        <v>1.2</v>
      </c>
      <c r="G87" s="53">
        <f t="shared" si="1"/>
        <v>1.03176</v>
      </c>
      <c r="H87" s="70">
        <v>0.16315849912577521</v>
      </c>
      <c r="I87" s="53">
        <v>1.1949184991257753</v>
      </c>
      <c r="J87" s="19"/>
      <c r="K87" s="84"/>
      <c r="M87" s="19"/>
    </row>
    <row r="88" spans="1:13" x14ac:dyDescent="0.25">
      <c r="A88" s="90">
        <v>72</v>
      </c>
      <c r="B88" s="43" t="s">
        <v>100</v>
      </c>
      <c r="C88" s="42">
        <v>73.599999999999994</v>
      </c>
      <c r="D88" s="48" t="s">
        <v>316</v>
      </c>
      <c r="E88" s="47">
        <v>1.948</v>
      </c>
      <c r="F88" s="91">
        <v>3.9</v>
      </c>
      <c r="G88" s="53">
        <f t="shared" si="1"/>
        <v>1.6783296000000001</v>
      </c>
      <c r="H88" s="70">
        <v>0.26864576142409513</v>
      </c>
      <c r="I88" s="53">
        <v>1.9469753614240952</v>
      </c>
      <c r="J88" s="19"/>
      <c r="K88" s="84"/>
      <c r="M88" s="19"/>
    </row>
    <row r="89" spans="1:13" x14ac:dyDescent="0.25">
      <c r="A89" s="90">
        <v>73</v>
      </c>
      <c r="B89" s="43" t="s">
        <v>101</v>
      </c>
      <c r="C89" s="42">
        <v>49.4</v>
      </c>
      <c r="D89" s="48" t="s">
        <v>316</v>
      </c>
      <c r="E89" s="47">
        <v>1.0109999999999999</v>
      </c>
      <c r="F89" s="91">
        <v>2.2000000000000002</v>
      </c>
      <c r="G89" s="53">
        <f t="shared" si="1"/>
        <v>1.0223022000000002</v>
      </c>
      <c r="H89" s="70">
        <v>0.180313867042803</v>
      </c>
      <c r="I89" s="53">
        <v>1.2026160670428032</v>
      </c>
      <c r="J89" s="19"/>
      <c r="K89" s="84"/>
      <c r="M89" s="19"/>
    </row>
    <row r="90" spans="1:13" x14ac:dyDescent="0.25">
      <c r="A90" s="90">
        <v>74</v>
      </c>
      <c r="B90" s="43" t="s">
        <v>102</v>
      </c>
      <c r="C90" s="42">
        <v>96.1</v>
      </c>
      <c r="D90" s="48" t="s">
        <v>316</v>
      </c>
      <c r="E90" s="47">
        <v>2.024</v>
      </c>
      <c r="F90" s="91">
        <v>4.8</v>
      </c>
      <c r="G90" s="53">
        <f t="shared" si="1"/>
        <v>2.3868047999999997</v>
      </c>
      <c r="H90" s="70">
        <v>0.35077252272901555</v>
      </c>
      <c r="I90" s="53">
        <v>2.7375773227290154</v>
      </c>
      <c r="J90" s="19"/>
      <c r="K90" s="84"/>
      <c r="M90" s="19"/>
    </row>
    <row r="91" spans="1:13" x14ac:dyDescent="0.25">
      <c r="A91" s="90">
        <v>75</v>
      </c>
      <c r="B91" s="43" t="s">
        <v>103</v>
      </c>
      <c r="C91" s="42">
        <v>77.3</v>
      </c>
      <c r="D91" s="48" t="s">
        <v>316</v>
      </c>
      <c r="E91" s="46">
        <v>0</v>
      </c>
      <c r="F91" s="91">
        <v>1.2</v>
      </c>
      <c r="G91" s="53">
        <f t="shared" si="1"/>
        <v>1.03176</v>
      </c>
      <c r="H91" s="70">
        <v>0.28215105106090427</v>
      </c>
      <c r="I91" s="53">
        <v>1.3139110510609042</v>
      </c>
      <c r="J91" s="19"/>
      <c r="K91" s="84"/>
      <c r="M91" s="19"/>
    </row>
    <row r="92" spans="1:13" x14ac:dyDescent="0.25">
      <c r="A92" s="90">
        <v>76</v>
      </c>
      <c r="B92" s="43" t="s">
        <v>104</v>
      </c>
      <c r="C92" s="42">
        <v>45.1</v>
      </c>
      <c r="D92" s="48" t="s">
        <v>316</v>
      </c>
      <c r="E92" s="46">
        <v>0</v>
      </c>
      <c r="F92" s="91">
        <v>1.7</v>
      </c>
      <c r="G92" s="53">
        <f t="shared" si="1"/>
        <v>1.46166</v>
      </c>
      <c r="H92" s="70">
        <v>0.16461853043786268</v>
      </c>
      <c r="I92" s="53">
        <v>1.6262785304378626</v>
      </c>
      <c r="J92" s="19"/>
      <c r="K92" s="84"/>
      <c r="M92" s="19"/>
    </row>
    <row r="93" spans="1:13" x14ac:dyDescent="0.25">
      <c r="A93" s="90">
        <v>77</v>
      </c>
      <c r="B93" s="43" t="s">
        <v>105</v>
      </c>
      <c r="C93" s="42">
        <v>72.900000000000006</v>
      </c>
      <c r="D93" s="48" t="s">
        <v>316</v>
      </c>
      <c r="E93" s="46">
        <v>0</v>
      </c>
      <c r="F93" s="91">
        <v>2</v>
      </c>
      <c r="G93" s="53">
        <f t="shared" si="1"/>
        <v>1.7196</v>
      </c>
      <c r="H93" s="70">
        <v>0.2660907066279421</v>
      </c>
      <c r="I93" s="53">
        <v>1.9856907066279421</v>
      </c>
      <c r="J93" s="19"/>
      <c r="K93" s="84"/>
      <c r="M93" s="19"/>
    </row>
    <row r="94" spans="1:13" x14ac:dyDescent="0.25">
      <c r="A94" s="90">
        <v>78</v>
      </c>
      <c r="B94" s="43" t="s">
        <v>106</v>
      </c>
      <c r="C94" s="42">
        <v>48.6</v>
      </c>
      <c r="D94" s="48" t="s">
        <v>316</v>
      </c>
      <c r="E94" s="46">
        <v>0</v>
      </c>
      <c r="F94" s="91">
        <v>0.7</v>
      </c>
      <c r="G94" s="53">
        <f t="shared" si="1"/>
        <v>0.60185999999999995</v>
      </c>
      <c r="H94" s="70">
        <v>0.17739380441862806</v>
      </c>
      <c r="I94" s="53">
        <v>0.77925380441862802</v>
      </c>
      <c r="J94" s="19"/>
      <c r="K94" s="84"/>
      <c r="M94" s="19"/>
    </row>
    <row r="95" spans="1:13" x14ac:dyDescent="0.25">
      <c r="A95" s="90">
        <v>79</v>
      </c>
      <c r="B95" s="43" t="s">
        <v>107</v>
      </c>
      <c r="C95" s="42">
        <v>96.9</v>
      </c>
      <c r="D95" s="48" t="s">
        <v>316</v>
      </c>
      <c r="E95" s="46">
        <v>0</v>
      </c>
      <c r="F95" s="91">
        <v>2.5</v>
      </c>
      <c r="G95" s="53">
        <f t="shared" si="1"/>
        <v>2.1495000000000002</v>
      </c>
      <c r="H95" s="70">
        <v>0.35369258535319054</v>
      </c>
      <c r="I95" s="53">
        <v>2.5031925853531907</v>
      </c>
      <c r="J95" s="19"/>
      <c r="K95" s="84"/>
      <c r="M95" s="19"/>
    </row>
    <row r="96" spans="1:13" x14ac:dyDescent="0.25">
      <c r="A96" s="90">
        <v>80</v>
      </c>
      <c r="B96" s="43" t="s">
        <v>108</v>
      </c>
      <c r="C96" s="42">
        <v>77.8</v>
      </c>
      <c r="D96" s="48" t="s">
        <v>316</v>
      </c>
      <c r="E96" s="46">
        <v>0</v>
      </c>
      <c r="F96" s="91">
        <v>1.9</v>
      </c>
      <c r="G96" s="53">
        <f t="shared" si="1"/>
        <v>1.6336199999999999</v>
      </c>
      <c r="H96" s="70">
        <v>0.28397609020101361</v>
      </c>
      <c r="I96" s="53">
        <v>1.9175960902010134</v>
      </c>
      <c r="J96" s="19"/>
      <c r="K96" s="84"/>
      <c r="M96" s="19"/>
    </row>
    <row r="97" spans="1:13" x14ac:dyDescent="0.25">
      <c r="A97" s="90">
        <v>81</v>
      </c>
      <c r="B97" s="43" t="s">
        <v>109</v>
      </c>
      <c r="C97" s="42">
        <v>44.9</v>
      </c>
      <c r="D97" s="48" t="s">
        <v>316</v>
      </c>
      <c r="E97" s="46">
        <v>0</v>
      </c>
      <c r="F97" s="91">
        <v>1.9</v>
      </c>
      <c r="G97" s="53">
        <f t="shared" si="1"/>
        <v>1.6336199999999999</v>
      </c>
      <c r="H97" s="70">
        <v>0.16388851478181893</v>
      </c>
      <c r="I97" s="53">
        <v>1.7975085147818188</v>
      </c>
      <c r="J97" s="19"/>
      <c r="K97" s="84"/>
      <c r="M97" s="19"/>
    </row>
    <row r="98" spans="1:13" x14ac:dyDescent="0.25">
      <c r="A98" s="90">
        <v>82</v>
      </c>
      <c r="B98" s="43" t="s">
        <v>110</v>
      </c>
      <c r="C98" s="42">
        <v>73.2</v>
      </c>
      <c r="D98" s="48" t="s">
        <v>316</v>
      </c>
      <c r="E98" s="46">
        <v>0</v>
      </c>
      <c r="F98" s="91">
        <v>1.7</v>
      </c>
      <c r="G98" s="53">
        <f t="shared" si="1"/>
        <v>1.46166</v>
      </c>
      <c r="H98" s="70">
        <v>0.26718573011200769</v>
      </c>
      <c r="I98" s="53">
        <v>1.7288457301120077</v>
      </c>
      <c r="J98" s="19"/>
      <c r="K98" s="84"/>
      <c r="M98" s="19"/>
    </row>
    <row r="99" spans="1:13" x14ac:dyDescent="0.25">
      <c r="A99" s="90">
        <v>83</v>
      </c>
      <c r="B99" s="43" t="s">
        <v>111</v>
      </c>
      <c r="C99" s="42">
        <v>49.1</v>
      </c>
      <c r="D99" s="48" t="s">
        <v>316</v>
      </c>
      <c r="E99" s="46">
        <v>0</v>
      </c>
      <c r="F99" s="91">
        <v>1.4</v>
      </c>
      <c r="G99" s="53">
        <f t="shared" si="1"/>
        <v>1.2037199999999999</v>
      </c>
      <c r="H99" s="70">
        <v>0.17921884355873741</v>
      </c>
      <c r="I99" s="53">
        <v>1.3829388435587373</v>
      </c>
      <c r="J99" s="19"/>
      <c r="K99" s="84"/>
      <c r="M99" s="19"/>
    </row>
    <row r="100" spans="1:13" x14ac:dyDescent="0.25">
      <c r="A100" s="90">
        <v>84</v>
      </c>
      <c r="B100" s="43" t="s">
        <v>112</v>
      </c>
      <c r="C100" s="42">
        <v>97.4</v>
      </c>
      <c r="D100" s="48" t="s">
        <v>316</v>
      </c>
      <c r="E100" s="46">
        <v>0</v>
      </c>
      <c r="F100" s="91">
        <v>2.2999999999999998</v>
      </c>
      <c r="G100" s="53">
        <f t="shared" si="1"/>
        <v>1.9775399999999999</v>
      </c>
      <c r="H100" s="70">
        <v>0.35551762449329988</v>
      </c>
      <c r="I100" s="53">
        <v>2.3330576244932999</v>
      </c>
      <c r="J100" s="19"/>
      <c r="K100" s="84"/>
      <c r="M100" s="19"/>
    </row>
    <row r="101" spans="1:13" x14ac:dyDescent="0.25">
      <c r="A101" s="90">
        <v>85</v>
      </c>
      <c r="B101" s="44" t="s">
        <v>113</v>
      </c>
      <c r="C101" s="42">
        <v>77.5</v>
      </c>
      <c r="D101" s="48" t="s">
        <v>316</v>
      </c>
      <c r="E101" s="46">
        <v>0</v>
      </c>
      <c r="F101" s="91">
        <v>1.8</v>
      </c>
      <c r="G101" s="53">
        <f t="shared" si="1"/>
        <v>1.5476400000000001</v>
      </c>
      <c r="H101" s="70">
        <v>0.28288106671694802</v>
      </c>
      <c r="I101" s="53">
        <v>1.830521066716948</v>
      </c>
      <c r="J101" s="19"/>
      <c r="K101" s="84"/>
      <c r="M101" s="19"/>
    </row>
    <row r="102" spans="1:13" x14ac:dyDescent="0.25">
      <c r="A102" s="90">
        <v>86</v>
      </c>
      <c r="B102" s="43" t="s">
        <v>114</v>
      </c>
      <c r="C102" s="42">
        <v>46.7</v>
      </c>
      <c r="D102" s="48" t="s">
        <v>316</v>
      </c>
      <c r="E102" s="46">
        <v>0</v>
      </c>
      <c r="F102" s="91">
        <v>1.1000000000000001</v>
      </c>
      <c r="G102" s="53">
        <f t="shared" si="1"/>
        <v>0.94578000000000007</v>
      </c>
      <c r="H102" s="70">
        <v>0.17045865568621257</v>
      </c>
      <c r="I102" s="53">
        <v>1.1162386556862127</v>
      </c>
      <c r="J102" s="19"/>
      <c r="K102" s="84"/>
      <c r="M102" s="19"/>
    </row>
    <row r="103" spans="1:13" x14ac:dyDescent="0.25">
      <c r="A103" s="90">
        <v>87</v>
      </c>
      <c r="B103" s="43" t="s">
        <v>115</v>
      </c>
      <c r="C103" s="42">
        <v>74</v>
      </c>
      <c r="D103" s="48" t="s">
        <v>316</v>
      </c>
      <c r="E103" s="46">
        <v>0</v>
      </c>
      <c r="F103" s="91">
        <v>2.1</v>
      </c>
      <c r="G103" s="53">
        <f t="shared" si="1"/>
        <v>1.8055800000000002</v>
      </c>
      <c r="H103" s="70">
        <v>0.27010579273618263</v>
      </c>
      <c r="I103" s="53">
        <v>2.0756857927361829</v>
      </c>
      <c r="J103" s="19"/>
      <c r="K103" s="84"/>
      <c r="M103" s="19"/>
    </row>
    <row r="104" spans="1:13" x14ac:dyDescent="0.25">
      <c r="A104" s="90">
        <v>88</v>
      </c>
      <c r="B104" s="43" t="s">
        <v>116</v>
      </c>
      <c r="C104" s="42">
        <v>48.1</v>
      </c>
      <c r="D104" s="48" t="s">
        <v>316</v>
      </c>
      <c r="E104" s="46">
        <v>0</v>
      </c>
      <c r="F104" s="91">
        <v>1.3</v>
      </c>
      <c r="G104" s="53">
        <f t="shared" si="1"/>
        <v>1.11774</v>
      </c>
      <c r="H104" s="70">
        <v>0.17556876527851872</v>
      </c>
      <c r="I104" s="53">
        <v>1.2933087652785187</v>
      </c>
      <c r="J104" s="19"/>
      <c r="K104" s="84"/>
      <c r="M104" s="19"/>
    </row>
    <row r="105" spans="1:13" x14ac:dyDescent="0.25">
      <c r="A105" s="90">
        <v>89</v>
      </c>
      <c r="B105" s="43" t="s">
        <v>117</v>
      </c>
      <c r="C105" s="42">
        <v>96.9</v>
      </c>
      <c r="D105" s="48" t="s">
        <v>316</v>
      </c>
      <c r="E105" s="46">
        <v>0</v>
      </c>
      <c r="F105" s="91">
        <v>2.5</v>
      </c>
      <c r="G105" s="53">
        <f t="shared" si="1"/>
        <v>2.1495000000000002</v>
      </c>
      <c r="H105" s="70">
        <v>0.35369258535319054</v>
      </c>
      <c r="I105" s="53">
        <v>2.5031925853531907</v>
      </c>
      <c r="J105" s="19"/>
      <c r="K105" s="84"/>
      <c r="M105" s="19"/>
    </row>
    <row r="106" spans="1:13" x14ac:dyDescent="0.25">
      <c r="A106" s="90">
        <v>90</v>
      </c>
      <c r="B106" s="43" t="s">
        <v>118</v>
      </c>
      <c r="C106" s="42">
        <v>76.8</v>
      </c>
      <c r="D106" s="48" t="s">
        <v>316</v>
      </c>
      <c r="E106" s="46">
        <v>0</v>
      </c>
      <c r="F106" s="91">
        <v>1.6</v>
      </c>
      <c r="G106" s="53">
        <f t="shared" si="1"/>
        <v>1.37568</v>
      </c>
      <c r="H106" s="70">
        <v>0.28032601192079493</v>
      </c>
      <c r="I106" s="53">
        <v>1.6560060119207949</v>
      </c>
      <c r="J106" s="19"/>
      <c r="K106" s="84"/>
      <c r="M106" s="19"/>
    </row>
    <row r="107" spans="1:13" x14ac:dyDescent="0.25">
      <c r="A107" s="90">
        <v>91</v>
      </c>
      <c r="B107" s="43" t="s">
        <v>119</v>
      </c>
      <c r="C107" s="42">
        <v>45.3</v>
      </c>
      <c r="D107" s="48" t="s">
        <v>316</v>
      </c>
      <c r="E107" s="46">
        <v>0</v>
      </c>
      <c r="F107" s="91">
        <v>1.5</v>
      </c>
      <c r="G107" s="53">
        <f t="shared" si="1"/>
        <v>1.2897000000000001</v>
      </c>
      <c r="H107" s="70">
        <v>0.1653485460939064</v>
      </c>
      <c r="I107" s="53">
        <v>1.4550485460939064</v>
      </c>
      <c r="J107" s="19"/>
      <c r="K107" s="84"/>
      <c r="M107" s="19"/>
    </row>
    <row r="108" spans="1:13" x14ac:dyDescent="0.25">
      <c r="A108" s="90">
        <v>92</v>
      </c>
      <c r="B108" s="43" t="s">
        <v>120</v>
      </c>
      <c r="C108" s="42">
        <v>73.099999999999994</v>
      </c>
      <c r="D108" s="48" t="s">
        <v>316</v>
      </c>
      <c r="E108" s="46">
        <v>0</v>
      </c>
      <c r="F108" s="91">
        <v>2</v>
      </c>
      <c r="G108" s="53">
        <f t="shared" si="1"/>
        <v>1.7196</v>
      </c>
      <c r="H108" s="70">
        <v>0.26682072228398579</v>
      </c>
      <c r="I108" s="53">
        <v>1.9864207222839858</v>
      </c>
      <c r="J108" s="19"/>
      <c r="K108" s="84"/>
      <c r="M108" s="19"/>
    </row>
    <row r="109" spans="1:13" x14ac:dyDescent="0.25">
      <c r="A109" s="90">
        <v>93</v>
      </c>
      <c r="B109" s="43" t="s">
        <v>121</v>
      </c>
      <c r="C109" s="42">
        <v>49.2</v>
      </c>
      <c r="D109" s="48" t="s">
        <v>316</v>
      </c>
      <c r="E109" s="46">
        <v>0</v>
      </c>
      <c r="F109" s="91">
        <v>1.6</v>
      </c>
      <c r="G109" s="53">
        <f t="shared" si="1"/>
        <v>1.37568</v>
      </c>
      <c r="H109" s="70">
        <v>0.17958385138675928</v>
      </c>
      <c r="I109" s="53">
        <v>1.5552638513867594</v>
      </c>
      <c r="J109" s="19"/>
      <c r="K109" s="84"/>
      <c r="M109" s="19"/>
    </row>
    <row r="110" spans="1:13" x14ac:dyDescent="0.25">
      <c r="A110" s="90">
        <v>94</v>
      </c>
      <c r="B110" s="43" t="s">
        <v>122</v>
      </c>
      <c r="C110" s="42">
        <v>97.2</v>
      </c>
      <c r="D110" s="48" t="s">
        <v>316</v>
      </c>
      <c r="E110" s="46">
        <v>0</v>
      </c>
      <c r="F110" s="91">
        <v>1.9</v>
      </c>
      <c r="G110" s="53">
        <f t="shared" si="1"/>
        <v>1.6336199999999999</v>
      </c>
      <c r="H110" s="70">
        <v>0.35478760883725613</v>
      </c>
      <c r="I110" s="53">
        <v>1.988407608837256</v>
      </c>
      <c r="J110" s="19"/>
      <c r="K110" s="84"/>
      <c r="M110" s="19"/>
    </row>
    <row r="111" spans="1:13" x14ac:dyDescent="0.25">
      <c r="A111" s="90">
        <v>95</v>
      </c>
      <c r="B111" s="43" t="s">
        <v>123</v>
      </c>
      <c r="C111" s="42">
        <v>76.099999999999994</v>
      </c>
      <c r="D111" s="48" t="s">
        <v>316</v>
      </c>
      <c r="E111" s="46">
        <v>0</v>
      </c>
      <c r="F111" s="91">
        <v>1.4</v>
      </c>
      <c r="G111" s="53">
        <f t="shared" si="1"/>
        <v>1.2037199999999999</v>
      </c>
      <c r="H111" s="70">
        <v>0.27777095712464184</v>
      </c>
      <c r="I111" s="53">
        <v>1.4814909571246417</v>
      </c>
      <c r="J111" s="19"/>
      <c r="K111" s="84"/>
      <c r="M111" s="19"/>
    </row>
    <row r="112" spans="1:13" x14ac:dyDescent="0.25">
      <c r="A112" s="90">
        <v>96</v>
      </c>
      <c r="B112" s="43" t="s">
        <v>124</v>
      </c>
      <c r="C112" s="42">
        <v>45.1</v>
      </c>
      <c r="D112" s="48" t="s">
        <v>316</v>
      </c>
      <c r="E112" s="46">
        <v>0</v>
      </c>
      <c r="F112" s="91">
        <v>1</v>
      </c>
      <c r="G112" s="53">
        <f t="shared" si="1"/>
        <v>0.85980000000000001</v>
      </c>
      <c r="H112" s="70">
        <v>0.16461853043786268</v>
      </c>
      <c r="I112" s="53">
        <v>1.0244185304378628</v>
      </c>
      <c r="J112" s="19"/>
      <c r="K112" s="84"/>
      <c r="M112" s="19"/>
    </row>
    <row r="113" spans="1:13" x14ac:dyDescent="0.25">
      <c r="A113" s="90">
        <v>97</v>
      </c>
      <c r="B113" s="43" t="s">
        <v>125</v>
      </c>
      <c r="C113" s="42">
        <v>73.099999999999994</v>
      </c>
      <c r="D113" s="48" t="s">
        <v>316</v>
      </c>
      <c r="E113" s="46">
        <v>0</v>
      </c>
      <c r="F113" s="91">
        <v>2</v>
      </c>
      <c r="G113" s="53">
        <f t="shared" si="1"/>
        <v>1.7196</v>
      </c>
      <c r="H113" s="70">
        <v>0.26682072228398579</v>
      </c>
      <c r="I113" s="53">
        <v>1.9864207222839858</v>
      </c>
      <c r="J113" s="19"/>
      <c r="K113" s="84"/>
      <c r="M113" s="19"/>
    </row>
    <row r="114" spans="1:13" x14ac:dyDescent="0.25">
      <c r="A114" s="90">
        <v>98</v>
      </c>
      <c r="B114" s="43" t="s">
        <v>126</v>
      </c>
      <c r="C114" s="42">
        <v>49.1</v>
      </c>
      <c r="D114" s="48" t="s">
        <v>316</v>
      </c>
      <c r="E114" s="46">
        <v>0</v>
      </c>
      <c r="F114" s="91">
        <v>0.7</v>
      </c>
      <c r="G114" s="53">
        <f t="shared" si="1"/>
        <v>0.60185999999999995</v>
      </c>
      <c r="H114" s="70">
        <v>0.17921884355873741</v>
      </c>
      <c r="I114" s="53">
        <v>0.78107884355873736</v>
      </c>
      <c r="J114" s="19"/>
      <c r="K114" s="84"/>
      <c r="M114" s="19"/>
    </row>
    <row r="115" spans="1:13" x14ac:dyDescent="0.25">
      <c r="A115" s="90">
        <v>99</v>
      </c>
      <c r="B115" s="43" t="s">
        <v>127</v>
      </c>
      <c r="C115" s="42">
        <v>97.3</v>
      </c>
      <c r="D115" s="48" t="s">
        <v>316</v>
      </c>
      <c r="E115" s="46">
        <v>0</v>
      </c>
      <c r="F115" s="91">
        <v>2.4</v>
      </c>
      <c r="G115" s="53">
        <f t="shared" si="1"/>
        <v>2.06352</v>
      </c>
      <c r="H115" s="70">
        <v>0.35515261666527798</v>
      </c>
      <c r="I115" s="53">
        <v>2.4186726166652779</v>
      </c>
      <c r="J115" s="19"/>
      <c r="K115" s="84"/>
      <c r="M115" s="19"/>
    </row>
    <row r="116" spans="1:13" x14ac:dyDescent="0.25">
      <c r="A116" s="90">
        <v>100</v>
      </c>
      <c r="B116" s="43" t="s">
        <v>128</v>
      </c>
      <c r="C116" s="42">
        <v>76.3</v>
      </c>
      <c r="D116" s="48" t="s">
        <v>316</v>
      </c>
      <c r="E116" s="46">
        <v>0</v>
      </c>
      <c r="F116" s="91">
        <v>1.4</v>
      </c>
      <c r="G116" s="53">
        <f t="shared" si="1"/>
        <v>1.2037199999999999</v>
      </c>
      <c r="H116" s="70">
        <v>0.27850097278068559</v>
      </c>
      <c r="I116" s="53">
        <v>1.4822209727806854</v>
      </c>
      <c r="J116" s="19"/>
      <c r="K116" s="84"/>
      <c r="M116" s="19"/>
    </row>
    <row r="117" spans="1:13" x14ac:dyDescent="0.25">
      <c r="A117" s="90">
        <v>101</v>
      </c>
      <c r="B117" s="43" t="s">
        <v>129</v>
      </c>
      <c r="C117" s="42">
        <v>44.6</v>
      </c>
      <c r="D117" s="48" t="s">
        <v>316</v>
      </c>
      <c r="E117" s="46">
        <v>0</v>
      </c>
      <c r="F117" s="91">
        <v>1.7</v>
      </c>
      <c r="G117" s="53">
        <f t="shared" si="1"/>
        <v>1.46166</v>
      </c>
      <c r="H117" s="70">
        <v>0.16279349129775333</v>
      </c>
      <c r="I117" s="53">
        <v>1.6244534912977533</v>
      </c>
      <c r="J117" s="19"/>
      <c r="K117" s="84"/>
      <c r="M117" s="19"/>
    </row>
    <row r="118" spans="1:13" x14ac:dyDescent="0.25">
      <c r="A118" s="90">
        <v>102</v>
      </c>
      <c r="B118" s="43" t="s">
        <v>130</v>
      </c>
      <c r="C118" s="42">
        <v>73.099999999999994</v>
      </c>
      <c r="D118" s="48" t="s">
        <v>316</v>
      </c>
      <c r="E118" s="46">
        <v>0</v>
      </c>
      <c r="F118" s="91">
        <v>1.4</v>
      </c>
      <c r="G118" s="53">
        <f t="shared" si="1"/>
        <v>1.2037199999999999</v>
      </c>
      <c r="H118" s="70">
        <v>0.26682072228398579</v>
      </c>
      <c r="I118" s="53">
        <v>1.4705407222839857</v>
      </c>
      <c r="J118" s="19"/>
      <c r="K118" s="84"/>
      <c r="M118" s="19"/>
    </row>
    <row r="119" spans="1:13" x14ac:dyDescent="0.25">
      <c r="A119" s="90">
        <v>103</v>
      </c>
      <c r="B119" s="43" t="s">
        <v>131</v>
      </c>
      <c r="C119" s="42">
        <v>49.5</v>
      </c>
      <c r="D119" s="48" t="s">
        <v>316</v>
      </c>
      <c r="E119" s="46">
        <v>0</v>
      </c>
      <c r="F119" s="91">
        <v>1</v>
      </c>
      <c r="G119" s="53">
        <f t="shared" si="1"/>
        <v>0.85980000000000001</v>
      </c>
      <c r="H119" s="70">
        <v>0.18067887487082487</v>
      </c>
      <c r="I119" s="53">
        <v>1.0404788748708249</v>
      </c>
      <c r="J119" s="19"/>
      <c r="K119" s="84"/>
      <c r="M119" s="19"/>
    </row>
    <row r="120" spans="1:13" x14ac:dyDescent="0.25">
      <c r="A120" s="90">
        <v>104</v>
      </c>
      <c r="B120" s="43" t="s">
        <v>132</v>
      </c>
      <c r="C120" s="42">
        <v>97.7</v>
      </c>
      <c r="D120" s="48" t="s">
        <v>316</v>
      </c>
      <c r="E120" s="46">
        <v>0</v>
      </c>
      <c r="F120" s="91">
        <v>2.2999999999999998</v>
      </c>
      <c r="G120" s="53">
        <f t="shared" si="1"/>
        <v>1.9775399999999999</v>
      </c>
      <c r="H120" s="70">
        <v>0.35661264797736547</v>
      </c>
      <c r="I120" s="53">
        <v>2.3341526479773655</v>
      </c>
      <c r="J120" s="19"/>
      <c r="K120" s="84"/>
      <c r="M120" s="19"/>
    </row>
    <row r="121" spans="1:13" x14ac:dyDescent="0.25">
      <c r="A121" s="90">
        <v>105</v>
      </c>
      <c r="B121" s="43" t="s">
        <v>133</v>
      </c>
      <c r="C121" s="42">
        <v>76.400000000000006</v>
      </c>
      <c r="D121" s="48" t="s">
        <v>316</v>
      </c>
      <c r="E121" s="46">
        <v>0</v>
      </c>
      <c r="F121" s="91">
        <v>1.5</v>
      </c>
      <c r="G121" s="53">
        <f t="shared" si="1"/>
        <v>1.2897000000000001</v>
      </c>
      <c r="H121" s="70">
        <v>0.27886598060870749</v>
      </c>
      <c r="I121" s="53">
        <v>1.5685659806087076</v>
      </c>
      <c r="J121" s="19"/>
      <c r="K121" s="84"/>
      <c r="M121" s="19"/>
    </row>
    <row r="122" spans="1:13" x14ac:dyDescent="0.25">
      <c r="A122" s="90">
        <v>106</v>
      </c>
      <c r="B122" s="43" t="s">
        <v>134</v>
      </c>
      <c r="C122" s="42">
        <v>44.7</v>
      </c>
      <c r="D122" s="48" t="s">
        <v>316</v>
      </c>
      <c r="E122" s="46">
        <v>0</v>
      </c>
      <c r="F122" s="91">
        <v>1.3</v>
      </c>
      <c r="G122" s="53">
        <f t="shared" si="1"/>
        <v>1.11774</v>
      </c>
      <c r="H122" s="70">
        <v>0.16315849912577521</v>
      </c>
      <c r="I122" s="53">
        <v>1.2808984991257752</v>
      </c>
      <c r="J122" s="19"/>
      <c r="K122" s="84"/>
      <c r="M122" s="19"/>
    </row>
    <row r="123" spans="1:13" x14ac:dyDescent="0.25">
      <c r="A123" s="90">
        <v>107</v>
      </c>
      <c r="B123" s="43" t="s">
        <v>135</v>
      </c>
      <c r="C123" s="42">
        <v>72.8</v>
      </c>
      <c r="D123" s="48" t="s">
        <v>316</v>
      </c>
      <c r="E123" s="46">
        <v>0</v>
      </c>
      <c r="F123" s="91">
        <v>1.4</v>
      </c>
      <c r="G123" s="53">
        <f t="shared" si="1"/>
        <v>1.2037199999999999</v>
      </c>
      <c r="H123" s="70">
        <v>0.2657256987999202</v>
      </c>
      <c r="I123" s="53">
        <v>1.46944569879992</v>
      </c>
      <c r="J123" s="19"/>
      <c r="K123" s="84"/>
      <c r="M123" s="19"/>
    </row>
    <row r="124" spans="1:13" x14ac:dyDescent="0.25">
      <c r="A124" s="90">
        <v>108</v>
      </c>
      <c r="B124" s="43" t="s">
        <v>136</v>
      </c>
      <c r="C124" s="42">
        <v>49.4</v>
      </c>
      <c r="D124" s="48" t="s">
        <v>316</v>
      </c>
      <c r="E124" s="46">
        <v>0</v>
      </c>
      <c r="F124" s="91">
        <v>0.9</v>
      </c>
      <c r="G124" s="53">
        <f t="shared" si="1"/>
        <v>0.77382000000000006</v>
      </c>
      <c r="H124" s="70">
        <v>0.180313867042803</v>
      </c>
      <c r="I124" s="53">
        <v>0.95413386704280301</v>
      </c>
      <c r="J124" s="19"/>
      <c r="K124" s="84"/>
      <c r="M124" s="19"/>
    </row>
    <row r="125" spans="1:13" x14ac:dyDescent="0.25">
      <c r="A125" s="90">
        <v>109</v>
      </c>
      <c r="B125" s="43" t="s">
        <v>137</v>
      </c>
      <c r="C125" s="42">
        <v>97.4</v>
      </c>
      <c r="D125" s="48" t="s">
        <v>316</v>
      </c>
      <c r="E125" s="46">
        <v>0</v>
      </c>
      <c r="F125" s="91">
        <v>2.4</v>
      </c>
      <c r="G125" s="53">
        <f t="shared" si="1"/>
        <v>2.06352</v>
      </c>
      <c r="H125" s="70">
        <v>0.35551762449329988</v>
      </c>
      <c r="I125" s="53">
        <v>2.4190376244933001</v>
      </c>
      <c r="J125" s="19"/>
      <c r="K125" s="84"/>
      <c r="M125" s="19"/>
    </row>
    <row r="126" spans="1:13" x14ac:dyDescent="0.25">
      <c r="A126" s="90">
        <v>110</v>
      </c>
      <c r="B126" s="43" t="s">
        <v>138</v>
      </c>
      <c r="C126" s="42">
        <v>77.400000000000006</v>
      </c>
      <c r="D126" s="48" t="s">
        <v>316</v>
      </c>
      <c r="E126" s="46">
        <v>0</v>
      </c>
      <c r="F126" s="91">
        <v>1.6</v>
      </c>
      <c r="G126" s="53">
        <f t="shared" si="1"/>
        <v>1.37568</v>
      </c>
      <c r="H126" s="70">
        <v>0.28251605888892617</v>
      </c>
      <c r="I126" s="53">
        <v>1.6581960588889262</v>
      </c>
      <c r="J126" s="19"/>
      <c r="K126" s="84"/>
      <c r="M126" s="19"/>
    </row>
    <row r="127" spans="1:13" x14ac:dyDescent="0.25">
      <c r="A127" s="90">
        <v>111</v>
      </c>
      <c r="B127" s="43" t="s">
        <v>139</v>
      </c>
      <c r="C127" s="42">
        <v>44.6</v>
      </c>
      <c r="D127" s="48" t="s">
        <v>316</v>
      </c>
      <c r="E127" s="46">
        <v>0</v>
      </c>
      <c r="F127" s="91">
        <v>1.4</v>
      </c>
      <c r="G127" s="53">
        <f t="shared" si="1"/>
        <v>1.2037199999999999</v>
      </c>
      <c r="H127" s="70">
        <v>0.16279349129775333</v>
      </c>
      <c r="I127" s="53">
        <v>1.3665134912977532</v>
      </c>
      <c r="J127" s="19"/>
      <c r="K127" s="84"/>
      <c r="M127" s="19"/>
    </row>
    <row r="128" spans="1:13" x14ac:dyDescent="0.25">
      <c r="A128" s="90">
        <v>112</v>
      </c>
      <c r="B128" s="43" t="s">
        <v>140</v>
      </c>
      <c r="C128" s="42">
        <v>72.8</v>
      </c>
      <c r="D128" s="48" t="s">
        <v>316</v>
      </c>
      <c r="E128" s="46">
        <v>0</v>
      </c>
      <c r="F128" s="91">
        <v>2</v>
      </c>
      <c r="G128" s="53">
        <f t="shared" si="1"/>
        <v>1.7196</v>
      </c>
      <c r="H128" s="70">
        <v>0.2657256987999202</v>
      </c>
      <c r="I128" s="53">
        <v>1.9853256987999202</v>
      </c>
      <c r="J128" s="19"/>
      <c r="K128" s="84"/>
      <c r="M128" s="19"/>
    </row>
    <row r="129" spans="1:13" x14ac:dyDescent="0.25">
      <c r="A129" s="90">
        <v>113</v>
      </c>
      <c r="B129" s="43" t="s">
        <v>141</v>
      </c>
      <c r="C129" s="42">
        <v>48.9</v>
      </c>
      <c r="D129" s="48" t="s">
        <v>316</v>
      </c>
      <c r="E129" s="46">
        <v>0</v>
      </c>
      <c r="F129" s="91">
        <v>1</v>
      </c>
      <c r="G129" s="53">
        <f t="shared" si="1"/>
        <v>0.85980000000000001</v>
      </c>
      <c r="H129" s="70">
        <v>0.17848882790269366</v>
      </c>
      <c r="I129" s="53">
        <v>1.0382888279026936</v>
      </c>
      <c r="J129" s="19"/>
      <c r="K129" s="84"/>
      <c r="M129" s="19"/>
    </row>
    <row r="130" spans="1:13" x14ac:dyDescent="0.25">
      <c r="A130" s="90">
        <v>114</v>
      </c>
      <c r="B130" s="43" t="s">
        <v>142</v>
      </c>
      <c r="C130" s="42">
        <v>96.9</v>
      </c>
      <c r="D130" s="48" t="s">
        <v>316</v>
      </c>
      <c r="E130" s="46">
        <v>0</v>
      </c>
      <c r="F130" s="91">
        <v>1.9</v>
      </c>
      <c r="G130" s="53">
        <f t="shared" si="1"/>
        <v>1.6336199999999999</v>
      </c>
      <c r="H130" s="70">
        <v>0.35369258535319054</v>
      </c>
      <c r="I130" s="53">
        <v>1.9873125853531903</v>
      </c>
      <c r="J130" s="19"/>
      <c r="K130" s="84"/>
      <c r="M130" s="19"/>
    </row>
    <row r="131" spans="1:13" x14ac:dyDescent="0.25">
      <c r="A131" s="90">
        <v>115</v>
      </c>
      <c r="B131" s="43" t="s">
        <v>143</v>
      </c>
      <c r="C131" s="42">
        <v>77.099999999999994</v>
      </c>
      <c r="D131" s="48" t="s">
        <v>316</v>
      </c>
      <c r="E131" s="47">
        <v>0.998</v>
      </c>
      <c r="F131" s="91">
        <v>2.4</v>
      </c>
      <c r="G131" s="53">
        <f t="shared" si="1"/>
        <v>1.2054395999999998</v>
      </c>
      <c r="H131" s="70">
        <v>0.28142103540486052</v>
      </c>
      <c r="I131" s="53">
        <v>1.4868606354048604</v>
      </c>
      <c r="J131" s="19"/>
      <c r="K131" s="84"/>
      <c r="M131" s="19"/>
    </row>
    <row r="132" spans="1:13" x14ac:dyDescent="0.25">
      <c r="A132" s="90">
        <v>116</v>
      </c>
      <c r="B132" s="43" t="s">
        <v>144</v>
      </c>
      <c r="C132" s="42">
        <v>45.3</v>
      </c>
      <c r="D132" s="48" t="s">
        <v>316</v>
      </c>
      <c r="E132" s="47">
        <v>0.83799999999999997</v>
      </c>
      <c r="F132" s="91">
        <v>2.4</v>
      </c>
      <c r="G132" s="53">
        <f t="shared" si="1"/>
        <v>1.3430076</v>
      </c>
      <c r="H132" s="70">
        <v>0.1653485460939064</v>
      </c>
      <c r="I132" s="53">
        <v>1.5083561460939063</v>
      </c>
      <c r="J132" s="19"/>
      <c r="K132" s="84"/>
      <c r="M132" s="19"/>
    </row>
    <row r="133" spans="1:13" x14ac:dyDescent="0.25">
      <c r="A133" s="90">
        <v>117</v>
      </c>
      <c r="B133" s="43" t="s">
        <v>145</v>
      </c>
      <c r="C133" s="42">
        <v>74.099999999999994</v>
      </c>
      <c r="D133" s="48" t="s">
        <v>316</v>
      </c>
      <c r="E133" s="47">
        <v>3.0000000000000001E-3</v>
      </c>
      <c r="F133" s="91">
        <v>1.7</v>
      </c>
      <c r="G133" s="53">
        <f t="shared" si="1"/>
        <v>1.4590806000000001</v>
      </c>
      <c r="H133" s="70">
        <v>0.27047080056420447</v>
      </c>
      <c r="I133" s="53">
        <v>1.7295514005642045</v>
      </c>
      <c r="J133" s="19"/>
      <c r="K133" s="84"/>
      <c r="M133" s="19"/>
    </row>
    <row r="134" spans="1:13" x14ac:dyDescent="0.25">
      <c r="A134" s="90">
        <v>118</v>
      </c>
      <c r="B134" s="43" t="s">
        <v>146</v>
      </c>
      <c r="C134" s="42">
        <v>48.8</v>
      </c>
      <c r="D134" s="48" t="s">
        <v>316</v>
      </c>
      <c r="E134" s="47">
        <v>0.33900000000000002</v>
      </c>
      <c r="F134" s="91">
        <v>1.2</v>
      </c>
      <c r="G134" s="53">
        <f t="shared" si="1"/>
        <v>0.74028780000000005</v>
      </c>
      <c r="H134" s="70">
        <v>0.17812382007467178</v>
      </c>
      <c r="I134" s="53">
        <v>0.91841162007467181</v>
      </c>
      <c r="J134" s="19"/>
      <c r="K134" s="84"/>
      <c r="M134" s="19"/>
    </row>
    <row r="135" spans="1:13" x14ac:dyDescent="0.25">
      <c r="A135" s="90">
        <v>119</v>
      </c>
      <c r="B135" s="43" t="s">
        <v>147</v>
      </c>
      <c r="C135" s="42">
        <v>98.1</v>
      </c>
      <c r="D135" s="48" t="s">
        <v>316</v>
      </c>
      <c r="E135" s="47">
        <v>3.0000000000000001E-3</v>
      </c>
      <c r="F135" s="91">
        <v>2</v>
      </c>
      <c r="G135" s="53">
        <f t="shared" si="1"/>
        <v>1.7170206000000001</v>
      </c>
      <c r="H135" s="70">
        <v>0.35807267928945291</v>
      </c>
      <c r="I135" s="53">
        <v>2.0750932792894532</v>
      </c>
      <c r="J135" s="19"/>
      <c r="K135" s="84"/>
      <c r="M135" s="19"/>
    </row>
    <row r="136" spans="1:13" x14ac:dyDescent="0.25">
      <c r="A136" s="90">
        <v>120</v>
      </c>
      <c r="B136" s="43" t="s">
        <v>148</v>
      </c>
      <c r="C136" s="42">
        <v>76.8</v>
      </c>
      <c r="D136" s="48" t="s">
        <v>316</v>
      </c>
      <c r="E136" s="46">
        <v>0</v>
      </c>
      <c r="F136" s="91">
        <v>1.6</v>
      </c>
      <c r="G136" s="53">
        <f t="shared" si="1"/>
        <v>1.37568</v>
      </c>
      <c r="H136" s="70">
        <v>0.28032601192079493</v>
      </c>
      <c r="I136" s="53">
        <v>1.6560060119207949</v>
      </c>
      <c r="J136" s="19"/>
      <c r="K136" s="84"/>
      <c r="M136" s="19"/>
    </row>
    <row r="137" spans="1:13" x14ac:dyDescent="0.25">
      <c r="A137" s="90">
        <v>121</v>
      </c>
      <c r="B137" s="43" t="s">
        <v>149</v>
      </c>
      <c r="C137" s="42">
        <v>44.9</v>
      </c>
      <c r="D137" s="48" t="s">
        <v>316</v>
      </c>
      <c r="E137" s="47">
        <v>0.84099999999999997</v>
      </c>
      <c r="F137" s="91">
        <v>1.9</v>
      </c>
      <c r="G137" s="53">
        <f t="shared" si="1"/>
        <v>0.91052820000000001</v>
      </c>
      <c r="H137" s="70">
        <v>0.16388851478181893</v>
      </c>
      <c r="I137" s="53">
        <v>1.0744167147818189</v>
      </c>
      <c r="J137" s="19"/>
      <c r="K137" s="84"/>
      <c r="M137" s="19"/>
    </row>
    <row r="138" spans="1:13" x14ac:dyDescent="0.25">
      <c r="A138" s="90">
        <v>122</v>
      </c>
      <c r="B138" s="43" t="s">
        <v>150</v>
      </c>
      <c r="C138" s="42">
        <v>73.400000000000006</v>
      </c>
      <c r="D138" s="48" t="s">
        <v>316</v>
      </c>
      <c r="E138" s="46">
        <v>0</v>
      </c>
      <c r="F138" s="91">
        <v>1.8</v>
      </c>
      <c r="G138" s="53">
        <f t="shared" si="1"/>
        <v>1.5476400000000001</v>
      </c>
      <c r="H138" s="70">
        <v>0.26791574576805144</v>
      </c>
      <c r="I138" s="53">
        <v>1.8155557457680516</v>
      </c>
      <c r="J138" s="19"/>
      <c r="K138" s="84"/>
      <c r="M138" s="19"/>
    </row>
    <row r="139" spans="1:13" x14ac:dyDescent="0.25">
      <c r="A139" s="90">
        <v>123</v>
      </c>
      <c r="B139" s="43" t="s">
        <v>151</v>
      </c>
      <c r="C139" s="42">
        <v>48.7</v>
      </c>
      <c r="D139" s="48" t="s">
        <v>316</v>
      </c>
      <c r="E139" s="46">
        <v>0</v>
      </c>
      <c r="F139" s="91">
        <v>1.2</v>
      </c>
      <c r="G139" s="53">
        <f t="shared" si="1"/>
        <v>1.03176</v>
      </c>
      <c r="H139" s="70">
        <v>0.17775881224664994</v>
      </c>
      <c r="I139" s="53">
        <v>1.20951881224665</v>
      </c>
      <c r="J139" s="19"/>
      <c r="K139" s="84"/>
      <c r="M139" s="19"/>
    </row>
    <row r="140" spans="1:13" x14ac:dyDescent="0.25">
      <c r="A140" s="90">
        <v>124</v>
      </c>
      <c r="B140" s="43" t="s">
        <v>152</v>
      </c>
      <c r="C140" s="42">
        <v>98</v>
      </c>
      <c r="D140" s="48" t="s">
        <v>316</v>
      </c>
      <c r="E140" s="47">
        <v>2.41</v>
      </c>
      <c r="F140" s="91">
        <v>4</v>
      </c>
      <c r="G140" s="53">
        <f t="shared" si="1"/>
        <v>1.3670819999999999</v>
      </c>
      <c r="H140" s="70">
        <v>0.35770767146143106</v>
      </c>
      <c r="I140" s="53">
        <v>1.724789671461431</v>
      </c>
      <c r="J140" s="19"/>
      <c r="K140" s="84"/>
      <c r="M140" s="19"/>
    </row>
    <row r="141" spans="1:13" x14ac:dyDescent="0.25">
      <c r="A141" s="90">
        <v>125</v>
      </c>
      <c r="B141" s="43" t="s">
        <v>153</v>
      </c>
      <c r="C141" s="42">
        <v>76.599999999999994</v>
      </c>
      <c r="D141" s="48" t="s">
        <v>316</v>
      </c>
      <c r="E141" s="47">
        <v>1.034</v>
      </c>
      <c r="F141" s="91">
        <v>2.8</v>
      </c>
      <c r="G141" s="53">
        <f t="shared" si="1"/>
        <v>1.5184067999999999</v>
      </c>
      <c r="H141" s="70">
        <v>0.27959599626475118</v>
      </c>
      <c r="I141" s="53">
        <v>1.7980027962647511</v>
      </c>
      <c r="J141" s="19"/>
      <c r="K141" s="84"/>
      <c r="M141" s="19"/>
    </row>
    <row r="142" spans="1:13" x14ac:dyDescent="0.25">
      <c r="A142" s="90">
        <v>126</v>
      </c>
      <c r="B142" s="43" t="s">
        <v>154</v>
      </c>
      <c r="C142" s="42">
        <v>44.8</v>
      </c>
      <c r="D142" s="48" t="s">
        <v>316</v>
      </c>
      <c r="E142" s="47">
        <v>0.82099999999999995</v>
      </c>
      <c r="F142" s="91">
        <v>2</v>
      </c>
      <c r="G142" s="53">
        <f t="shared" si="1"/>
        <v>1.0137042000000001</v>
      </c>
      <c r="H142" s="70">
        <v>0.16352350695379705</v>
      </c>
      <c r="I142" s="53">
        <v>1.1772277069537971</v>
      </c>
      <c r="J142" s="19"/>
      <c r="K142" s="84"/>
      <c r="M142" s="19"/>
    </row>
    <row r="143" spans="1:13" x14ac:dyDescent="0.25">
      <c r="A143" s="90">
        <v>127</v>
      </c>
      <c r="B143" s="43" t="s">
        <v>155</v>
      </c>
      <c r="C143" s="42">
        <v>73.400000000000006</v>
      </c>
      <c r="D143" s="48" t="s">
        <v>317</v>
      </c>
      <c r="E143" s="46">
        <v>900</v>
      </c>
      <c r="F143" s="94">
        <v>2881</v>
      </c>
      <c r="G143" s="53">
        <f>(F143-E143)* 0.00086</f>
        <v>1.70366</v>
      </c>
      <c r="H143" s="70">
        <v>0.26791574576805144</v>
      </c>
      <c r="I143" s="53">
        <v>1.9715757457680514</v>
      </c>
      <c r="J143" s="19"/>
      <c r="K143" s="84"/>
      <c r="M143" s="19"/>
    </row>
    <row r="144" spans="1:13" x14ac:dyDescent="0.25">
      <c r="A144" s="90">
        <v>128</v>
      </c>
      <c r="B144" s="43" t="s">
        <v>156</v>
      </c>
      <c r="C144" s="42">
        <v>49.2</v>
      </c>
      <c r="D144" s="48" t="s">
        <v>316</v>
      </c>
      <c r="E144" s="46">
        <v>0</v>
      </c>
      <c r="F144" s="91">
        <v>1.4</v>
      </c>
      <c r="G144" s="53">
        <f t="shared" si="1"/>
        <v>1.2037199999999999</v>
      </c>
      <c r="H144" s="70">
        <v>0.17958385138675928</v>
      </c>
      <c r="I144" s="53">
        <v>1.3833038513867593</v>
      </c>
      <c r="J144" s="19"/>
      <c r="K144" s="84"/>
      <c r="M144" s="19"/>
    </row>
    <row r="145" spans="1:13" x14ac:dyDescent="0.25">
      <c r="A145" s="90">
        <v>129</v>
      </c>
      <c r="B145" s="43" t="s">
        <v>157</v>
      </c>
      <c r="C145" s="42">
        <v>97.8</v>
      </c>
      <c r="D145" s="48" t="s">
        <v>317</v>
      </c>
      <c r="E145" s="46">
        <v>1510</v>
      </c>
      <c r="F145" s="94">
        <v>3731</v>
      </c>
      <c r="G145" s="53">
        <f>(F145-E145)* 0.00086</f>
        <v>1.9100599999999999</v>
      </c>
      <c r="H145" s="70">
        <v>0.35697765580538732</v>
      </c>
      <c r="I145" s="53">
        <v>2.2670376558053871</v>
      </c>
      <c r="J145" s="19"/>
      <c r="K145" s="84"/>
      <c r="M145" s="19"/>
    </row>
    <row r="146" spans="1:13" x14ac:dyDescent="0.25">
      <c r="A146" s="90">
        <v>130</v>
      </c>
      <c r="B146" s="43" t="s">
        <v>158</v>
      </c>
      <c r="C146" s="42">
        <v>76.3</v>
      </c>
      <c r="D146" s="48" t="s">
        <v>316</v>
      </c>
      <c r="E146" s="47">
        <v>0.88400000000000001</v>
      </c>
      <c r="F146" s="91">
        <v>2.5</v>
      </c>
      <c r="G146" s="53">
        <f t="shared" si="1"/>
        <v>1.3894368000000001</v>
      </c>
      <c r="H146" s="70">
        <v>0.27850097278068559</v>
      </c>
      <c r="I146" s="53">
        <v>1.6679377727806857</v>
      </c>
      <c r="J146" s="19"/>
      <c r="K146" s="84"/>
      <c r="M146" s="19"/>
    </row>
    <row r="147" spans="1:13" x14ac:dyDescent="0.25">
      <c r="A147" s="90">
        <v>131</v>
      </c>
      <c r="B147" s="43" t="s">
        <v>159</v>
      </c>
      <c r="C147" s="42">
        <v>44.2</v>
      </c>
      <c r="D147" s="48" t="s">
        <v>316</v>
      </c>
      <c r="E147" s="47">
        <v>0.48899999999999999</v>
      </c>
      <c r="F147" s="91">
        <v>1.3</v>
      </c>
      <c r="G147" s="53">
        <f t="shared" si="1"/>
        <v>0.69729780000000008</v>
      </c>
      <c r="H147" s="70">
        <v>0.16133345998566587</v>
      </c>
      <c r="I147" s="53">
        <v>0.85863125998566592</v>
      </c>
      <c r="J147" s="19"/>
      <c r="K147" s="84"/>
      <c r="M147" s="19"/>
    </row>
    <row r="148" spans="1:13" x14ac:dyDescent="0.25">
      <c r="A148" s="90">
        <v>132</v>
      </c>
      <c r="B148" s="43" t="s">
        <v>160</v>
      </c>
      <c r="C148" s="42">
        <v>73.3</v>
      </c>
      <c r="D148" s="48" t="s">
        <v>316</v>
      </c>
      <c r="E148" s="47">
        <v>1.0349999999999999</v>
      </c>
      <c r="F148" s="91">
        <v>1.6</v>
      </c>
      <c r="G148" s="53">
        <f t="shared" ref="G148:G187" si="2">(F148-E148)*0.8598</f>
        <v>0.48578700000000014</v>
      </c>
      <c r="H148" s="70">
        <v>0.26755073794002954</v>
      </c>
      <c r="I148" s="53">
        <v>0.75333773794002967</v>
      </c>
      <c r="J148" s="19"/>
      <c r="K148" s="84"/>
      <c r="M148" s="19"/>
    </row>
    <row r="149" spans="1:13" x14ac:dyDescent="0.25">
      <c r="A149" s="90">
        <v>133</v>
      </c>
      <c r="B149" s="43" t="s">
        <v>161</v>
      </c>
      <c r="C149" s="42">
        <v>49.5</v>
      </c>
      <c r="D149" s="48" t="s">
        <v>316</v>
      </c>
      <c r="E149" s="47">
        <v>0.82099999999999995</v>
      </c>
      <c r="F149" s="91">
        <v>1.9</v>
      </c>
      <c r="G149" s="53">
        <f t="shared" si="2"/>
        <v>0.9277242</v>
      </c>
      <c r="H149" s="70">
        <v>0.18067887487082487</v>
      </c>
      <c r="I149" s="53">
        <v>1.1084030748708249</v>
      </c>
      <c r="J149" s="19"/>
      <c r="K149" s="84"/>
      <c r="M149" s="19"/>
    </row>
    <row r="150" spans="1:13" x14ac:dyDescent="0.25">
      <c r="A150" s="90">
        <v>134</v>
      </c>
      <c r="B150" s="43" t="s">
        <v>162</v>
      </c>
      <c r="C150" s="42">
        <v>97.2</v>
      </c>
      <c r="D150" s="48" t="s">
        <v>316</v>
      </c>
      <c r="E150" s="46">
        <v>0</v>
      </c>
      <c r="F150" s="91">
        <v>2.2999999999999998</v>
      </c>
      <c r="G150" s="53">
        <f t="shared" si="2"/>
        <v>1.9775399999999999</v>
      </c>
      <c r="H150" s="70">
        <v>0.35478760883725613</v>
      </c>
      <c r="I150" s="53">
        <v>2.332327608837256</v>
      </c>
      <c r="J150" s="19"/>
      <c r="K150" s="84"/>
      <c r="M150" s="19"/>
    </row>
    <row r="151" spans="1:13" x14ac:dyDescent="0.25">
      <c r="A151" s="90">
        <v>135</v>
      </c>
      <c r="B151" s="43" t="s">
        <v>163</v>
      </c>
      <c r="C151" s="42">
        <v>76.7</v>
      </c>
      <c r="D151" s="48" t="s">
        <v>316</v>
      </c>
      <c r="E151" s="47">
        <v>0.9</v>
      </c>
      <c r="F151" s="91">
        <v>2.5</v>
      </c>
      <c r="G151" s="53">
        <f t="shared" si="2"/>
        <v>1.37568</v>
      </c>
      <c r="H151" s="70">
        <v>0.27996100409277308</v>
      </c>
      <c r="I151" s="53">
        <v>1.6556410040927731</v>
      </c>
      <c r="J151" s="19"/>
      <c r="K151" s="84"/>
      <c r="M151" s="19"/>
    </row>
    <row r="152" spans="1:13" x14ac:dyDescent="0.25">
      <c r="A152" s="90">
        <v>136</v>
      </c>
      <c r="B152" s="43" t="s">
        <v>164</v>
      </c>
      <c r="C152" s="42">
        <v>44.4</v>
      </c>
      <c r="D152" s="48" t="s">
        <v>316</v>
      </c>
      <c r="E152" s="47">
        <v>0.84699999999999998</v>
      </c>
      <c r="F152" s="91">
        <v>1.6</v>
      </c>
      <c r="G152" s="53">
        <f t="shared" si="2"/>
        <v>0.64742940000000015</v>
      </c>
      <c r="H152" s="70">
        <v>0.16206347564170959</v>
      </c>
      <c r="I152" s="53">
        <v>0.80949287564170969</v>
      </c>
      <c r="J152" s="19"/>
      <c r="K152" s="84"/>
      <c r="M152" s="19"/>
    </row>
    <row r="153" spans="1:13" x14ac:dyDescent="0.25">
      <c r="A153" s="90">
        <v>137</v>
      </c>
      <c r="B153" s="43" t="s">
        <v>165</v>
      </c>
      <c r="C153" s="42">
        <v>71.599999999999994</v>
      </c>
      <c r="D153" s="48" t="s">
        <v>316</v>
      </c>
      <c r="E153" s="47">
        <v>1.0780000000000001</v>
      </c>
      <c r="F153" s="91">
        <v>2.9</v>
      </c>
      <c r="G153" s="53">
        <f t="shared" si="2"/>
        <v>1.5665555999999998</v>
      </c>
      <c r="H153" s="70">
        <v>0.26134560486365777</v>
      </c>
      <c r="I153" s="53">
        <v>1.8279012048636576</v>
      </c>
      <c r="J153" s="19"/>
      <c r="K153" s="84"/>
      <c r="M153" s="19"/>
    </row>
    <row r="154" spans="1:13" x14ac:dyDescent="0.25">
      <c r="A154" s="90">
        <v>138</v>
      </c>
      <c r="B154" s="43" t="s">
        <v>166</v>
      </c>
      <c r="C154" s="42">
        <v>49.1</v>
      </c>
      <c r="D154" s="48" t="s">
        <v>316</v>
      </c>
      <c r="E154" s="46">
        <v>0</v>
      </c>
      <c r="F154" s="91">
        <v>0.9</v>
      </c>
      <c r="G154" s="53">
        <f t="shared" si="2"/>
        <v>0.77382000000000006</v>
      </c>
      <c r="H154" s="70">
        <v>0.17921884355873741</v>
      </c>
      <c r="I154" s="53">
        <v>0.95303884355873747</v>
      </c>
      <c r="J154" s="19"/>
      <c r="K154" s="84"/>
      <c r="M154" s="19"/>
    </row>
    <row r="155" spans="1:13" x14ac:dyDescent="0.25">
      <c r="A155" s="90">
        <v>139</v>
      </c>
      <c r="B155" s="43" t="s">
        <v>167</v>
      </c>
      <c r="C155" s="42">
        <v>97.3</v>
      </c>
      <c r="D155" s="48" t="s">
        <v>316</v>
      </c>
      <c r="E155" s="46">
        <v>0</v>
      </c>
      <c r="F155" s="91">
        <v>2</v>
      </c>
      <c r="G155" s="53">
        <f t="shared" si="2"/>
        <v>1.7196</v>
      </c>
      <c r="H155" s="70">
        <v>0.35515261666527798</v>
      </c>
      <c r="I155" s="53">
        <v>2.0747526166652781</v>
      </c>
      <c r="J155" s="19"/>
      <c r="K155" s="84"/>
      <c r="M155" s="19"/>
    </row>
    <row r="156" spans="1:13" x14ac:dyDescent="0.25">
      <c r="A156" s="90">
        <v>140</v>
      </c>
      <c r="B156" s="43" t="s">
        <v>168</v>
      </c>
      <c r="C156" s="42">
        <v>77</v>
      </c>
      <c r="D156" s="48" t="s">
        <v>316</v>
      </c>
      <c r="E156" s="47">
        <v>0.81799999999999995</v>
      </c>
      <c r="F156" s="91">
        <v>2.9</v>
      </c>
      <c r="G156" s="53">
        <f t="shared" si="2"/>
        <v>1.7901035999999999</v>
      </c>
      <c r="H156" s="70">
        <v>0.28105602757683867</v>
      </c>
      <c r="I156" s="53">
        <v>2.0711596275768387</v>
      </c>
      <c r="J156" s="19"/>
      <c r="K156" s="84"/>
      <c r="M156" s="19"/>
    </row>
    <row r="157" spans="1:13" x14ac:dyDescent="0.25">
      <c r="A157" s="90">
        <v>141</v>
      </c>
      <c r="B157" s="43" t="s">
        <v>169</v>
      </c>
      <c r="C157" s="42">
        <v>44.6</v>
      </c>
      <c r="D157" s="48" t="s">
        <v>316</v>
      </c>
      <c r="E157" s="47">
        <v>0.73899999999999999</v>
      </c>
      <c r="F157" s="91">
        <v>2.2999999999999998</v>
      </c>
      <c r="G157" s="53">
        <f t="shared" si="2"/>
        <v>1.3421478</v>
      </c>
      <c r="H157" s="70">
        <v>0.16279349129775333</v>
      </c>
      <c r="I157" s="53">
        <v>1.5049412912977533</v>
      </c>
      <c r="J157" s="19"/>
      <c r="K157" s="84"/>
      <c r="M157" s="19"/>
    </row>
    <row r="158" spans="1:13" x14ac:dyDescent="0.25">
      <c r="A158" s="90">
        <v>142</v>
      </c>
      <c r="B158" s="43" t="s">
        <v>170</v>
      </c>
      <c r="C158" s="42">
        <v>72.5</v>
      </c>
      <c r="D158" s="48" t="s">
        <v>316</v>
      </c>
      <c r="E158" s="47">
        <v>1.0129999999999999</v>
      </c>
      <c r="F158" s="94">
        <v>3.1</v>
      </c>
      <c r="G158" s="53">
        <f t="shared" si="2"/>
        <v>1.7944026000000002</v>
      </c>
      <c r="H158" s="70">
        <v>0.2646306753158546</v>
      </c>
      <c r="I158" s="53">
        <v>2.0590332753158549</v>
      </c>
      <c r="J158" s="19"/>
      <c r="K158" s="84"/>
      <c r="M158" s="19"/>
    </row>
    <row r="159" spans="1:13" x14ac:dyDescent="0.25">
      <c r="A159" s="90">
        <v>143</v>
      </c>
      <c r="B159" s="43" t="s">
        <v>171</v>
      </c>
      <c r="C159" s="42">
        <v>49</v>
      </c>
      <c r="D159" s="48" t="s">
        <v>317</v>
      </c>
      <c r="E159" s="46">
        <v>0</v>
      </c>
      <c r="F159" s="94">
        <v>1440</v>
      </c>
      <c r="G159" s="53">
        <f>(F159-E159)* 0.00086</f>
        <v>1.2383999999999999</v>
      </c>
      <c r="H159" s="70">
        <v>0.17885383573071553</v>
      </c>
      <c r="I159" s="53">
        <v>1.4172538357307154</v>
      </c>
      <c r="J159" s="19"/>
      <c r="K159" s="84"/>
      <c r="M159" s="19"/>
    </row>
    <row r="160" spans="1:13" x14ac:dyDescent="0.25">
      <c r="A160" s="90">
        <v>144</v>
      </c>
      <c r="B160" s="43" t="s">
        <v>172</v>
      </c>
      <c r="C160" s="42">
        <v>96.9</v>
      </c>
      <c r="D160" s="48" t="s">
        <v>316</v>
      </c>
      <c r="E160" s="46">
        <v>0</v>
      </c>
      <c r="F160" s="91">
        <v>2.2000000000000002</v>
      </c>
      <c r="G160" s="53">
        <f t="shared" si="2"/>
        <v>1.8915600000000001</v>
      </c>
      <c r="H160" s="70">
        <v>0.35369258535319054</v>
      </c>
      <c r="I160" s="53">
        <v>2.2452525853531906</v>
      </c>
      <c r="J160" s="19"/>
      <c r="K160" s="84"/>
      <c r="M160" s="19"/>
    </row>
    <row r="161" spans="1:13" x14ac:dyDescent="0.25">
      <c r="A161" s="90">
        <v>145</v>
      </c>
      <c r="B161" s="43" t="s">
        <v>173</v>
      </c>
      <c r="C161" s="42">
        <v>108.8</v>
      </c>
      <c r="D161" s="48" t="s">
        <v>316</v>
      </c>
      <c r="E161" s="47">
        <v>1.206</v>
      </c>
      <c r="F161" s="91">
        <v>3.2</v>
      </c>
      <c r="G161" s="53">
        <f t="shared" si="2"/>
        <v>1.7144412000000002</v>
      </c>
      <c r="H161" s="70">
        <v>0.39712851688779283</v>
      </c>
      <c r="I161" s="53">
        <v>2.1115697168877929</v>
      </c>
      <c r="J161" s="19"/>
      <c r="K161" s="84"/>
      <c r="M161" s="19"/>
    </row>
    <row r="162" spans="1:13" x14ac:dyDescent="0.25">
      <c r="A162" s="90">
        <v>146</v>
      </c>
      <c r="B162" s="43" t="s">
        <v>174</v>
      </c>
      <c r="C162" s="42">
        <v>43.6</v>
      </c>
      <c r="D162" s="48" t="s">
        <v>316</v>
      </c>
      <c r="E162" s="46">
        <v>0</v>
      </c>
      <c r="F162" s="91">
        <v>1.3</v>
      </c>
      <c r="G162" s="53">
        <f t="shared" si="2"/>
        <v>1.11774</v>
      </c>
      <c r="H162" s="70">
        <v>0.15914341301753465</v>
      </c>
      <c r="I162" s="53">
        <v>1.2768834130175346</v>
      </c>
      <c r="J162" s="19"/>
      <c r="K162" s="84"/>
      <c r="M162" s="19"/>
    </row>
    <row r="163" spans="1:13" x14ac:dyDescent="0.25">
      <c r="A163" s="90">
        <v>147</v>
      </c>
      <c r="B163" s="43" t="s">
        <v>175</v>
      </c>
      <c r="C163" s="42">
        <v>66.099999999999994</v>
      </c>
      <c r="D163" s="48" t="s">
        <v>316</v>
      </c>
      <c r="E163" s="46">
        <v>0</v>
      </c>
      <c r="F163" s="91">
        <v>2.9</v>
      </c>
      <c r="G163" s="53">
        <f t="shared" si="2"/>
        <v>2.49342</v>
      </c>
      <c r="H163" s="70">
        <v>0.24127017432245501</v>
      </c>
      <c r="I163" s="53">
        <v>2.7346901743224548</v>
      </c>
      <c r="J163" s="19"/>
      <c r="K163" s="84"/>
      <c r="M163" s="19"/>
    </row>
    <row r="164" spans="1:13" x14ac:dyDescent="0.25">
      <c r="A164" s="90">
        <v>148</v>
      </c>
      <c r="B164" s="43" t="s">
        <v>176</v>
      </c>
      <c r="C164" s="42">
        <v>107</v>
      </c>
      <c r="D164" s="48" t="s">
        <v>316</v>
      </c>
      <c r="E164" s="47">
        <v>2.0939999999999999</v>
      </c>
      <c r="F164" s="91">
        <v>5</v>
      </c>
      <c r="G164" s="53">
        <f t="shared" si="2"/>
        <v>2.4985788000000002</v>
      </c>
      <c r="H164" s="70">
        <v>0.39055837598339921</v>
      </c>
      <c r="I164" s="53">
        <v>2.8891371759833993</v>
      </c>
      <c r="J164" s="19"/>
      <c r="K164" s="84"/>
      <c r="M164" s="19"/>
    </row>
    <row r="165" spans="1:13" x14ac:dyDescent="0.25">
      <c r="A165" s="90">
        <v>149</v>
      </c>
      <c r="B165" s="43" t="s">
        <v>177</v>
      </c>
      <c r="C165" s="42">
        <v>43.9</v>
      </c>
      <c r="D165" s="48" t="s">
        <v>316</v>
      </c>
      <c r="E165" s="47">
        <v>0.83199999999999996</v>
      </c>
      <c r="F165" s="91">
        <v>2.1</v>
      </c>
      <c r="G165" s="53">
        <f t="shared" si="2"/>
        <v>1.0902264000000002</v>
      </c>
      <c r="H165" s="70">
        <v>0.16023843650160025</v>
      </c>
      <c r="I165" s="53">
        <v>1.2504648365016005</v>
      </c>
      <c r="J165" s="19"/>
      <c r="K165" s="84"/>
      <c r="M165" s="19"/>
    </row>
    <row r="166" spans="1:13" x14ac:dyDescent="0.25">
      <c r="A166" s="90">
        <v>150</v>
      </c>
      <c r="B166" s="43" t="s">
        <v>178</v>
      </c>
      <c r="C166" s="42">
        <v>65.599999999999994</v>
      </c>
      <c r="D166" s="48" t="s">
        <v>316</v>
      </c>
      <c r="E166" s="47">
        <v>1.0920000000000001</v>
      </c>
      <c r="F166" s="91">
        <v>2.8</v>
      </c>
      <c r="G166" s="53">
        <f t="shared" si="2"/>
        <v>1.4685383999999997</v>
      </c>
      <c r="H166" s="70">
        <v>0.23944513518234567</v>
      </c>
      <c r="I166" s="53">
        <v>1.7079835351823454</v>
      </c>
      <c r="J166" s="19"/>
      <c r="K166" s="84"/>
      <c r="M166" s="19"/>
    </row>
    <row r="167" spans="1:13" x14ac:dyDescent="0.25">
      <c r="A167" s="90">
        <v>151</v>
      </c>
      <c r="B167" s="43" t="s">
        <v>179</v>
      </c>
      <c r="C167" s="42">
        <v>108.7</v>
      </c>
      <c r="D167" s="48" t="s">
        <v>316</v>
      </c>
      <c r="E167" s="47">
        <v>1.4330000000000001</v>
      </c>
      <c r="F167" s="91">
        <v>3.6</v>
      </c>
      <c r="G167" s="53">
        <f t="shared" si="2"/>
        <v>1.8631865999999999</v>
      </c>
      <c r="H167" s="70">
        <v>0.39676350905977098</v>
      </c>
      <c r="I167" s="53">
        <v>2.2599501090597709</v>
      </c>
      <c r="J167" s="19"/>
      <c r="K167" s="84"/>
      <c r="M167" s="19"/>
    </row>
    <row r="168" spans="1:13" x14ac:dyDescent="0.25">
      <c r="A168" s="90">
        <v>152</v>
      </c>
      <c r="B168" s="43" t="s">
        <v>180</v>
      </c>
      <c r="C168" s="42">
        <v>43.5</v>
      </c>
      <c r="D168" s="48" t="s">
        <v>316</v>
      </c>
      <c r="E168" s="47">
        <v>5.8000000000000003E-2</v>
      </c>
      <c r="F168" s="91">
        <v>0.5</v>
      </c>
      <c r="G168" s="53">
        <f t="shared" si="2"/>
        <v>0.38003160000000002</v>
      </c>
      <c r="H168" s="70">
        <v>0.15877840518951278</v>
      </c>
      <c r="I168" s="53">
        <v>0.53881000518951283</v>
      </c>
      <c r="J168" s="19"/>
      <c r="K168" s="84"/>
      <c r="M168" s="19"/>
    </row>
    <row r="169" spans="1:13" x14ac:dyDescent="0.25">
      <c r="A169" s="90">
        <v>153</v>
      </c>
      <c r="B169" s="43" t="s">
        <v>181</v>
      </c>
      <c r="C169" s="42">
        <v>65.8</v>
      </c>
      <c r="D169" s="48" t="s">
        <v>316</v>
      </c>
      <c r="E169" s="47">
        <v>0.92700000000000005</v>
      </c>
      <c r="F169" s="91">
        <v>2.5</v>
      </c>
      <c r="G169" s="53">
        <f t="shared" si="2"/>
        <v>1.3524654</v>
      </c>
      <c r="H169" s="70">
        <v>0.24017515083838942</v>
      </c>
      <c r="I169" s="53">
        <v>1.5926405508383894</v>
      </c>
      <c r="J169" s="19"/>
      <c r="K169" s="84"/>
      <c r="M169" s="19"/>
    </row>
    <row r="170" spans="1:13" x14ac:dyDescent="0.25">
      <c r="A170" s="90">
        <v>154</v>
      </c>
      <c r="B170" s="43" t="s">
        <v>182</v>
      </c>
      <c r="C170" s="42">
        <v>108.7</v>
      </c>
      <c r="D170" s="48" t="s">
        <v>316</v>
      </c>
      <c r="E170" s="47">
        <v>0.88100000000000001</v>
      </c>
      <c r="F170" s="91">
        <v>3.4</v>
      </c>
      <c r="G170" s="53">
        <f t="shared" si="2"/>
        <v>2.1658362000000002</v>
      </c>
      <c r="H170" s="70">
        <v>0.39676350905977098</v>
      </c>
      <c r="I170" s="53">
        <v>2.5625997090597714</v>
      </c>
      <c r="J170" s="19"/>
      <c r="K170" s="84"/>
      <c r="M170" s="19"/>
    </row>
    <row r="171" spans="1:13" x14ac:dyDescent="0.25">
      <c r="A171" s="90">
        <v>155</v>
      </c>
      <c r="B171" s="43" t="s">
        <v>183</v>
      </c>
      <c r="C171" s="42">
        <v>43.5</v>
      </c>
      <c r="D171" s="48" t="s">
        <v>316</v>
      </c>
      <c r="E171" s="47">
        <v>0.59799999999999998</v>
      </c>
      <c r="F171" s="91">
        <v>1.6</v>
      </c>
      <c r="G171" s="53">
        <f t="shared" si="2"/>
        <v>0.86151960000000016</v>
      </c>
      <c r="H171" s="70">
        <v>0.15877840518951278</v>
      </c>
      <c r="I171" s="53">
        <v>1.020298005189513</v>
      </c>
      <c r="J171" s="19"/>
      <c r="K171" s="84"/>
      <c r="M171" s="19"/>
    </row>
    <row r="172" spans="1:13" x14ac:dyDescent="0.25">
      <c r="A172" s="90">
        <v>156</v>
      </c>
      <c r="B172" s="43" t="s">
        <v>184</v>
      </c>
      <c r="C172" s="42">
        <v>66.099999999999994</v>
      </c>
      <c r="D172" s="48" t="s">
        <v>316</v>
      </c>
      <c r="E172" s="47">
        <v>0.97599999999999998</v>
      </c>
      <c r="F172" s="91">
        <v>2.2999999999999998</v>
      </c>
      <c r="G172" s="53">
        <f t="shared" si="2"/>
        <v>1.1383751999999998</v>
      </c>
      <c r="H172" s="70">
        <v>0.24127017432245501</v>
      </c>
      <c r="I172" s="53">
        <v>1.3796453743224548</v>
      </c>
      <c r="J172" s="19"/>
      <c r="K172" s="84"/>
      <c r="M172" s="19"/>
    </row>
    <row r="173" spans="1:13" x14ac:dyDescent="0.25">
      <c r="A173" s="90">
        <v>157</v>
      </c>
      <c r="B173" s="43" t="s">
        <v>185</v>
      </c>
      <c r="C173" s="42">
        <v>108.8</v>
      </c>
      <c r="D173" s="48" t="s">
        <v>316</v>
      </c>
      <c r="E173" s="47">
        <v>1.651</v>
      </c>
      <c r="F173" s="91">
        <v>4.3</v>
      </c>
      <c r="G173" s="53">
        <f t="shared" si="2"/>
        <v>2.2776102000000003</v>
      </c>
      <c r="H173" s="70">
        <v>0.39712851688779283</v>
      </c>
      <c r="I173" s="53">
        <v>2.6747387168877932</v>
      </c>
      <c r="J173" s="19"/>
      <c r="K173" s="84"/>
      <c r="M173" s="19"/>
    </row>
    <row r="174" spans="1:13" x14ac:dyDescent="0.25">
      <c r="A174" s="90">
        <v>158</v>
      </c>
      <c r="B174" s="43" t="s">
        <v>186</v>
      </c>
      <c r="C174" s="42">
        <v>43.1</v>
      </c>
      <c r="D174" s="48" t="s">
        <v>316</v>
      </c>
      <c r="E174" s="47">
        <v>0.74399999999999999</v>
      </c>
      <c r="F174" s="91">
        <v>2.1</v>
      </c>
      <c r="G174" s="53">
        <f t="shared" si="2"/>
        <v>1.1658888000000001</v>
      </c>
      <c r="H174" s="70">
        <v>0.15731837387742531</v>
      </c>
      <c r="I174" s="53">
        <v>1.3232071738774254</v>
      </c>
      <c r="J174" s="19"/>
      <c r="K174" s="84"/>
      <c r="M174" s="19"/>
    </row>
    <row r="175" spans="1:13" x14ac:dyDescent="0.25">
      <c r="A175" s="90">
        <v>159</v>
      </c>
      <c r="B175" s="43" t="s">
        <v>187</v>
      </c>
      <c r="C175" s="42">
        <v>66.099999999999994</v>
      </c>
      <c r="D175" s="48" t="s">
        <v>316</v>
      </c>
      <c r="E175" s="47">
        <v>1.0029999999999999</v>
      </c>
      <c r="F175" s="91">
        <v>2.5</v>
      </c>
      <c r="G175" s="53">
        <f t="shared" si="2"/>
        <v>1.2871206000000002</v>
      </c>
      <c r="H175" s="70">
        <v>0.24127017432245501</v>
      </c>
      <c r="I175" s="53">
        <v>1.5283907743224552</v>
      </c>
      <c r="J175" s="19"/>
      <c r="K175" s="84"/>
      <c r="M175" s="19"/>
    </row>
    <row r="176" spans="1:13" x14ac:dyDescent="0.25">
      <c r="A176" s="90">
        <v>160</v>
      </c>
      <c r="B176" s="43" t="s">
        <v>188</v>
      </c>
      <c r="C176" s="42">
        <v>109.1</v>
      </c>
      <c r="D176" s="48" t="s">
        <v>316</v>
      </c>
      <c r="E176" s="47">
        <v>1.702</v>
      </c>
      <c r="F176" s="91">
        <v>4.4000000000000004</v>
      </c>
      <c r="G176" s="53">
        <f t="shared" si="2"/>
        <v>2.3197404000000001</v>
      </c>
      <c r="H176" s="70">
        <v>0.39822354037185842</v>
      </c>
      <c r="I176" s="53">
        <v>2.7179639403718587</v>
      </c>
      <c r="J176" s="19"/>
      <c r="K176" s="84"/>
      <c r="M176" s="19"/>
    </row>
    <row r="177" spans="1:13" x14ac:dyDescent="0.25">
      <c r="A177" s="90">
        <v>161</v>
      </c>
      <c r="B177" s="43" t="s">
        <v>189</v>
      </c>
      <c r="C177" s="42">
        <v>43.1</v>
      </c>
      <c r="D177" s="48" t="s">
        <v>316</v>
      </c>
      <c r="E177" s="47">
        <v>0.746</v>
      </c>
      <c r="F177" s="91">
        <v>2</v>
      </c>
      <c r="G177" s="53">
        <f t="shared" si="2"/>
        <v>1.0781892</v>
      </c>
      <c r="H177" s="70">
        <v>0.15731837387742531</v>
      </c>
      <c r="I177" s="53">
        <v>1.2355075738774253</v>
      </c>
      <c r="J177" s="19"/>
      <c r="K177" s="84"/>
      <c r="M177" s="19"/>
    </row>
    <row r="178" spans="1:13" x14ac:dyDescent="0.25">
      <c r="A178" s="90">
        <v>162</v>
      </c>
      <c r="B178" s="43" t="s">
        <v>190</v>
      </c>
      <c r="C178" s="42">
        <v>65.8</v>
      </c>
      <c r="D178" s="48" t="s">
        <v>316</v>
      </c>
      <c r="E178" s="47">
        <v>1.1579999999999999</v>
      </c>
      <c r="F178" s="91">
        <v>3</v>
      </c>
      <c r="G178" s="53">
        <f t="shared" si="2"/>
        <v>1.5837516</v>
      </c>
      <c r="H178" s="70">
        <v>0.24017515083838942</v>
      </c>
      <c r="I178" s="53">
        <v>1.8239267508383894</v>
      </c>
      <c r="J178" s="19"/>
      <c r="K178" s="84"/>
      <c r="M178" s="19"/>
    </row>
    <row r="179" spans="1:13" x14ac:dyDescent="0.25">
      <c r="A179" s="90">
        <v>163</v>
      </c>
      <c r="B179" s="43" t="s">
        <v>191</v>
      </c>
      <c r="C179" s="42">
        <v>109.9</v>
      </c>
      <c r="D179" s="48" t="s">
        <v>316</v>
      </c>
      <c r="E179" s="47">
        <v>1.5840000000000001</v>
      </c>
      <c r="F179" s="91">
        <v>4.3</v>
      </c>
      <c r="G179" s="53">
        <f t="shared" si="2"/>
        <v>2.3352168</v>
      </c>
      <c r="H179" s="70">
        <v>0.40114360299603341</v>
      </c>
      <c r="I179" s="53">
        <v>2.7363604029960333</v>
      </c>
      <c r="J179" s="19"/>
      <c r="K179" s="84"/>
      <c r="M179" s="19"/>
    </row>
    <row r="180" spans="1:13" x14ac:dyDescent="0.25">
      <c r="A180" s="90">
        <v>164</v>
      </c>
      <c r="B180" s="43" t="s">
        <v>192</v>
      </c>
      <c r="C180" s="42">
        <v>43.8</v>
      </c>
      <c r="D180" s="48" t="s">
        <v>316</v>
      </c>
      <c r="E180" s="47">
        <v>0.66</v>
      </c>
      <c r="F180" s="91">
        <v>1.8</v>
      </c>
      <c r="G180" s="53">
        <f t="shared" si="2"/>
        <v>0.98017200000000015</v>
      </c>
      <c r="H180" s="70">
        <v>0.15987342867357837</v>
      </c>
      <c r="I180" s="53">
        <v>1.1400454286735786</v>
      </c>
      <c r="J180" s="19"/>
      <c r="K180" s="84"/>
      <c r="M180" s="19"/>
    </row>
    <row r="181" spans="1:13" x14ac:dyDescent="0.25">
      <c r="A181" s="90">
        <v>165</v>
      </c>
      <c r="B181" s="43" t="s">
        <v>193</v>
      </c>
      <c r="C181" s="42">
        <v>65.900000000000006</v>
      </c>
      <c r="D181" s="48" t="s">
        <v>316</v>
      </c>
      <c r="E181" s="47">
        <v>1.1870000000000001</v>
      </c>
      <c r="F181" s="91">
        <v>2.1</v>
      </c>
      <c r="G181" s="53">
        <f t="shared" si="2"/>
        <v>0.78499740000000007</v>
      </c>
      <c r="H181" s="70">
        <v>0.24054015866641132</v>
      </c>
      <c r="I181" s="53">
        <v>1.0255375586664113</v>
      </c>
      <c r="J181" s="19"/>
      <c r="K181" s="84"/>
      <c r="M181" s="19"/>
    </row>
    <row r="182" spans="1:13" x14ac:dyDescent="0.25">
      <c r="A182" s="90">
        <v>166</v>
      </c>
      <c r="B182" s="43" t="s">
        <v>194</v>
      </c>
      <c r="C182" s="42">
        <v>109.5</v>
      </c>
      <c r="D182" s="48" t="s">
        <v>316</v>
      </c>
      <c r="E182" s="47">
        <v>1.694</v>
      </c>
      <c r="F182" s="91">
        <v>4.4000000000000004</v>
      </c>
      <c r="G182" s="53">
        <f t="shared" si="2"/>
        <v>2.3266188000000003</v>
      </c>
      <c r="H182" s="70">
        <v>0.39968357168394592</v>
      </c>
      <c r="I182" s="53">
        <v>2.7263023716839463</v>
      </c>
      <c r="J182" s="19"/>
      <c r="K182" s="84"/>
      <c r="M182" s="19"/>
    </row>
    <row r="183" spans="1:13" x14ac:dyDescent="0.25">
      <c r="A183" s="90">
        <v>167</v>
      </c>
      <c r="B183" s="43" t="s">
        <v>195</v>
      </c>
      <c r="C183" s="42">
        <v>43.1</v>
      </c>
      <c r="D183" s="48" t="s">
        <v>316</v>
      </c>
      <c r="E183" s="47">
        <v>0.73</v>
      </c>
      <c r="F183" s="91">
        <v>1.6</v>
      </c>
      <c r="G183" s="53">
        <f t="shared" si="2"/>
        <v>0.74802600000000008</v>
      </c>
      <c r="H183" s="70">
        <v>0.15731837387742531</v>
      </c>
      <c r="I183" s="53">
        <v>0.90534437387742539</v>
      </c>
      <c r="J183" s="19"/>
      <c r="K183" s="84"/>
      <c r="M183" s="19"/>
    </row>
    <row r="184" spans="1:13" x14ac:dyDescent="0.25">
      <c r="A184" s="90">
        <v>168</v>
      </c>
      <c r="B184" s="43" t="s">
        <v>196</v>
      </c>
      <c r="C184" s="42">
        <v>66</v>
      </c>
      <c r="D184" s="48" t="s">
        <v>316</v>
      </c>
      <c r="E184" s="47">
        <v>1.218</v>
      </c>
      <c r="F184" s="91">
        <v>3</v>
      </c>
      <c r="G184" s="53">
        <f t="shared" si="2"/>
        <v>1.5321636000000001</v>
      </c>
      <c r="H184" s="70">
        <v>0.24090516649443316</v>
      </c>
      <c r="I184" s="53">
        <v>1.7730687664944331</v>
      </c>
      <c r="J184" s="19"/>
      <c r="K184" s="84"/>
      <c r="M184" s="19"/>
    </row>
    <row r="185" spans="1:13" x14ac:dyDescent="0.25">
      <c r="A185" s="90">
        <v>169</v>
      </c>
      <c r="B185" s="43" t="s">
        <v>197</v>
      </c>
      <c r="C185" s="42">
        <v>109.6</v>
      </c>
      <c r="D185" s="48" t="s">
        <v>316</v>
      </c>
      <c r="E185" s="47">
        <v>1.528</v>
      </c>
      <c r="F185" s="91">
        <v>3.7</v>
      </c>
      <c r="G185" s="53">
        <f t="shared" si="2"/>
        <v>1.8674856000000002</v>
      </c>
      <c r="H185" s="70">
        <v>0.40004857951196776</v>
      </c>
      <c r="I185" s="53">
        <v>2.2675341795119679</v>
      </c>
      <c r="J185" s="19"/>
      <c r="K185" s="84"/>
      <c r="M185" s="19"/>
    </row>
    <row r="186" spans="1:13" x14ac:dyDescent="0.25">
      <c r="A186" s="90">
        <v>170</v>
      </c>
      <c r="B186" s="43" t="s">
        <v>198</v>
      </c>
      <c r="C186" s="42">
        <v>43</v>
      </c>
      <c r="D186" s="48" t="s">
        <v>316</v>
      </c>
      <c r="E186" s="47">
        <v>0.82299999999999995</v>
      </c>
      <c r="F186" s="91">
        <v>3</v>
      </c>
      <c r="G186" s="53">
        <f t="shared" si="2"/>
        <v>1.8717846</v>
      </c>
      <c r="H186" s="70">
        <v>0.15695336604940344</v>
      </c>
      <c r="I186" s="53">
        <v>2.0287379660494036</v>
      </c>
      <c r="J186" s="19"/>
      <c r="K186" s="84"/>
      <c r="M186" s="19"/>
    </row>
    <row r="187" spans="1:13" x14ac:dyDescent="0.25">
      <c r="A187" s="90">
        <v>171</v>
      </c>
      <c r="B187" s="43" t="s">
        <v>199</v>
      </c>
      <c r="C187" s="42">
        <v>65.900000000000006</v>
      </c>
      <c r="D187" s="48" t="s">
        <v>316</v>
      </c>
      <c r="E187" s="47">
        <v>1.127</v>
      </c>
      <c r="F187" s="91">
        <v>3</v>
      </c>
      <c r="G187" s="53">
        <f t="shared" si="2"/>
        <v>1.6104054000000001</v>
      </c>
      <c r="H187" s="70">
        <v>0.24054015866641132</v>
      </c>
      <c r="I187" s="53">
        <v>1.8509455586664114</v>
      </c>
      <c r="J187" s="19"/>
      <c r="K187" s="84"/>
      <c r="M187" s="19"/>
    </row>
    <row r="188" spans="1:13" x14ac:dyDescent="0.25">
      <c r="A188" s="90">
        <v>172</v>
      </c>
      <c r="B188" s="43" t="s">
        <v>200</v>
      </c>
      <c r="C188" s="42">
        <v>110</v>
      </c>
      <c r="D188" s="48" t="s">
        <v>317</v>
      </c>
      <c r="E188" s="46">
        <v>1644</v>
      </c>
      <c r="F188" s="94">
        <v>4144</v>
      </c>
      <c r="G188" s="53">
        <f>(F188-E188)* 0.00086</f>
        <v>2.15</v>
      </c>
      <c r="H188" s="70">
        <v>0.40150861082405526</v>
      </c>
      <c r="I188" s="53">
        <v>2.551508610824055</v>
      </c>
      <c r="J188" s="19"/>
      <c r="K188" s="84"/>
      <c r="M188" s="19"/>
    </row>
    <row r="189" spans="1:13" x14ac:dyDescent="0.25">
      <c r="A189" s="90">
        <v>173</v>
      </c>
      <c r="B189" s="43" t="s">
        <v>201</v>
      </c>
      <c r="C189" s="42">
        <v>42.8</v>
      </c>
      <c r="D189" s="48" t="s">
        <v>317</v>
      </c>
      <c r="E189" s="46">
        <v>0</v>
      </c>
      <c r="F189" s="94">
        <v>155</v>
      </c>
      <c r="G189" s="53">
        <f t="shared" ref="G189:G207" si="3">(F189-E189)* 0.00086</f>
        <v>0.1333</v>
      </c>
      <c r="H189" s="70">
        <v>0.15622335039335969</v>
      </c>
      <c r="I189" s="53">
        <v>0.28952335039335969</v>
      </c>
      <c r="J189" s="19"/>
      <c r="K189" s="84"/>
      <c r="M189" s="19"/>
    </row>
    <row r="190" spans="1:13" x14ac:dyDescent="0.25">
      <c r="A190" s="90">
        <v>174</v>
      </c>
      <c r="B190" s="43" t="s">
        <v>202</v>
      </c>
      <c r="C190" s="42">
        <v>66.099999999999994</v>
      </c>
      <c r="D190" s="48" t="s">
        <v>317</v>
      </c>
      <c r="E190" s="46">
        <v>1114</v>
      </c>
      <c r="F190" s="94">
        <v>2926</v>
      </c>
      <c r="G190" s="53">
        <f t="shared" si="3"/>
        <v>1.5583199999999999</v>
      </c>
      <c r="H190" s="70">
        <v>0.24127017432245501</v>
      </c>
      <c r="I190" s="53">
        <v>1.7995901743224549</v>
      </c>
      <c r="J190" s="19"/>
      <c r="K190" s="84"/>
      <c r="M190" s="19"/>
    </row>
    <row r="191" spans="1:13" x14ac:dyDescent="0.25">
      <c r="A191" s="90">
        <v>175</v>
      </c>
      <c r="B191" s="43" t="s">
        <v>203</v>
      </c>
      <c r="C191" s="42">
        <v>109.9</v>
      </c>
      <c r="D191" s="48" t="s">
        <v>317</v>
      </c>
      <c r="E191" s="46">
        <v>1452</v>
      </c>
      <c r="F191" s="94">
        <v>4022</v>
      </c>
      <c r="G191" s="53">
        <f t="shared" si="3"/>
        <v>2.2101999999999999</v>
      </c>
      <c r="H191" s="70">
        <v>0.40114360299603341</v>
      </c>
      <c r="I191" s="53">
        <v>2.6113436029960333</v>
      </c>
      <c r="J191" s="19"/>
      <c r="K191" s="84"/>
      <c r="M191" s="19"/>
    </row>
    <row r="192" spans="1:13" x14ac:dyDescent="0.25">
      <c r="A192" s="90">
        <v>176</v>
      </c>
      <c r="B192" s="43" t="s">
        <v>204</v>
      </c>
      <c r="C192" s="42">
        <v>43.1</v>
      </c>
      <c r="D192" s="48" t="s">
        <v>317</v>
      </c>
      <c r="E192" s="46">
        <v>757</v>
      </c>
      <c r="F192" s="94">
        <v>1453</v>
      </c>
      <c r="G192" s="53">
        <f t="shared" si="3"/>
        <v>0.59855999999999998</v>
      </c>
      <c r="H192" s="70">
        <v>0.15731837387742531</v>
      </c>
      <c r="I192" s="53">
        <v>0.75587837387742529</v>
      </c>
      <c r="J192" s="19"/>
      <c r="K192" s="84"/>
      <c r="M192" s="19"/>
    </row>
    <row r="193" spans="1:13" x14ac:dyDescent="0.25">
      <c r="A193" s="90">
        <v>177</v>
      </c>
      <c r="B193" s="43" t="s">
        <v>205</v>
      </c>
      <c r="C193" s="42">
        <v>65.8</v>
      </c>
      <c r="D193" s="48" t="s">
        <v>317</v>
      </c>
      <c r="E193" s="46">
        <v>1191</v>
      </c>
      <c r="F193" s="94">
        <v>3242</v>
      </c>
      <c r="G193" s="53">
        <f t="shared" si="3"/>
        <v>1.76386</v>
      </c>
      <c r="H193" s="70">
        <v>0.24017515083838942</v>
      </c>
      <c r="I193" s="53">
        <v>2.0040351508383893</v>
      </c>
      <c r="J193" s="19"/>
      <c r="K193" s="84"/>
      <c r="M193" s="19"/>
    </row>
    <row r="194" spans="1:13" x14ac:dyDescent="0.25">
      <c r="A194" s="90">
        <v>178</v>
      </c>
      <c r="B194" s="43" t="s">
        <v>206</v>
      </c>
      <c r="C194" s="42">
        <v>108</v>
      </c>
      <c r="D194" s="48" t="s">
        <v>317</v>
      </c>
      <c r="E194" s="46">
        <v>1263</v>
      </c>
      <c r="F194" s="94">
        <v>2175</v>
      </c>
      <c r="G194" s="53">
        <f t="shared" si="3"/>
        <v>0.78432000000000002</v>
      </c>
      <c r="H194" s="70">
        <v>0.39420845426361789</v>
      </c>
      <c r="I194" s="53">
        <v>1.1785284542636179</v>
      </c>
      <c r="J194" s="19"/>
      <c r="K194" s="84"/>
      <c r="M194" s="19"/>
    </row>
    <row r="195" spans="1:13" x14ac:dyDescent="0.25">
      <c r="A195" s="90">
        <v>179</v>
      </c>
      <c r="B195" s="43" t="s">
        <v>207</v>
      </c>
      <c r="C195" s="42">
        <v>43</v>
      </c>
      <c r="D195" s="48" t="s">
        <v>317</v>
      </c>
      <c r="E195" s="46">
        <v>684</v>
      </c>
      <c r="F195" s="94">
        <v>1460</v>
      </c>
      <c r="G195" s="53">
        <f t="shared" si="3"/>
        <v>0.66735999999999995</v>
      </c>
      <c r="H195" s="70">
        <v>0.15695336604940344</v>
      </c>
      <c r="I195" s="53">
        <v>0.82431336604940342</v>
      </c>
      <c r="J195" s="19"/>
      <c r="K195" s="84"/>
      <c r="M195" s="19"/>
    </row>
    <row r="196" spans="1:13" x14ac:dyDescent="0.25">
      <c r="A196" s="90">
        <v>180</v>
      </c>
      <c r="B196" s="73" t="s">
        <v>208</v>
      </c>
      <c r="C196" s="42">
        <v>66.3</v>
      </c>
      <c r="D196" s="48" t="s">
        <v>317</v>
      </c>
      <c r="E196" s="46">
        <v>1177</v>
      </c>
      <c r="F196" s="94">
        <v>2909</v>
      </c>
      <c r="G196" s="53">
        <f t="shared" si="3"/>
        <v>1.48952</v>
      </c>
      <c r="H196" s="70">
        <v>0.24200018997849876</v>
      </c>
      <c r="I196" s="53">
        <v>1.7315201899784987</v>
      </c>
      <c r="J196" s="19"/>
      <c r="K196" s="84"/>
      <c r="M196" s="19"/>
    </row>
    <row r="197" spans="1:13" x14ac:dyDescent="0.25">
      <c r="A197" s="90">
        <v>181</v>
      </c>
      <c r="B197" s="43" t="s">
        <v>209</v>
      </c>
      <c r="C197" s="42">
        <v>110.9</v>
      </c>
      <c r="D197" s="48" t="s">
        <v>317</v>
      </c>
      <c r="E197" s="46">
        <v>1559</v>
      </c>
      <c r="F197" s="94">
        <v>4249</v>
      </c>
      <c r="G197" s="53">
        <f t="shared" si="3"/>
        <v>2.3134000000000001</v>
      </c>
      <c r="H197" s="70">
        <v>0.40479368127625209</v>
      </c>
      <c r="I197" s="53">
        <v>2.7181936812762522</v>
      </c>
      <c r="J197" s="19"/>
      <c r="K197" s="84"/>
      <c r="M197" s="19"/>
    </row>
    <row r="198" spans="1:13" x14ac:dyDescent="0.25">
      <c r="A198" s="90">
        <v>182</v>
      </c>
      <c r="B198" s="43" t="s">
        <v>210</v>
      </c>
      <c r="C198" s="42">
        <v>42.6</v>
      </c>
      <c r="D198" s="48" t="s">
        <v>317</v>
      </c>
      <c r="E198" s="46">
        <v>749</v>
      </c>
      <c r="F198" s="94">
        <v>1992</v>
      </c>
      <c r="G198" s="53">
        <f t="shared" si="3"/>
        <v>1.06898</v>
      </c>
      <c r="H198" s="70">
        <v>0.15549333473731597</v>
      </c>
      <c r="I198" s="53">
        <v>1.224473334737316</v>
      </c>
      <c r="J198" s="19"/>
      <c r="K198" s="84"/>
      <c r="M198" s="19"/>
    </row>
    <row r="199" spans="1:13" x14ac:dyDescent="0.25">
      <c r="A199" s="90">
        <v>183</v>
      </c>
      <c r="B199" s="43" t="s">
        <v>211</v>
      </c>
      <c r="C199" s="42">
        <v>65.3</v>
      </c>
      <c r="D199" s="48" t="s">
        <v>317</v>
      </c>
      <c r="E199" s="46">
        <v>1118</v>
      </c>
      <c r="F199" s="94">
        <v>2527</v>
      </c>
      <c r="G199" s="53">
        <f t="shared" si="3"/>
        <v>1.21174</v>
      </c>
      <c r="H199" s="70">
        <v>0.23835011169828008</v>
      </c>
      <c r="I199" s="53">
        <v>1.4500901116982801</v>
      </c>
      <c r="J199" s="19"/>
      <c r="K199" s="84"/>
      <c r="M199" s="19"/>
    </row>
    <row r="200" spans="1:13" x14ac:dyDescent="0.25">
      <c r="A200" s="90">
        <v>184</v>
      </c>
      <c r="B200" s="43" t="s">
        <v>212</v>
      </c>
      <c r="C200" s="42">
        <v>110</v>
      </c>
      <c r="D200" s="48" t="s">
        <v>317</v>
      </c>
      <c r="E200" s="46">
        <v>1534</v>
      </c>
      <c r="F200" s="94">
        <v>4059</v>
      </c>
      <c r="G200" s="53">
        <f t="shared" si="3"/>
        <v>2.1715</v>
      </c>
      <c r="H200" s="70">
        <v>0.40150861082405526</v>
      </c>
      <c r="I200" s="53">
        <v>2.5730086108240551</v>
      </c>
      <c r="J200" s="19"/>
      <c r="K200" s="84"/>
      <c r="M200" s="19"/>
    </row>
    <row r="201" spans="1:13" x14ac:dyDescent="0.25">
      <c r="A201" s="90">
        <v>185</v>
      </c>
      <c r="B201" s="43" t="s">
        <v>213</v>
      </c>
      <c r="C201" s="42">
        <v>42.6</v>
      </c>
      <c r="D201" s="48" t="s">
        <v>317</v>
      </c>
      <c r="E201" s="46">
        <v>844</v>
      </c>
      <c r="F201" s="94">
        <v>2010</v>
      </c>
      <c r="G201" s="53">
        <f t="shared" si="3"/>
        <v>1.0027599999999999</v>
      </c>
      <c r="H201" s="70">
        <v>0.15549333473731597</v>
      </c>
      <c r="I201" s="53">
        <v>1.1582533347373158</v>
      </c>
      <c r="J201" s="19"/>
      <c r="K201" s="84"/>
      <c r="M201" s="19"/>
    </row>
    <row r="202" spans="1:13" x14ac:dyDescent="0.25">
      <c r="A202" s="90">
        <v>186</v>
      </c>
      <c r="B202" s="43" t="s">
        <v>214</v>
      </c>
      <c r="C202" s="42">
        <v>65.3</v>
      </c>
      <c r="D202" s="48" t="s">
        <v>317</v>
      </c>
      <c r="E202" s="46">
        <v>988</v>
      </c>
      <c r="F202" s="94">
        <v>2693</v>
      </c>
      <c r="G202" s="53">
        <f t="shared" si="3"/>
        <v>1.4662999999999999</v>
      </c>
      <c r="H202" s="70">
        <v>0.23835011169828008</v>
      </c>
      <c r="I202" s="53">
        <v>1.70465011169828</v>
      </c>
      <c r="J202" s="19"/>
      <c r="K202" s="84"/>
      <c r="M202" s="19"/>
    </row>
    <row r="203" spans="1:13" x14ac:dyDescent="0.25">
      <c r="A203" s="90">
        <v>187</v>
      </c>
      <c r="B203" s="43" t="s">
        <v>215</v>
      </c>
      <c r="C203" s="42">
        <v>109.9</v>
      </c>
      <c r="D203" s="48" t="s">
        <v>317</v>
      </c>
      <c r="E203" s="46">
        <v>1504</v>
      </c>
      <c r="F203" s="94">
        <v>3391</v>
      </c>
      <c r="G203" s="53">
        <f t="shared" si="3"/>
        <v>1.6228199999999999</v>
      </c>
      <c r="H203" s="70">
        <v>0.40114360299603341</v>
      </c>
      <c r="I203" s="53">
        <v>2.0239636029960333</v>
      </c>
      <c r="J203" s="19"/>
      <c r="K203" s="84"/>
      <c r="M203" s="19"/>
    </row>
    <row r="204" spans="1:13" x14ac:dyDescent="0.25">
      <c r="A204" s="90">
        <v>188</v>
      </c>
      <c r="B204" s="43" t="s">
        <v>216</v>
      </c>
      <c r="C204" s="42">
        <v>42.8</v>
      </c>
      <c r="D204" s="48" t="s">
        <v>317</v>
      </c>
      <c r="E204" s="46">
        <v>784</v>
      </c>
      <c r="F204" s="94">
        <v>2051</v>
      </c>
      <c r="G204" s="53">
        <f t="shared" si="3"/>
        <v>1.08962</v>
      </c>
      <c r="H204" s="70">
        <v>0.15622335039335969</v>
      </c>
      <c r="I204" s="53">
        <v>1.2458433503933597</v>
      </c>
      <c r="J204" s="19"/>
      <c r="K204" s="84"/>
      <c r="M204" s="19"/>
    </row>
    <row r="205" spans="1:13" x14ac:dyDescent="0.25">
      <c r="A205" s="90">
        <v>189</v>
      </c>
      <c r="B205" s="43" t="s">
        <v>217</v>
      </c>
      <c r="C205" s="42">
        <v>65.5</v>
      </c>
      <c r="D205" s="48" t="s">
        <v>317</v>
      </c>
      <c r="E205" s="46">
        <v>950</v>
      </c>
      <c r="F205" s="94">
        <v>2281</v>
      </c>
      <c r="G205" s="53">
        <f t="shared" si="3"/>
        <v>1.14466</v>
      </c>
      <c r="H205" s="70">
        <v>0.23908012735432382</v>
      </c>
      <c r="I205" s="53">
        <v>1.3837401273543239</v>
      </c>
      <c r="J205" s="19"/>
      <c r="K205" s="84"/>
      <c r="M205" s="19"/>
    </row>
    <row r="206" spans="1:13" x14ac:dyDescent="0.25">
      <c r="A206" s="90">
        <v>190</v>
      </c>
      <c r="B206" s="45" t="s">
        <v>218</v>
      </c>
      <c r="C206" s="42">
        <v>109.5</v>
      </c>
      <c r="D206" s="48" t="s">
        <v>317</v>
      </c>
      <c r="E206" s="46">
        <v>1573</v>
      </c>
      <c r="F206" s="94">
        <v>4585</v>
      </c>
      <c r="G206" s="53">
        <f t="shared" si="3"/>
        <v>2.5903199999999997</v>
      </c>
      <c r="H206" s="70">
        <v>0.39968357168394592</v>
      </c>
      <c r="I206" s="53">
        <v>2.9900035716839457</v>
      </c>
      <c r="J206" s="19"/>
      <c r="K206" s="84"/>
      <c r="M206" s="19"/>
    </row>
    <row r="207" spans="1:13" x14ac:dyDescent="0.25">
      <c r="A207" s="90">
        <v>191</v>
      </c>
      <c r="B207" s="43" t="s">
        <v>219</v>
      </c>
      <c r="C207" s="42">
        <v>43</v>
      </c>
      <c r="D207" s="48" t="s">
        <v>317</v>
      </c>
      <c r="E207" s="46">
        <v>602</v>
      </c>
      <c r="F207" s="94">
        <v>1897</v>
      </c>
      <c r="G207" s="53">
        <f t="shared" si="3"/>
        <v>1.1136999999999999</v>
      </c>
      <c r="H207" s="70">
        <v>0.15695336604940344</v>
      </c>
      <c r="I207" s="53">
        <v>1.2706533660494033</v>
      </c>
      <c r="J207" s="19"/>
      <c r="K207" s="84"/>
      <c r="M207" s="19"/>
    </row>
    <row r="208" spans="1:13" x14ac:dyDescent="0.25">
      <c r="A208" s="90">
        <v>192</v>
      </c>
      <c r="B208" s="43" t="s">
        <v>220</v>
      </c>
      <c r="C208" s="42">
        <v>65.3</v>
      </c>
      <c r="D208" s="48" t="s">
        <v>317</v>
      </c>
      <c r="E208" s="46">
        <v>931</v>
      </c>
      <c r="F208" s="94">
        <v>2750</v>
      </c>
      <c r="G208" s="53">
        <f>(F208-E208)* 0.00086</f>
        <v>1.5643400000000001</v>
      </c>
      <c r="H208" s="70">
        <v>0.23835011169828008</v>
      </c>
      <c r="I208" s="53">
        <v>1.8026901116982801</v>
      </c>
      <c r="J208" s="19"/>
      <c r="K208" s="84"/>
      <c r="M208" s="19"/>
    </row>
    <row r="209" spans="1:13" x14ac:dyDescent="0.25">
      <c r="A209" s="90" t="s">
        <v>319</v>
      </c>
      <c r="B209" s="95" t="s">
        <v>318</v>
      </c>
      <c r="C209" s="96"/>
      <c r="D209" s="48" t="s">
        <v>316</v>
      </c>
      <c r="E209" s="49">
        <v>0</v>
      </c>
      <c r="F209" s="93">
        <v>6.3719999999999999</v>
      </c>
      <c r="G209" s="53">
        <f>(F209-E209)*0.8598</f>
        <v>5.4786456000000001</v>
      </c>
      <c r="H209" s="70">
        <v>0</v>
      </c>
      <c r="I209" s="53">
        <v>5.4786456000000001</v>
      </c>
      <c r="J209" s="19"/>
      <c r="K209" s="84"/>
      <c r="M209" s="19"/>
    </row>
    <row r="210" spans="1:13" x14ac:dyDescent="0.25">
      <c r="A210" s="90">
        <v>196</v>
      </c>
      <c r="B210" s="43" t="s">
        <v>221</v>
      </c>
      <c r="C210" s="42">
        <v>52.8</v>
      </c>
      <c r="D210" s="48" t="s">
        <v>316</v>
      </c>
      <c r="E210" s="46">
        <v>0</v>
      </c>
      <c r="F210" s="91">
        <v>1.7</v>
      </c>
      <c r="G210" s="53">
        <f>(F210-E210)*0.8598</f>
        <v>1.46166</v>
      </c>
      <c r="H210" s="70">
        <v>0.19272413319554652</v>
      </c>
      <c r="I210" s="53">
        <v>1.6543841331955464</v>
      </c>
      <c r="J210" s="19"/>
      <c r="K210" s="84"/>
      <c r="M210" s="19"/>
    </row>
    <row r="211" spans="1:13" x14ac:dyDescent="0.25">
      <c r="A211" s="90">
        <v>197</v>
      </c>
      <c r="B211" s="43" t="s">
        <v>222</v>
      </c>
      <c r="C211" s="42">
        <v>51.2</v>
      </c>
      <c r="D211" s="48" t="s">
        <v>316</v>
      </c>
      <c r="E211" s="46">
        <v>0</v>
      </c>
      <c r="F211" s="91">
        <v>1.3</v>
      </c>
      <c r="G211" s="53">
        <f t="shared" ref="G211:G273" si="4">(F211-E211)*0.8598</f>
        <v>1.11774</v>
      </c>
      <c r="H211" s="70">
        <v>0.18688400794719665</v>
      </c>
      <c r="I211" s="53">
        <v>1.3046240079471967</v>
      </c>
      <c r="J211" s="19"/>
      <c r="K211" s="84"/>
      <c r="M211" s="19"/>
    </row>
    <row r="212" spans="1:13" x14ac:dyDescent="0.25">
      <c r="A212" s="90">
        <v>198</v>
      </c>
      <c r="B212" s="43" t="s">
        <v>223</v>
      </c>
      <c r="C212" s="42">
        <v>113.6</v>
      </c>
      <c r="D212" s="48" t="s">
        <v>316</v>
      </c>
      <c r="E212" s="46">
        <v>0</v>
      </c>
      <c r="F212" s="91">
        <v>4.3</v>
      </c>
      <c r="G212" s="53">
        <f t="shared" si="4"/>
        <v>3.6971400000000001</v>
      </c>
      <c r="H212" s="70">
        <v>0.41464889263284255</v>
      </c>
      <c r="I212" s="53">
        <v>4.111788892632843</v>
      </c>
      <c r="J212" s="19"/>
      <c r="K212" s="84"/>
      <c r="M212" s="19"/>
    </row>
    <row r="213" spans="1:13" x14ac:dyDescent="0.25">
      <c r="A213" s="90">
        <v>199</v>
      </c>
      <c r="B213" s="43" t="s">
        <v>224</v>
      </c>
      <c r="C213" s="42">
        <v>106.7</v>
      </c>
      <c r="D213" s="48" t="s">
        <v>316</v>
      </c>
      <c r="E213" s="46">
        <v>0</v>
      </c>
      <c r="F213" s="91">
        <v>2.5</v>
      </c>
      <c r="G213" s="53">
        <f t="shared" si="4"/>
        <v>2.1495000000000002</v>
      </c>
      <c r="H213" s="70">
        <v>0.38946335249933361</v>
      </c>
      <c r="I213" s="53">
        <v>2.5389633524993336</v>
      </c>
      <c r="J213" s="19"/>
      <c r="K213" s="84"/>
      <c r="M213" s="19"/>
    </row>
    <row r="214" spans="1:13" x14ac:dyDescent="0.25">
      <c r="A214" s="90">
        <v>200</v>
      </c>
      <c r="B214" s="43" t="s">
        <v>225</v>
      </c>
      <c r="C214" s="42">
        <v>92.7</v>
      </c>
      <c r="D214" s="48" t="s">
        <v>316</v>
      </c>
      <c r="E214" s="46">
        <v>0</v>
      </c>
      <c r="F214" s="91">
        <v>2.2000000000000002</v>
      </c>
      <c r="G214" s="53">
        <f t="shared" si="4"/>
        <v>1.8915600000000001</v>
      </c>
      <c r="H214" s="70">
        <v>0.33836225657627206</v>
      </c>
      <c r="I214" s="53">
        <v>2.2299222565762724</v>
      </c>
      <c r="J214" s="19"/>
      <c r="K214" s="84"/>
      <c r="M214" s="19"/>
    </row>
    <row r="215" spans="1:13" x14ac:dyDescent="0.25">
      <c r="A215" s="90">
        <v>201</v>
      </c>
      <c r="B215" s="43" t="s">
        <v>226</v>
      </c>
      <c r="C215" s="42">
        <v>81.8</v>
      </c>
      <c r="D215" s="48" t="s">
        <v>316</v>
      </c>
      <c r="E215" s="46">
        <v>0</v>
      </c>
      <c r="F215" s="91">
        <v>2.2000000000000002</v>
      </c>
      <c r="G215" s="53">
        <f t="shared" si="4"/>
        <v>1.8915600000000001</v>
      </c>
      <c r="H215" s="70">
        <v>0.2985764033218884</v>
      </c>
      <c r="I215" s="53">
        <v>2.1901364033218886</v>
      </c>
      <c r="J215" s="19"/>
      <c r="K215" s="84"/>
      <c r="M215" s="19"/>
    </row>
    <row r="216" spans="1:13" x14ac:dyDescent="0.25">
      <c r="A216" s="90">
        <v>202</v>
      </c>
      <c r="B216" s="43" t="s">
        <v>227</v>
      </c>
      <c r="C216" s="42">
        <v>52.3</v>
      </c>
      <c r="D216" s="48" t="s">
        <v>316</v>
      </c>
      <c r="E216" s="46">
        <v>0</v>
      </c>
      <c r="F216" s="91">
        <v>1.1000000000000001</v>
      </c>
      <c r="G216" s="53">
        <f t="shared" si="4"/>
        <v>0.94578000000000007</v>
      </c>
      <c r="H216" s="70">
        <v>0.19089909405543717</v>
      </c>
      <c r="I216" s="53">
        <v>1.1366790940554372</v>
      </c>
      <c r="J216" s="19"/>
      <c r="K216" s="84"/>
      <c r="M216" s="19"/>
    </row>
    <row r="217" spans="1:13" x14ac:dyDescent="0.25">
      <c r="A217" s="90">
        <v>203</v>
      </c>
      <c r="B217" s="43" t="s">
        <v>228</v>
      </c>
      <c r="C217" s="42">
        <v>51.3</v>
      </c>
      <c r="D217" s="48" t="s">
        <v>316</v>
      </c>
      <c r="E217" s="46">
        <v>0</v>
      </c>
      <c r="F217" s="91">
        <v>1.4</v>
      </c>
      <c r="G217" s="53">
        <f t="shared" si="4"/>
        <v>1.2037199999999999</v>
      </c>
      <c r="H217" s="70">
        <v>0.18724901577521849</v>
      </c>
      <c r="I217" s="53">
        <v>1.3909690157752184</v>
      </c>
      <c r="J217" s="19"/>
      <c r="K217" s="84"/>
      <c r="M217" s="19"/>
    </row>
    <row r="218" spans="1:13" x14ac:dyDescent="0.25">
      <c r="A218" s="90">
        <v>204</v>
      </c>
      <c r="B218" s="43" t="s">
        <v>229</v>
      </c>
      <c r="C218" s="42">
        <v>113.7</v>
      </c>
      <c r="D218" s="48" t="s">
        <v>316</v>
      </c>
      <c r="E218" s="46">
        <v>0</v>
      </c>
      <c r="F218" s="91">
        <v>5.0999999999999996</v>
      </c>
      <c r="G218" s="53">
        <f t="shared" si="4"/>
        <v>4.3849799999999997</v>
      </c>
      <c r="H218" s="70">
        <v>0.41501390046086445</v>
      </c>
      <c r="I218" s="53">
        <v>4.7999939004608638</v>
      </c>
      <c r="J218" s="19"/>
      <c r="K218" s="84"/>
      <c r="M218" s="19"/>
    </row>
    <row r="219" spans="1:13" x14ac:dyDescent="0.25">
      <c r="A219" s="90">
        <v>205</v>
      </c>
      <c r="B219" s="43" t="s">
        <v>230</v>
      </c>
      <c r="C219" s="42">
        <v>107</v>
      </c>
      <c r="D219" s="48" t="s">
        <v>316</v>
      </c>
      <c r="E219" s="46">
        <v>0</v>
      </c>
      <c r="F219" s="91">
        <v>2.4</v>
      </c>
      <c r="G219" s="53">
        <f t="shared" si="4"/>
        <v>2.06352</v>
      </c>
      <c r="H219" s="70">
        <v>0.39055837598339921</v>
      </c>
      <c r="I219" s="53">
        <v>2.4540783759833991</v>
      </c>
      <c r="J219" s="19"/>
      <c r="K219" s="84"/>
      <c r="M219" s="19"/>
    </row>
    <row r="220" spans="1:13" x14ac:dyDescent="0.25">
      <c r="A220" s="90">
        <v>206</v>
      </c>
      <c r="B220" s="43" t="s">
        <v>231</v>
      </c>
      <c r="C220" s="42">
        <v>92.7</v>
      </c>
      <c r="D220" s="48" t="s">
        <v>316</v>
      </c>
      <c r="E220" s="46">
        <v>0</v>
      </c>
      <c r="F220" s="91">
        <v>3.2</v>
      </c>
      <c r="G220" s="53">
        <f t="shared" si="4"/>
        <v>2.75136</v>
      </c>
      <c r="H220" s="70">
        <v>0.33836225657627206</v>
      </c>
      <c r="I220" s="53">
        <v>3.0897222565762723</v>
      </c>
      <c r="J220" s="19"/>
      <c r="K220" s="84"/>
      <c r="M220" s="19"/>
    </row>
    <row r="221" spans="1:13" x14ac:dyDescent="0.25">
      <c r="A221" s="90">
        <v>207</v>
      </c>
      <c r="B221" s="43" t="s">
        <v>232</v>
      </c>
      <c r="C221" s="42">
        <v>81</v>
      </c>
      <c r="D221" s="48" t="s">
        <v>316</v>
      </c>
      <c r="E221" s="46">
        <v>0</v>
      </c>
      <c r="F221" s="91">
        <v>2.1</v>
      </c>
      <c r="G221" s="53">
        <f t="shared" si="4"/>
        <v>1.8055800000000002</v>
      </c>
      <c r="H221" s="70">
        <v>0.29565634069771346</v>
      </c>
      <c r="I221" s="53">
        <v>2.1012363406977137</v>
      </c>
      <c r="J221" s="19"/>
      <c r="K221" s="84"/>
      <c r="M221" s="19"/>
    </row>
    <row r="222" spans="1:13" x14ac:dyDescent="0.25">
      <c r="A222" s="90">
        <v>208</v>
      </c>
      <c r="B222" s="43" t="s">
        <v>233</v>
      </c>
      <c r="C222" s="42">
        <v>53.2</v>
      </c>
      <c r="D222" s="48" t="s">
        <v>316</v>
      </c>
      <c r="E222" s="46">
        <v>0</v>
      </c>
      <c r="F222" s="91">
        <v>1.6</v>
      </c>
      <c r="G222" s="53">
        <f t="shared" si="4"/>
        <v>1.37568</v>
      </c>
      <c r="H222" s="70">
        <v>0.19418416450763401</v>
      </c>
      <c r="I222" s="53">
        <v>1.5698641645076341</v>
      </c>
      <c r="J222" s="19"/>
      <c r="K222" s="84"/>
      <c r="M222" s="19"/>
    </row>
    <row r="223" spans="1:13" x14ac:dyDescent="0.25">
      <c r="A223" s="90">
        <v>209</v>
      </c>
      <c r="B223" s="43" t="s">
        <v>234</v>
      </c>
      <c r="C223" s="42">
        <v>51.1</v>
      </c>
      <c r="D223" s="48" t="s">
        <v>316</v>
      </c>
      <c r="E223" s="46">
        <v>0</v>
      </c>
      <c r="F223" s="91">
        <v>1.7</v>
      </c>
      <c r="G223" s="53">
        <f t="shared" si="4"/>
        <v>1.46166</v>
      </c>
      <c r="H223" s="70">
        <v>0.18651900011917477</v>
      </c>
      <c r="I223" s="53">
        <v>1.6481790001191747</v>
      </c>
      <c r="J223" s="19"/>
      <c r="K223" s="84"/>
      <c r="M223" s="19"/>
    </row>
    <row r="224" spans="1:13" x14ac:dyDescent="0.25">
      <c r="A224" s="90">
        <v>210</v>
      </c>
      <c r="B224" s="43" t="s">
        <v>235</v>
      </c>
      <c r="C224" s="42">
        <v>113.8</v>
      </c>
      <c r="D224" s="48" t="s">
        <v>316</v>
      </c>
      <c r="E224" s="46">
        <v>0</v>
      </c>
      <c r="F224" s="91">
        <v>3.5</v>
      </c>
      <c r="G224" s="53">
        <f t="shared" si="4"/>
        <v>3.0093000000000001</v>
      </c>
      <c r="H224" s="70">
        <v>0.41537890828888629</v>
      </c>
      <c r="I224" s="53">
        <v>3.4246789082888864</v>
      </c>
      <c r="J224" s="19"/>
      <c r="K224" s="84"/>
      <c r="M224" s="19"/>
    </row>
    <row r="225" spans="1:13" x14ac:dyDescent="0.25">
      <c r="A225" s="90">
        <v>211</v>
      </c>
      <c r="B225" s="43" t="s">
        <v>236</v>
      </c>
      <c r="C225" s="42">
        <v>106.9</v>
      </c>
      <c r="D225" s="48" t="s">
        <v>316</v>
      </c>
      <c r="E225" s="46">
        <v>0</v>
      </c>
      <c r="F225" s="91">
        <v>1.9</v>
      </c>
      <c r="G225" s="53">
        <f t="shared" si="4"/>
        <v>1.6336199999999999</v>
      </c>
      <c r="H225" s="70">
        <v>0.39019336815537736</v>
      </c>
      <c r="I225" s="53">
        <v>2.0238133681553774</v>
      </c>
      <c r="J225" s="19"/>
      <c r="K225" s="84"/>
      <c r="M225" s="19"/>
    </row>
    <row r="226" spans="1:13" x14ac:dyDescent="0.25">
      <c r="A226" s="90">
        <v>212</v>
      </c>
      <c r="B226" s="43" t="s">
        <v>237</v>
      </c>
      <c r="C226" s="42">
        <v>93.2</v>
      </c>
      <c r="D226" s="48" t="s">
        <v>316</v>
      </c>
      <c r="E226" s="46">
        <v>0</v>
      </c>
      <c r="F226" s="91">
        <v>2.4</v>
      </c>
      <c r="G226" s="53">
        <f t="shared" si="4"/>
        <v>2.06352</v>
      </c>
      <c r="H226" s="70">
        <v>0.3401872957163814</v>
      </c>
      <c r="I226" s="53">
        <v>2.4037072957163814</v>
      </c>
      <c r="J226" s="19"/>
      <c r="K226" s="84"/>
      <c r="M226" s="19"/>
    </row>
    <row r="227" spans="1:13" x14ac:dyDescent="0.25">
      <c r="A227" s="90">
        <v>213</v>
      </c>
      <c r="B227" s="43" t="s">
        <v>238</v>
      </c>
      <c r="C227" s="42">
        <v>80.7</v>
      </c>
      <c r="D227" s="48" t="s">
        <v>316</v>
      </c>
      <c r="E227" s="46">
        <v>0</v>
      </c>
      <c r="F227" s="91">
        <v>1.8</v>
      </c>
      <c r="G227" s="53">
        <f t="shared" si="4"/>
        <v>1.5476400000000001</v>
      </c>
      <c r="H227" s="70">
        <v>0.29456131721364787</v>
      </c>
      <c r="I227" s="53">
        <v>1.842201317213648</v>
      </c>
      <c r="J227" s="19"/>
      <c r="K227" s="84"/>
      <c r="M227" s="19"/>
    </row>
    <row r="228" spans="1:13" x14ac:dyDescent="0.25">
      <c r="A228" s="90">
        <v>214</v>
      </c>
      <c r="B228" s="43" t="s">
        <v>239</v>
      </c>
      <c r="C228" s="42">
        <v>52.5</v>
      </c>
      <c r="D228" s="48" t="s">
        <v>316</v>
      </c>
      <c r="E228" s="46">
        <v>0</v>
      </c>
      <c r="F228" s="91">
        <v>1.2</v>
      </c>
      <c r="G228" s="53">
        <f t="shared" si="4"/>
        <v>1.03176</v>
      </c>
      <c r="H228" s="70">
        <v>0.19162910971148092</v>
      </c>
      <c r="I228" s="53">
        <v>1.2233891097114808</v>
      </c>
      <c r="J228" s="19"/>
      <c r="K228" s="84"/>
      <c r="M228" s="19"/>
    </row>
    <row r="229" spans="1:13" x14ac:dyDescent="0.25">
      <c r="A229" s="90">
        <v>215</v>
      </c>
      <c r="B229" s="43" t="s">
        <v>240</v>
      </c>
      <c r="C229" s="42">
        <v>51</v>
      </c>
      <c r="D229" s="48" t="s">
        <v>316</v>
      </c>
      <c r="E229" s="46">
        <v>0</v>
      </c>
      <c r="F229" s="91">
        <v>0.3</v>
      </c>
      <c r="G229" s="53">
        <f t="shared" si="4"/>
        <v>0.25794</v>
      </c>
      <c r="H229" s="70">
        <v>0.1861539922911529</v>
      </c>
      <c r="I229" s="53">
        <v>0.44409399229115287</v>
      </c>
      <c r="J229" s="19"/>
      <c r="K229" s="84"/>
      <c r="M229" s="19"/>
    </row>
    <row r="230" spans="1:13" x14ac:dyDescent="0.25">
      <c r="A230" s="90">
        <v>216</v>
      </c>
      <c r="B230" s="43" t="s">
        <v>241</v>
      </c>
      <c r="C230" s="42">
        <v>113.9</v>
      </c>
      <c r="D230" s="48" t="s">
        <v>316</v>
      </c>
      <c r="E230" s="46">
        <v>0</v>
      </c>
      <c r="F230" s="91">
        <v>2.8</v>
      </c>
      <c r="G230" s="53">
        <f t="shared" si="4"/>
        <v>2.4074399999999998</v>
      </c>
      <c r="H230" s="70">
        <v>0.4157439161169082</v>
      </c>
      <c r="I230" s="53">
        <v>2.8231839161169079</v>
      </c>
      <c r="J230" s="19"/>
      <c r="K230" s="84"/>
      <c r="M230" s="19"/>
    </row>
    <row r="231" spans="1:13" x14ac:dyDescent="0.25">
      <c r="A231" s="90">
        <v>217</v>
      </c>
      <c r="B231" s="43" t="s">
        <v>242</v>
      </c>
      <c r="C231" s="42">
        <v>106.5</v>
      </c>
      <c r="D231" s="48" t="s">
        <v>316</v>
      </c>
      <c r="E231" s="46">
        <v>0</v>
      </c>
      <c r="F231" s="91">
        <v>1.7</v>
      </c>
      <c r="G231" s="53">
        <f t="shared" si="4"/>
        <v>1.46166</v>
      </c>
      <c r="H231" s="70">
        <v>0.38873333684328987</v>
      </c>
      <c r="I231" s="53">
        <v>1.8503933368432899</v>
      </c>
      <c r="J231" s="19"/>
      <c r="K231" s="84"/>
      <c r="M231" s="19"/>
    </row>
    <row r="232" spans="1:13" x14ac:dyDescent="0.25">
      <c r="A232" s="90">
        <v>218</v>
      </c>
      <c r="B232" s="43" t="s">
        <v>243</v>
      </c>
      <c r="C232" s="42">
        <v>92.6</v>
      </c>
      <c r="D232" s="48" t="s">
        <v>316</v>
      </c>
      <c r="E232" s="46">
        <v>0</v>
      </c>
      <c r="F232" s="91">
        <v>2</v>
      </c>
      <c r="G232" s="53">
        <f t="shared" si="4"/>
        <v>1.7196</v>
      </c>
      <c r="H232" s="70">
        <v>0.33799724874825016</v>
      </c>
      <c r="I232" s="53">
        <v>2.0575972487482503</v>
      </c>
      <c r="J232" s="19"/>
      <c r="K232" s="84"/>
      <c r="M232" s="19"/>
    </row>
    <row r="233" spans="1:13" x14ac:dyDescent="0.25">
      <c r="A233" s="90">
        <v>219</v>
      </c>
      <c r="B233" s="43" t="s">
        <v>244</v>
      </c>
      <c r="C233" s="42">
        <v>81.400000000000006</v>
      </c>
      <c r="D233" s="48" t="s">
        <v>316</v>
      </c>
      <c r="E233" s="46">
        <v>0</v>
      </c>
      <c r="F233" s="91">
        <v>1.9</v>
      </c>
      <c r="G233" s="53">
        <f t="shared" si="4"/>
        <v>1.6336199999999999</v>
      </c>
      <c r="H233" s="70">
        <v>0.29711637200980096</v>
      </c>
      <c r="I233" s="53">
        <v>1.9307363720098007</v>
      </c>
      <c r="J233" s="19"/>
      <c r="K233" s="84"/>
      <c r="M233" s="19"/>
    </row>
    <row r="234" spans="1:13" x14ac:dyDescent="0.25">
      <c r="A234" s="90">
        <v>220</v>
      </c>
      <c r="B234" s="43" t="s">
        <v>245</v>
      </c>
      <c r="C234" s="42">
        <v>52.9</v>
      </c>
      <c r="D234" s="48" t="s">
        <v>316</v>
      </c>
      <c r="E234" s="46">
        <v>0</v>
      </c>
      <c r="F234" s="91">
        <v>0.9</v>
      </c>
      <c r="G234" s="53">
        <f t="shared" si="4"/>
        <v>0.77382000000000006</v>
      </c>
      <c r="H234" s="70">
        <v>0.19308914102356839</v>
      </c>
      <c r="I234" s="53">
        <v>0.9669091410235684</v>
      </c>
      <c r="J234" s="19"/>
      <c r="K234" s="84"/>
      <c r="M234" s="19"/>
    </row>
    <row r="235" spans="1:13" x14ac:dyDescent="0.25">
      <c r="A235" s="90">
        <v>221</v>
      </c>
      <c r="B235" s="43" t="s">
        <v>246</v>
      </c>
      <c r="C235" s="42">
        <v>51.4</v>
      </c>
      <c r="D235" s="48" t="s">
        <v>316</v>
      </c>
      <c r="E235" s="46">
        <v>0</v>
      </c>
      <c r="F235" s="91">
        <v>2.4</v>
      </c>
      <c r="G235" s="53">
        <f t="shared" si="4"/>
        <v>2.06352</v>
      </c>
      <c r="H235" s="70">
        <v>0.18761402360324037</v>
      </c>
      <c r="I235" s="53">
        <v>2.2511340236032402</v>
      </c>
      <c r="J235" s="19"/>
      <c r="K235" s="84"/>
      <c r="M235" s="19"/>
    </row>
    <row r="236" spans="1:13" x14ac:dyDescent="0.25">
      <c r="A236" s="90">
        <v>222</v>
      </c>
      <c r="B236" s="43" t="s">
        <v>247</v>
      </c>
      <c r="C236" s="42">
        <v>115</v>
      </c>
      <c r="D236" s="48" t="s">
        <v>316</v>
      </c>
      <c r="E236" s="46">
        <v>0</v>
      </c>
      <c r="F236" s="91">
        <v>3.7</v>
      </c>
      <c r="G236" s="53">
        <f t="shared" si="4"/>
        <v>3.18126</v>
      </c>
      <c r="H236" s="70">
        <v>0.41975900222514873</v>
      </c>
      <c r="I236" s="53">
        <v>3.6010190022251489</v>
      </c>
      <c r="J236" s="19"/>
      <c r="K236" s="84"/>
      <c r="M236" s="19"/>
    </row>
    <row r="237" spans="1:13" x14ac:dyDescent="0.25">
      <c r="A237" s="90">
        <v>223</v>
      </c>
      <c r="B237" s="43" t="s">
        <v>248</v>
      </c>
      <c r="C237" s="42">
        <v>106.7</v>
      </c>
      <c r="D237" s="48" t="s">
        <v>316</v>
      </c>
      <c r="E237" s="46">
        <v>0</v>
      </c>
      <c r="F237" s="91">
        <v>3.4</v>
      </c>
      <c r="G237" s="53">
        <f t="shared" si="4"/>
        <v>2.9233199999999999</v>
      </c>
      <c r="H237" s="70">
        <v>0.38946335249933361</v>
      </c>
      <c r="I237" s="53">
        <v>3.3127833524993333</v>
      </c>
      <c r="J237" s="19"/>
      <c r="K237" s="84"/>
      <c r="M237" s="19"/>
    </row>
    <row r="238" spans="1:13" x14ac:dyDescent="0.25">
      <c r="A238" s="90">
        <v>224</v>
      </c>
      <c r="B238" s="43" t="s">
        <v>249</v>
      </c>
      <c r="C238" s="42">
        <v>92.4</v>
      </c>
      <c r="D238" s="48" t="s">
        <v>316</v>
      </c>
      <c r="E238" s="46">
        <v>0</v>
      </c>
      <c r="F238" s="91">
        <v>2.2999999999999998</v>
      </c>
      <c r="G238" s="53">
        <f t="shared" si="4"/>
        <v>1.9775399999999999</v>
      </c>
      <c r="H238" s="70">
        <v>0.33726723309220646</v>
      </c>
      <c r="I238" s="53">
        <v>2.3148072330922065</v>
      </c>
      <c r="J238" s="19"/>
      <c r="K238" s="84"/>
      <c r="M238" s="19"/>
    </row>
    <row r="239" spans="1:13" x14ac:dyDescent="0.25">
      <c r="A239" s="90">
        <v>225</v>
      </c>
      <c r="B239" s="43" t="s">
        <v>250</v>
      </c>
      <c r="C239" s="42">
        <v>81.2</v>
      </c>
      <c r="D239" s="48" t="s">
        <v>316</v>
      </c>
      <c r="E239" s="46">
        <v>0</v>
      </c>
      <c r="F239" s="91">
        <v>2.9</v>
      </c>
      <c r="G239" s="53">
        <f t="shared" si="4"/>
        <v>2.49342</v>
      </c>
      <c r="H239" s="70">
        <v>0.29638635635375721</v>
      </c>
      <c r="I239" s="53">
        <v>2.7898063563537572</v>
      </c>
      <c r="J239" s="19"/>
      <c r="K239" s="84"/>
      <c r="M239" s="19"/>
    </row>
    <row r="240" spans="1:13" x14ac:dyDescent="0.25">
      <c r="A240" s="90">
        <v>226</v>
      </c>
      <c r="B240" s="43" t="s">
        <v>251</v>
      </c>
      <c r="C240" s="42">
        <v>52.7</v>
      </c>
      <c r="D240" s="48" t="s">
        <v>316</v>
      </c>
      <c r="E240" s="46">
        <v>0</v>
      </c>
      <c r="F240" s="91">
        <v>1.1000000000000001</v>
      </c>
      <c r="G240" s="53">
        <f t="shared" si="4"/>
        <v>0.94578000000000007</v>
      </c>
      <c r="H240" s="70">
        <v>0.19235912536752467</v>
      </c>
      <c r="I240" s="53">
        <v>1.1381391253675248</v>
      </c>
      <c r="J240" s="19"/>
      <c r="K240" s="84"/>
      <c r="M240" s="19"/>
    </row>
    <row r="241" spans="1:13" x14ac:dyDescent="0.25">
      <c r="A241" s="90">
        <v>227</v>
      </c>
      <c r="B241" s="43" t="s">
        <v>252</v>
      </c>
      <c r="C241" s="42">
        <v>51.5</v>
      </c>
      <c r="D241" s="48" t="s">
        <v>316</v>
      </c>
      <c r="E241" s="46">
        <v>0</v>
      </c>
      <c r="F241" s="91">
        <v>1.5</v>
      </c>
      <c r="G241" s="53">
        <f t="shared" si="4"/>
        <v>1.2897000000000001</v>
      </c>
      <c r="H241" s="70">
        <v>0.18797903143126224</v>
      </c>
      <c r="I241" s="53">
        <v>1.4776790314312622</v>
      </c>
      <c r="J241" s="19"/>
      <c r="K241" s="84"/>
      <c r="M241" s="19"/>
    </row>
    <row r="242" spans="1:13" x14ac:dyDescent="0.25">
      <c r="A242" s="90">
        <v>228</v>
      </c>
      <c r="B242" s="43" t="s">
        <v>253</v>
      </c>
      <c r="C242" s="42">
        <v>113.5</v>
      </c>
      <c r="D242" s="48" t="s">
        <v>316</v>
      </c>
      <c r="E242" s="46">
        <v>0</v>
      </c>
      <c r="F242" s="91">
        <v>4</v>
      </c>
      <c r="G242" s="53">
        <f t="shared" si="4"/>
        <v>3.4392</v>
      </c>
      <c r="H242" s="70">
        <v>0.4142838848048207</v>
      </c>
      <c r="I242" s="53">
        <v>3.8534838848048207</v>
      </c>
      <c r="J242" s="19"/>
      <c r="K242" s="84"/>
      <c r="M242" s="19"/>
    </row>
    <row r="243" spans="1:13" x14ac:dyDescent="0.25">
      <c r="A243" s="90">
        <v>229</v>
      </c>
      <c r="B243" s="43" t="s">
        <v>254</v>
      </c>
      <c r="C243" s="42">
        <v>107.4</v>
      </c>
      <c r="D243" s="48" t="s">
        <v>316</v>
      </c>
      <c r="E243" s="46">
        <v>0</v>
      </c>
      <c r="F243" s="91">
        <v>2.4</v>
      </c>
      <c r="G243" s="53">
        <f t="shared" si="4"/>
        <v>2.06352</v>
      </c>
      <c r="H243" s="70">
        <v>0.3920184072954867</v>
      </c>
      <c r="I243" s="53">
        <v>2.4555384072954869</v>
      </c>
      <c r="J243" s="19"/>
      <c r="K243" s="84"/>
      <c r="M243" s="19"/>
    </row>
    <row r="244" spans="1:13" x14ac:dyDescent="0.25">
      <c r="A244" s="90">
        <v>230</v>
      </c>
      <c r="B244" s="43" t="s">
        <v>255</v>
      </c>
      <c r="C244" s="42">
        <v>93</v>
      </c>
      <c r="D244" s="48" t="s">
        <v>316</v>
      </c>
      <c r="E244" s="46">
        <v>0</v>
      </c>
      <c r="F244" s="91">
        <v>2.2999999999999998</v>
      </c>
      <c r="G244" s="53">
        <f t="shared" si="4"/>
        <v>1.9775399999999999</v>
      </c>
      <c r="H244" s="70">
        <v>0.33945728006033765</v>
      </c>
      <c r="I244" s="53">
        <v>2.3169972800603373</v>
      </c>
      <c r="J244" s="19"/>
      <c r="K244" s="84"/>
      <c r="M244" s="19"/>
    </row>
    <row r="245" spans="1:13" x14ac:dyDescent="0.25">
      <c r="A245" s="90">
        <v>231</v>
      </c>
      <c r="B245" s="43" t="s">
        <v>256</v>
      </c>
      <c r="C245" s="42">
        <v>80.900000000000006</v>
      </c>
      <c r="D245" s="48" t="s">
        <v>316</v>
      </c>
      <c r="E245" s="46">
        <v>0</v>
      </c>
      <c r="F245" s="91">
        <v>1.9</v>
      </c>
      <c r="G245" s="53">
        <f t="shared" si="4"/>
        <v>1.6336199999999999</v>
      </c>
      <c r="H245" s="70">
        <v>0.29529133286969161</v>
      </c>
      <c r="I245" s="53">
        <v>1.9289113328696914</v>
      </c>
      <c r="J245" s="19"/>
      <c r="K245" s="84"/>
      <c r="M245" s="19"/>
    </row>
    <row r="246" spans="1:13" x14ac:dyDescent="0.25">
      <c r="A246" s="90">
        <v>232</v>
      </c>
      <c r="B246" s="43" t="s">
        <v>257</v>
      </c>
      <c r="C246" s="42">
        <v>52.5</v>
      </c>
      <c r="D246" s="48" t="s">
        <v>316</v>
      </c>
      <c r="E246" s="46">
        <v>0</v>
      </c>
      <c r="F246" s="91">
        <v>1.5</v>
      </c>
      <c r="G246" s="53">
        <f t="shared" si="4"/>
        <v>1.2897000000000001</v>
      </c>
      <c r="H246" s="70">
        <v>0.19162910971148092</v>
      </c>
      <c r="I246" s="53">
        <v>1.4813291097114809</v>
      </c>
      <c r="J246" s="19"/>
      <c r="K246" s="84"/>
      <c r="M246" s="19"/>
    </row>
    <row r="247" spans="1:13" x14ac:dyDescent="0.25">
      <c r="A247" s="90">
        <v>233</v>
      </c>
      <c r="B247" s="43" t="s">
        <v>258</v>
      </c>
      <c r="C247" s="42">
        <v>50.7</v>
      </c>
      <c r="D247" s="48" t="s">
        <v>316</v>
      </c>
      <c r="E247" s="46">
        <v>0</v>
      </c>
      <c r="F247" s="91">
        <v>1.6</v>
      </c>
      <c r="G247" s="53">
        <f t="shared" si="4"/>
        <v>1.37568</v>
      </c>
      <c r="H247" s="70">
        <v>0.1850589688070873</v>
      </c>
      <c r="I247" s="53">
        <v>1.5607389688070874</v>
      </c>
      <c r="J247" s="19"/>
      <c r="K247" s="84"/>
      <c r="M247" s="19"/>
    </row>
    <row r="248" spans="1:13" x14ac:dyDescent="0.25">
      <c r="A248" s="90">
        <v>234</v>
      </c>
      <c r="B248" s="43" t="s">
        <v>259</v>
      </c>
      <c r="C248" s="42">
        <v>113.8</v>
      </c>
      <c r="D248" s="48" t="s">
        <v>316</v>
      </c>
      <c r="E248" s="46">
        <v>0</v>
      </c>
      <c r="F248" s="91">
        <v>3.8</v>
      </c>
      <c r="G248" s="53">
        <f t="shared" si="4"/>
        <v>3.2672399999999997</v>
      </c>
      <c r="H248" s="70">
        <v>0.41537890828888629</v>
      </c>
      <c r="I248" s="53">
        <v>3.6826189082888861</v>
      </c>
      <c r="J248" s="19"/>
      <c r="K248" s="84"/>
      <c r="M248" s="19"/>
    </row>
    <row r="249" spans="1:13" x14ac:dyDescent="0.25">
      <c r="A249" s="90">
        <v>235</v>
      </c>
      <c r="B249" s="43" t="s">
        <v>260</v>
      </c>
      <c r="C249" s="42">
        <v>106.4</v>
      </c>
      <c r="D249" s="48" t="s">
        <v>316</v>
      </c>
      <c r="E249" s="46">
        <v>0</v>
      </c>
      <c r="F249" s="91">
        <v>1.4</v>
      </c>
      <c r="G249" s="53">
        <f t="shared" si="4"/>
        <v>1.2037199999999999</v>
      </c>
      <c r="H249" s="70">
        <v>0.38836832901526802</v>
      </c>
      <c r="I249" s="53">
        <v>1.5920883290152679</v>
      </c>
      <c r="J249" s="19"/>
      <c r="K249" s="84"/>
      <c r="M249" s="19"/>
    </row>
    <row r="250" spans="1:13" x14ac:dyDescent="0.25">
      <c r="A250" s="90">
        <v>236</v>
      </c>
      <c r="B250" s="43" t="s">
        <v>261</v>
      </c>
      <c r="C250" s="42">
        <v>94.4</v>
      </c>
      <c r="D250" s="48" t="s">
        <v>316</v>
      </c>
      <c r="E250" s="46">
        <v>0</v>
      </c>
      <c r="F250" s="91">
        <v>2.2000000000000002</v>
      </c>
      <c r="G250" s="53">
        <f t="shared" si="4"/>
        <v>1.8915600000000001</v>
      </c>
      <c r="H250" s="70">
        <v>0.34456738965264383</v>
      </c>
      <c r="I250" s="53">
        <v>2.2361273896526441</v>
      </c>
      <c r="J250" s="19"/>
      <c r="K250" s="84"/>
      <c r="M250" s="19"/>
    </row>
    <row r="251" spans="1:13" x14ac:dyDescent="0.25">
      <c r="A251" s="90">
        <v>237</v>
      </c>
      <c r="B251" s="43" t="s">
        <v>262</v>
      </c>
      <c r="C251" s="42">
        <v>80.3</v>
      </c>
      <c r="D251" s="48" t="s">
        <v>316</v>
      </c>
      <c r="E251" s="46">
        <v>0</v>
      </c>
      <c r="F251" s="91">
        <v>3</v>
      </c>
      <c r="G251" s="53">
        <f t="shared" si="4"/>
        <v>2.5794000000000001</v>
      </c>
      <c r="H251" s="70">
        <v>0.29310128590156037</v>
      </c>
      <c r="I251" s="53">
        <v>2.8725012859015604</v>
      </c>
      <c r="J251" s="19"/>
      <c r="K251" s="84"/>
      <c r="M251" s="19"/>
    </row>
    <row r="252" spans="1:13" x14ac:dyDescent="0.25">
      <c r="A252" s="90">
        <v>238</v>
      </c>
      <c r="B252" s="43" t="s">
        <v>263</v>
      </c>
      <c r="C252" s="42">
        <v>52.4</v>
      </c>
      <c r="D252" s="48" t="s">
        <v>316</v>
      </c>
      <c r="E252" s="46">
        <v>0</v>
      </c>
      <c r="F252" s="91">
        <v>1.2</v>
      </c>
      <c r="G252" s="53">
        <f t="shared" si="4"/>
        <v>1.03176</v>
      </c>
      <c r="H252" s="70">
        <v>0.19126410188345905</v>
      </c>
      <c r="I252" s="53">
        <v>1.2230241018834591</v>
      </c>
      <c r="J252" s="19"/>
      <c r="K252" s="84"/>
      <c r="M252" s="19"/>
    </row>
    <row r="253" spans="1:13" x14ac:dyDescent="0.25">
      <c r="A253" s="90">
        <v>239</v>
      </c>
      <c r="B253" s="43" t="s">
        <v>264</v>
      </c>
      <c r="C253" s="42">
        <v>50.9</v>
      </c>
      <c r="D253" s="48" t="s">
        <v>316</v>
      </c>
      <c r="E253" s="46">
        <v>0</v>
      </c>
      <c r="F253" s="91">
        <v>0.8</v>
      </c>
      <c r="G253" s="53">
        <f t="shared" si="4"/>
        <v>0.68784000000000001</v>
      </c>
      <c r="H253" s="70">
        <v>0.18578898446313102</v>
      </c>
      <c r="I253" s="53">
        <v>0.87362898446313109</v>
      </c>
      <c r="J253" s="19"/>
      <c r="K253" s="84"/>
      <c r="M253" s="19"/>
    </row>
    <row r="254" spans="1:13" x14ac:dyDescent="0.25">
      <c r="A254" s="90">
        <v>240</v>
      </c>
      <c r="B254" s="43" t="s">
        <v>265</v>
      </c>
      <c r="C254" s="42">
        <v>114.5</v>
      </c>
      <c r="D254" s="48" t="s">
        <v>316</v>
      </c>
      <c r="E254" s="46">
        <v>0</v>
      </c>
      <c r="F254" s="91">
        <v>5.7</v>
      </c>
      <c r="G254" s="53">
        <f t="shared" si="4"/>
        <v>4.9008599999999998</v>
      </c>
      <c r="H254" s="70">
        <v>0.41793396308503938</v>
      </c>
      <c r="I254" s="53">
        <v>5.3187939630850387</v>
      </c>
      <c r="J254" s="19"/>
      <c r="K254" s="84"/>
      <c r="M254" s="19"/>
    </row>
    <row r="255" spans="1:13" x14ac:dyDescent="0.25">
      <c r="A255" s="90">
        <v>241</v>
      </c>
      <c r="B255" s="43" t="s">
        <v>266</v>
      </c>
      <c r="C255" s="42">
        <v>106.5</v>
      </c>
      <c r="D255" s="48" t="s">
        <v>316</v>
      </c>
      <c r="E255" s="46">
        <v>0</v>
      </c>
      <c r="F255" s="91">
        <v>3.1</v>
      </c>
      <c r="G255" s="53">
        <f t="shared" si="4"/>
        <v>2.6653800000000003</v>
      </c>
      <c r="H255" s="70">
        <v>0.38873333684328987</v>
      </c>
      <c r="I255" s="53">
        <v>3.0541133368432902</v>
      </c>
      <c r="J255" s="19"/>
      <c r="K255" s="84"/>
      <c r="M255" s="19"/>
    </row>
    <row r="256" spans="1:13" x14ac:dyDescent="0.25">
      <c r="A256" s="90">
        <v>242</v>
      </c>
      <c r="B256" s="43" t="s">
        <v>267</v>
      </c>
      <c r="C256" s="42">
        <v>93.5</v>
      </c>
      <c r="D256" s="48" t="s">
        <v>316</v>
      </c>
      <c r="E256" s="46">
        <v>0</v>
      </c>
      <c r="F256" s="91">
        <v>0</v>
      </c>
      <c r="G256" s="53">
        <f>C256*0.015*12/7</f>
        <v>2.4042857142857139</v>
      </c>
      <c r="H256" s="70">
        <v>0.34128231920044699</v>
      </c>
      <c r="I256" s="53">
        <v>2.745568033486161</v>
      </c>
      <c r="J256" s="19"/>
      <c r="K256" s="84"/>
      <c r="M256" s="19"/>
    </row>
    <row r="257" spans="1:13" x14ac:dyDescent="0.25">
      <c r="A257" s="90">
        <v>243</v>
      </c>
      <c r="B257" s="43" t="s">
        <v>268</v>
      </c>
      <c r="C257" s="42">
        <v>80.5</v>
      </c>
      <c r="D257" s="48" t="s">
        <v>316</v>
      </c>
      <c r="E257" s="46">
        <v>0</v>
      </c>
      <c r="F257" s="91">
        <v>1.5</v>
      </c>
      <c r="G257" s="53">
        <f t="shared" si="4"/>
        <v>1.2897000000000001</v>
      </c>
      <c r="H257" s="70">
        <v>0.29383130155760412</v>
      </c>
      <c r="I257" s="53">
        <v>1.5835313015576042</v>
      </c>
      <c r="J257" s="19"/>
      <c r="K257" s="84"/>
      <c r="M257" s="19"/>
    </row>
    <row r="258" spans="1:13" x14ac:dyDescent="0.25">
      <c r="A258" s="90">
        <v>244</v>
      </c>
      <c r="B258" s="43" t="s">
        <v>269</v>
      </c>
      <c r="C258" s="42">
        <v>52.7</v>
      </c>
      <c r="D258" s="48" t="s">
        <v>316</v>
      </c>
      <c r="E258" s="46">
        <v>0</v>
      </c>
      <c r="F258" s="91">
        <v>1.6</v>
      </c>
      <c r="G258" s="53">
        <f t="shared" si="4"/>
        <v>1.37568</v>
      </c>
      <c r="H258" s="70">
        <v>0.19235912536752467</v>
      </c>
      <c r="I258" s="53">
        <v>1.5680391253675248</v>
      </c>
      <c r="J258" s="19"/>
      <c r="K258" s="84"/>
      <c r="M258" s="19"/>
    </row>
    <row r="259" spans="1:13" x14ac:dyDescent="0.25">
      <c r="A259" s="90">
        <v>245</v>
      </c>
      <c r="B259" s="43" t="s">
        <v>270</v>
      </c>
      <c r="C259" s="42">
        <v>50.3</v>
      </c>
      <c r="D259" s="48" t="s">
        <v>316</v>
      </c>
      <c r="E259" s="46">
        <v>0</v>
      </c>
      <c r="F259" s="91">
        <v>1.6</v>
      </c>
      <c r="G259" s="53">
        <f t="shared" si="4"/>
        <v>1.37568</v>
      </c>
      <c r="H259" s="70">
        <v>0.18359893749499981</v>
      </c>
      <c r="I259" s="53">
        <v>1.5592789374949998</v>
      </c>
      <c r="J259" s="19"/>
      <c r="K259" s="84"/>
      <c r="M259" s="19"/>
    </row>
    <row r="260" spans="1:13" x14ac:dyDescent="0.25">
      <c r="A260" s="90">
        <v>246</v>
      </c>
      <c r="B260" s="43" t="s">
        <v>271</v>
      </c>
      <c r="C260" s="42">
        <v>113.9</v>
      </c>
      <c r="D260" s="48" t="s">
        <v>316</v>
      </c>
      <c r="E260" s="46">
        <v>0</v>
      </c>
      <c r="F260" s="91">
        <v>3.7</v>
      </c>
      <c r="G260" s="53">
        <f t="shared" si="4"/>
        <v>3.18126</v>
      </c>
      <c r="H260" s="70">
        <v>0.4157439161169082</v>
      </c>
      <c r="I260" s="53">
        <v>3.5970039161169081</v>
      </c>
      <c r="J260" s="19"/>
      <c r="K260" s="84"/>
      <c r="M260" s="19"/>
    </row>
    <row r="261" spans="1:13" x14ac:dyDescent="0.25">
      <c r="A261" s="90">
        <v>247</v>
      </c>
      <c r="B261" s="43" t="s">
        <v>272</v>
      </c>
      <c r="C261" s="42">
        <v>106.3</v>
      </c>
      <c r="D261" s="48" t="s">
        <v>316</v>
      </c>
      <c r="E261" s="46">
        <v>0</v>
      </c>
      <c r="F261" s="91">
        <v>2.6</v>
      </c>
      <c r="G261" s="53">
        <f t="shared" si="4"/>
        <v>2.2354799999999999</v>
      </c>
      <c r="H261" s="70">
        <v>0.38800332118724612</v>
      </c>
      <c r="I261" s="53">
        <v>2.6234833211872459</v>
      </c>
      <c r="J261" s="19"/>
      <c r="K261" s="84"/>
      <c r="M261" s="19"/>
    </row>
    <row r="262" spans="1:13" x14ac:dyDescent="0.25">
      <c r="A262" s="90">
        <v>248</v>
      </c>
      <c r="B262" s="43" t="s">
        <v>273</v>
      </c>
      <c r="C262" s="42">
        <v>92.5</v>
      </c>
      <c r="D262" s="48" t="s">
        <v>316</v>
      </c>
      <c r="E262" s="46">
        <v>0</v>
      </c>
      <c r="F262" s="91">
        <v>4</v>
      </c>
      <c r="G262" s="53">
        <f t="shared" si="4"/>
        <v>3.4392</v>
      </c>
      <c r="H262" s="70">
        <v>0.33763224092022831</v>
      </c>
      <c r="I262" s="53">
        <v>3.7768322409202284</v>
      </c>
      <c r="J262" s="19"/>
      <c r="K262" s="84"/>
      <c r="M262" s="19"/>
    </row>
    <row r="263" spans="1:13" x14ac:dyDescent="0.25">
      <c r="A263" s="90">
        <v>249</v>
      </c>
      <c r="B263" s="43" t="s">
        <v>274</v>
      </c>
      <c r="C263" s="42">
        <v>85.1</v>
      </c>
      <c r="D263" s="48" t="s">
        <v>316</v>
      </c>
      <c r="E263" s="46">
        <v>0</v>
      </c>
      <c r="F263" s="91">
        <v>1.4</v>
      </c>
      <c r="G263" s="53">
        <f t="shared" si="4"/>
        <v>1.2037199999999999</v>
      </c>
      <c r="H263" s="70">
        <v>0.31062166164661004</v>
      </c>
      <c r="I263" s="53">
        <v>1.5143416616466099</v>
      </c>
      <c r="J263" s="19"/>
      <c r="K263" s="84"/>
      <c r="M263" s="19"/>
    </row>
    <row r="264" spans="1:13" x14ac:dyDescent="0.25">
      <c r="A264" s="90">
        <v>250</v>
      </c>
      <c r="B264" s="43" t="s">
        <v>275</v>
      </c>
      <c r="C264" s="42">
        <v>52.4</v>
      </c>
      <c r="D264" s="48" t="s">
        <v>316</v>
      </c>
      <c r="E264" s="46">
        <v>0</v>
      </c>
      <c r="F264" s="91">
        <v>1.2</v>
      </c>
      <c r="G264" s="53">
        <f t="shared" si="4"/>
        <v>1.03176</v>
      </c>
      <c r="H264" s="70">
        <v>0.19126410188345905</v>
      </c>
      <c r="I264" s="53">
        <v>1.2230241018834591</v>
      </c>
      <c r="J264" s="19"/>
      <c r="K264" s="84"/>
      <c r="M264" s="19"/>
    </row>
    <row r="265" spans="1:13" x14ac:dyDescent="0.25">
      <c r="A265" s="90">
        <v>251</v>
      </c>
      <c r="B265" s="43" t="s">
        <v>276</v>
      </c>
      <c r="C265" s="42">
        <v>50.9</v>
      </c>
      <c r="D265" s="48" t="s">
        <v>316</v>
      </c>
      <c r="E265" s="46">
        <v>0</v>
      </c>
      <c r="F265" s="91">
        <v>2.1</v>
      </c>
      <c r="G265" s="53">
        <f t="shared" si="4"/>
        <v>1.8055800000000002</v>
      </c>
      <c r="H265" s="70">
        <v>0.18578898446313102</v>
      </c>
      <c r="I265" s="53">
        <v>1.9913689844631313</v>
      </c>
      <c r="J265" s="19"/>
      <c r="K265" s="84"/>
      <c r="M265" s="19"/>
    </row>
    <row r="266" spans="1:13" x14ac:dyDescent="0.25">
      <c r="A266" s="90">
        <v>252</v>
      </c>
      <c r="B266" s="43" t="s">
        <v>277</v>
      </c>
      <c r="C266" s="42">
        <v>113.9</v>
      </c>
      <c r="D266" s="48" t="s">
        <v>316</v>
      </c>
      <c r="E266" s="46">
        <v>0</v>
      </c>
      <c r="F266" s="91">
        <v>3.8</v>
      </c>
      <c r="G266" s="53">
        <f t="shared" si="4"/>
        <v>3.2672399999999997</v>
      </c>
      <c r="H266" s="70">
        <v>0.4157439161169082</v>
      </c>
      <c r="I266" s="53">
        <v>3.6829839161169078</v>
      </c>
      <c r="J266" s="19"/>
      <c r="K266" s="84"/>
      <c r="M266" s="19"/>
    </row>
    <row r="267" spans="1:13" x14ac:dyDescent="0.25">
      <c r="A267" s="90">
        <v>253</v>
      </c>
      <c r="B267" s="43" t="s">
        <v>278</v>
      </c>
      <c r="C267" s="42">
        <v>106.8</v>
      </c>
      <c r="D267" s="48" t="s">
        <v>316</v>
      </c>
      <c r="E267" s="46">
        <v>0</v>
      </c>
      <c r="F267" s="91">
        <v>2.8</v>
      </c>
      <c r="G267" s="53">
        <f t="shared" si="4"/>
        <v>2.4074399999999998</v>
      </c>
      <c r="H267" s="70">
        <v>0.38982836032735546</v>
      </c>
      <c r="I267" s="53">
        <v>2.7972683603273554</v>
      </c>
      <c r="J267" s="19"/>
      <c r="K267" s="84"/>
      <c r="M267" s="19"/>
    </row>
    <row r="268" spans="1:13" x14ac:dyDescent="0.25">
      <c r="A268" s="90">
        <v>254</v>
      </c>
      <c r="B268" s="43" t="s">
        <v>279</v>
      </c>
      <c r="C268" s="42">
        <v>92.5</v>
      </c>
      <c r="D268" s="48" t="s">
        <v>316</v>
      </c>
      <c r="E268" s="46">
        <v>0</v>
      </c>
      <c r="F268" s="91">
        <v>2.4</v>
      </c>
      <c r="G268" s="53">
        <f t="shared" si="4"/>
        <v>2.06352</v>
      </c>
      <c r="H268" s="70">
        <v>0.33763224092022831</v>
      </c>
      <c r="I268" s="53">
        <v>2.4011522409202284</v>
      </c>
      <c r="J268" s="19"/>
      <c r="K268" s="84"/>
      <c r="M268" s="19"/>
    </row>
    <row r="269" spans="1:13" x14ac:dyDescent="0.25">
      <c r="A269" s="90">
        <v>255</v>
      </c>
      <c r="B269" s="43" t="s">
        <v>280</v>
      </c>
      <c r="C269" s="42">
        <v>81</v>
      </c>
      <c r="D269" s="48" t="s">
        <v>316</v>
      </c>
      <c r="E269" s="46">
        <v>0</v>
      </c>
      <c r="F269" s="91">
        <v>2.2999999999999998</v>
      </c>
      <c r="G269" s="53">
        <f t="shared" si="4"/>
        <v>1.9775399999999999</v>
      </c>
      <c r="H269" s="70">
        <v>0.29565634069771346</v>
      </c>
      <c r="I269" s="53">
        <v>2.2731963406977131</v>
      </c>
      <c r="J269" s="19"/>
      <c r="K269" s="84"/>
      <c r="M269" s="19"/>
    </row>
    <row r="270" spans="1:13" x14ac:dyDescent="0.25">
      <c r="A270" s="90">
        <v>256</v>
      </c>
      <c r="B270" s="43" t="s">
        <v>281</v>
      </c>
      <c r="C270" s="42">
        <v>52.2</v>
      </c>
      <c r="D270" s="48" t="s">
        <v>316</v>
      </c>
      <c r="E270" s="46">
        <v>0</v>
      </c>
      <c r="F270" s="91">
        <v>1.1000000000000001</v>
      </c>
      <c r="G270" s="53">
        <f t="shared" si="4"/>
        <v>0.94578000000000007</v>
      </c>
      <c r="H270" s="70">
        <v>0.19053408622741533</v>
      </c>
      <c r="I270" s="53">
        <v>1.1363140862274155</v>
      </c>
      <c r="J270" s="19"/>
      <c r="K270" s="84"/>
      <c r="M270" s="19"/>
    </row>
    <row r="271" spans="1:13" x14ac:dyDescent="0.25">
      <c r="A271" s="90">
        <v>257</v>
      </c>
      <c r="B271" s="43" t="s">
        <v>282</v>
      </c>
      <c r="C271" s="42">
        <v>50.7</v>
      </c>
      <c r="D271" s="48" t="s">
        <v>316</v>
      </c>
      <c r="E271" s="46">
        <v>0</v>
      </c>
      <c r="F271" s="91">
        <v>1.4</v>
      </c>
      <c r="G271" s="53">
        <f t="shared" si="4"/>
        <v>1.2037199999999999</v>
      </c>
      <c r="H271" s="70">
        <v>0.1850589688070873</v>
      </c>
      <c r="I271" s="53">
        <v>1.3887789688070873</v>
      </c>
      <c r="J271" s="19"/>
      <c r="K271" s="84"/>
      <c r="M271" s="19"/>
    </row>
    <row r="272" spans="1:13" x14ac:dyDescent="0.25">
      <c r="A272" s="90">
        <v>258</v>
      </c>
      <c r="B272" s="43" t="s">
        <v>283</v>
      </c>
      <c r="C272" s="42">
        <v>113.9</v>
      </c>
      <c r="D272" s="48" t="s">
        <v>316</v>
      </c>
      <c r="E272" s="46">
        <v>0</v>
      </c>
      <c r="F272" s="91">
        <v>3.3</v>
      </c>
      <c r="G272" s="53">
        <f t="shared" si="4"/>
        <v>2.8373399999999998</v>
      </c>
      <c r="H272" s="70">
        <v>0.4157439161169082</v>
      </c>
      <c r="I272" s="53">
        <v>3.2530839161169078</v>
      </c>
      <c r="J272" s="19"/>
      <c r="K272" s="84"/>
      <c r="M272" s="19"/>
    </row>
    <row r="273" spans="1:13" x14ac:dyDescent="0.25">
      <c r="A273" s="90">
        <v>259</v>
      </c>
      <c r="B273" s="43" t="s">
        <v>284</v>
      </c>
      <c r="C273" s="42">
        <v>106.9</v>
      </c>
      <c r="D273" s="48" t="s">
        <v>316</v>
      </c>
      <c r="E273" s="46">
        <v>0</v>
      </c>
      <c r="F273" s="91">
        <v>3.4</v>
      </c>
      <c r="G273" s="53">
        <f t="shared" si="4"/>
        <v>2.9233199999999999</v>
      </c>
      <c r="H273" s="70">
        <v>0.39019336815537736</v>
      </c>
      <c r="I273" s="53">
        <v>3.3135133681553772</v>
      </c>
      <c r="J273" s="19"/>
      <c r="K273" s="84"/>
      <c r="M273" s="19"/>
    </row>
    <row r="274" spans="1:13" x14ac:dyDescent="0.25">
      <c r="A274" s="90">
        <v>260</v>
      </c>
      <c r="B274" s="43" t="s">
        <v>285</v>
      </c>
      <c r="C274" s="42">
        <v>92.5</v>
      </c>
      <c r="D274" s="48" t="s">
        <v>316</v>
      </c>
      <c r="E274" s="46">
        <v>0</v>
      </c>
      <c r="F274" s="91">
        <v>1.8</v>
      </c>
      <c r="G274" s="53">
        <f t="shared" ref="G274:G302" si="5">(F274-E274)*0.8598</f>
        <v>1.5476400000000001</v>
      </c>
      <c r="H274" s="70">
        <v>0.33763224092022831</v>
      </c>
      <c r="I274" s="53">
        <v>1.8852722409202285</v>
      </c>
      <c r="J274" s="19"/>
      <c r="K274" s="84"/>
      <c r="M274" s="19"/>
    </row>
    <row r="275" spans="1:13" x14ac:dyDescent="0.25">
      <c r="A275" s="90">
        <v>261</v>
      </c>
      <c r="B275" s="43" t="s">
        <v>286</v>
      </c>
      <c r="C275" s="42">
        <v>80.900000000000006</v>
      </c>
      <c r="D275" s="48" t="s">
        <v>316</v>
      </c>
      <c r="E275" s="46">
        <v>0</v>
      </c>
      <c r="F275" s="91">
        <v>1.7</v>
      </c>
      <c r="G275" s="53">
        <f t="shared" si="5"/>
        <v>1.46166</v>
      </c>
      <c r="H275" s="70">
        <v>0.29529133286969161</v>
      </c>
      <c r="I275" s="53">
        <v>1.7569513328696915</v>
      </c>
      <c r="J275" s="19"/>
      <c r="K275" s="84"/>
      <c r="M275" s="19"/>
    </row>
    <row r="276" spans="1:13" x14ac:dyDescent="0.25">
      <c r="A276" s="90">
        <v>262</v>
      </c>
      <c r="B276" s="43" t="s">
        <v>287</v>
      </c>
      <c r="C276" s="42">
        <v>52.1</v>
      </c>
      <c r="D276" s="48" t="s">
        <v>316</v>
      </c>
      <c r="E276" s="46">
        <v>0</v>
      </c>
      <c r="F276" s="91">
        <v>1.3</v>
      </c>
      <c r="G276" s="53">
        <f t="shared" si="5"/>
        <v>1.11774</v>
      </c>
      <c r="H276" s="70">
        <v>0.19016907839939345</v>
      </c>
      <c r="I276" s="53">
        <v>1.3079090783993934</v>
      </c>
      <c r="J276" s="19"/>
      <c r="K276" s="84"/>
      <c r="M276" s="19"/>
    </row>
    <row r="277" spans="1:13" x14ac:dyDescent="0.25">
      <c r="A277" s="90">
        <v>263</v>
      </c>
      <c r="B277" s="43" t="s">
        <v>288</v>
      </c>
      <c r="C277" s="42">
        <v>50.6</v>
      </c>
      <c r="D277" s="48" t="s">
        <v>316</v>
      </c>
      <c r="E277" s="46">
        <v>0</v>
      </c>
      <c r="F277" s="91">
        <v>1</v>
      </c>
      <c r="G277" s="53">
        <f t="shared" si="5"/>
        <v>0.85980000000000001</v>
      </c>
      <c r="H277" s="70">
        <v>0.18469396097906543</v>
      </c>
      <c r="I277" s="53">
        <v>1.0444939609790653</v>
      </c>
      <c r="J277" s="19"/>
      <c r="K277" s="84"/>
      <c r="M277" s="19"/>
    </row>
    <row r="278" spans="1:13" x14ac:dyDescent="0.25">
      <c r="A278" s="90">
        <v>264</v>
      </c>
      <c r="B278" s="43" t="s">
        <v>289</v>
      </c>
      <c r="C278" s="42">
        <v>114.3</v>
      </c>
      <c r="D278" s="48" t="s">
        <v>316</v>
      </c>
      <c r="E278" s="46">
        <v>0</v>
      </c>
      <c r="F278" s="91">
        <v>3.5</v>
      </c>
      <c r="G278" s="53">
        <f t="shared" si="5"/>
        <v>3.0093000000000001</v>
      </c>
      <c r="H278" s="70">
        <v>0.41720394742899564</v>
      </c>
      <c r="I278" s="53">
        <v>3.4265039474289956</v>
      </c>
      <c r="J278" s="19"/>
      <c r="K278" s="84"/>
      <c r="M278" s="19"/>
    </row>
    <row r="279" spans="1:13" x14ac:dyDescent="0.25">
      <c r="A279" s="90">
        <v>265</v>
      </c>
      <c r="B279" s="43" t="s">
        <v>290</v>
      </c>
      <c r="C279" s="42">
        <v>107</v>
      </c>
      <c r="D279" s="48" t="s">
        <v>316</v>
      </c>
      <c r="E279" s="46">
        <v>0</v>
      </c>
      <c r="F279" s="91">
        <v>2.8</v>
      </c>
      <c r="G279" s="53">
        <f t="shared" si="5"/>
        <v>2.4074399999999998</v>
      </c>
      <c r="H279" s="70">
        <v>0.39055837598339921</v>
      </c>
      <c r="I279" s="53">
        <v>2.7979983759833988</v>
      </c>
      <c r="J279" s="19"/>
      <c r="K279" s="84"/>
      <c r="M279" s="19"/>
    </row>
    <row r="280" spans="1:13" x14ac:dyDescent="0.25">
      <c r="A280" s="90">
        <v>266</v>
      </c>
      <c r="B280" s="43" t="s">
        <v>291</v>
      </c>
      <c r="C280" s="42">
        <v>92.8</v>
      </c>
      <c r="D280" s="48" t="s">
        <v>316</v>
      </c>
      <c r="E280" s="46">
        <v>0</v>
      </c>
      <c r="F280" s="91">
        <v>1.9</v>
      </c>
      <c r="G280" s="53">
        <f t="shared" si="5"/>
        <v>1.6336199999999999</v>
      </c>
      <c r="H280" s="70">
        <v>0.3387272644042939</v>
      </c>
      <c r="I280" s="53">
        <v>1.9723472644042936</v>
      </c>
      <c r="J280" s="19"/>
      <c r="K280" s="84"/>
      <c r="M280" s="19"/>
    </row>
    <row r="281" spans="1:13" x14ac:dyDescent="0.25">
      <c r="A281" s="90">
        <v>267</v>
      </c>
      <c r="B281" s="43" t="s">
        <v>292</v>
      </c>
      <c r="C281" s="42">
        <v>80.3</v>
      </c>
      <c r="D281" s="48" t="s">
        <v>316</v>
      </c>
      <c r="E281" s="46">
        <v>0</v>
      </c>
      <c r="F281" s="91">
        <v>1.8</v>
      </c>
      <c r="G281" s="53">
        <f t="shared" si="5"/>
        <v>1.5476400000000001</v>
      </c>
      <c r="H281" s="70">
        <v>0.29310128590156037</v>
      </c>
      <c r="I281" s="53">
        <v>1.8407412859015606</v>
      </c>
      <c r="J281" s="19"/>
      <c r="K281" s="84"/>
      <c r="M281" s="19"/>
    </row>
    <row r="282" spans="1:13" x14ac:dyDescent="0.25">
      <c r="A282" s="90">
        <v>268</v>
      </c>
      <c r="B282" s="43" t="s">
        <v>293</v>
      </c>
      <c r="C282" s="42">
        <v>52</v>
      </c>
      <c r="D282" s="48" t="s">
        <v>316</v>
      </c>
      <c r="E282" s="46">
        <v>0</v>
      </c>
      <c r="F282" s="91">
        <v>0</v>
      </c>
      <c r="G282" s="53">
        <f>C282*0.015*12/7</f>
        <v>1.337142857142857</v>
      </c>
      <c r="H282" s="70">
        <v>0.18980407057137158</v>
      </c>
      <c r="I282" s="53">
        <v>1.5269469277142285</v>
      </c>
      <c r="J282" s="19"/>
      <c r="K282" s="84"/>
      <c r="M282" s="19"/>
    </row>
    <row r="283" spans="1:13" x14ac:dyDescent="0.25">
      <c r="A283" s="90">
        <v>269</v>
      </c>
      <c r="B283" s="43" t="s">
        <v>294</v>
      </c>
      <c r="C283" s="42">
        <v>50.4</v>
      </c>
      <c r="D283" s="48" t="s">
        <v>316</v>
      </c>
      <c r="E283" s="46">
        <v>0</v>
      </c>
      <c r="F283" s="91">
        <v>1.6</v>
      </c>
      <c r="G283" s="53">
        <f t="shared" si="5"/>
        <v>1.37568</v>
      </c>
      <c r="H283" s="70">
        <v>0.18396394532302168</v>
      </c>
      <c r="I283" s="53">
        <v>1.5596439453230218</v>
      </c>
      <c r="J283" s="19"/>
      <c r="K283" s="84"/>
      <c r="M283" s="19"/>
    </row>
    <row r="284" spans="1:13" x14ac:dyDescent="0.25">
      <c r="A284" s="90">
        <v>270</v>
      </c>
      <c r="B284" s="43" t="s">
        <v>295</v>
      </c>
      <c r="C284" s="42">
        <v>113.4</v>
      </c>
      <c r="D284" s="48" t="s">
        <v>316</v>
      </c>
      <c r="E284" s="46">
        <v>0</v>
      </c>
      <c r="F284" s="91">
        <v>0.3</v>
      </c>
      <c r="G284" s="53">
        <f t="shared" si="5"/>
        <v>0.25794</v>
      </c>
      <c r="H284" s="70">
        <v>0.41391887697679886</v>
      </c>
      <c r="I284" s="53">
        <v>0.6718588769767988</v>
      </c>
      <c r="J284" s="19"/>
      <c r="K284" s="84"/>
      <c r="M284" s="19"/>
    </row>
    <row r="285" spans="1:13" x14ac:dyDescent="0.25">
      <c r="A285" s="90">
        <v>271</v>
      </c>
      <c r="B285" s="43" t="s">
        <v>296</v>
      </c>
      <c r="C285" s="42">
        <v>106.2</v>
      </c>
      <c r="D285" s="48" t="s">
        <v>316</v>
      </c>
      <c r="E285" s="46">
        <v>0</v>
      </c>
      <c r="F285" s="91">
        <v>2.2999999999999998</v>
      </c>
      <c r="G285" s="53">
        <f t="shared" si="5"/>
        <v>1.9775399999999999</v>
      </c>
      <c r="H285" s="70">
        <v>0.38763831335922427</v>
      </c>
      <c r="I285" s="53">
        <v>2.3651783133592241</v>
      </c>
      <c r="J285" s="19"/>
      <c r="K285" s="84"/>
      <c r="M285" s="19"/>
    </row>
    <row r="286" spans="1:13" x14ac:dyDescent="0.25">
      <c r="A286" s="90">
        <v>272</v>
      </c>
      <c r="B286" s="43" t="s">
        <v>297</v>
      </c>
      <c r="C286" s="42">
        <v>92.7</v>
      </c>
      <c r="D286" s="48" t="s">
        <v>316</v>
      </c>
      <c r="E286" s="46">
        <v>0</v>
      </c>
      <c r="F286" s="91">
        <v>2</v>
      </c>
      <c r="G286" s="53">
        <f t="shared" si="5"/>
        <v>1.7196</v>
      </c>
      <c r="H286" s="70">
        <v>0.33836225657627206</v>
      </c>
      <c r="I286" s="53">
        <v>2.0579622565762721</v>
      </c>
      <c r="J286" s="19"/>
      <c r="K286" s="84"/>
      <c r="M286" s="19"/>
    </row>
    <row r="287" spans="1:13" x14ac:dyDescent="0.25">
      <c r="A287" s="90">
        <v>273</v>
      </c>
      <c r="B287" s="43" t="s">
        <v>298</v>
      </c>
      <c r="C287" s="42">
        <v>81.5</v>
      </c>
      <c r="D287" s="48" t="s">
        <v>316</v>
      </c>
      <c r="E287" s="46">
        <v>0</v>
      </c>
      <c r="F287" s="91">
        <v>2</v>
      </c>
      <c r="G287" s="53">
        <f t="shared" si="5"/>
        <v>1.7196</v>
      </c>
      <c r="H287" s="70">
        <v>0.2974813798378228</v>
      </c>
      <c r="I287" s="53">
        <v>2.0170813798378227</v>
      </c>
      <c r="J287" s="19"/>
      <c r="K287" s="84"/>
      <c r="M287" s="19"/>
    </row>
    <row r="288" spans="1:13" x14ac:dyDescent="0.25">
      <c r="A288" s="90">
        <v>274</v>
      </c>
      <c r="B288" s="43" t="s">
        <v>299</v>
      </c>
      <c r="C288" s="42">
        <v>52</v>
      </c>
      <c r="D288" s="48" t="s">
        <v>316</v>
      </c>
      <c r="E288" s="46">
        <v>0</v>
      </c>
      <c r="F288" s="91">
        <v>1.4</v>
      </c>
      <c r="G288" s="53">
        <f t="shared" si="5"/>
        <v>1.2037199999999999</v>
      </c>
      <c r="H288" s="70">
        <v>0.18980407057137158</v>
      </c>
      <c r="I288" s="53">
        <v>1.3935240705713714</v>
      </c>
      <c r="J288" s="19"/>
      <c r="K288" s="84"/>
      <c r="M288" s="19"/>
    </row>
    <row r="289" spans="1:13" x14ac:dyDescent="0.25">
      <c r="A289" s="90">
        <v>275</v>
      </c>
      <c r="B289" s="43" t="s">
        <v>300</v>
      </c>
      <c r="C289" s="42">
        <v>50.1</v>
      </c>
      <c r="D289" s="48" t="s">
        <v>316</v>
      </c>
      <c r="E289" s="46">
        <v>0</v>
      </c>
      <c r="F289" s="91">
        <v>1.5</v>
      </c>
      <c r="G289" s="53">
        <f t="shared" si="5"/>
        <v>1.2897000000000001</v>
      </c>
      <c r="H289" s="70">
        <v>0.18286892183895609</v>
      </c>
      <c r="I289" s="53">
        <v>1.4725689218389562</v>
      </c>
      <c r="J289" s="19"/>
      <c r="K289" s="84"/>
      <c r="M289" s="19"/>
    </row>
    <row r="290" spans="1:13" x14ac:dyDescent="0.25">
      <c r="A290" s="90">
        <v>276</v>
      </c>
      <c r="B290" s="43" t="s">
        <v>301</v>
      </c>
      <c r="C290" s="42">
        <v>113.9</v>
      </c>
      <c r="D290" s="48" t="s">
        <v>316</v>
      </c>
      <c r="E290" s="46">
        <v>0</v>
      </c>
      <c r="F290" s="91">
        <v>3.7</v>
      </c>
      <c r="G290" s="53">
        <f t="shared" si="5"/>
        <v>3.18126</v>
      </c>
      <c r="H290" s="70">
        <v>0.4157439161169082</v>
      </c>
      <c r="I290" s="53">
        <v>3.5970039161169081</v>
      </c>
      <c r="J290" s="19"/>
      <c r="K290" s="84"/>
      <c r="M290" s="19"/>
    </row>
    <row r="291" spans="1:13" x14ac:dyDescent="0.25">
      <c r="A291" s="90">
        <v>277</v>
      </c>
      <c r="B291" s="43" t="s">
        <v>302</v>
      </c>
      <c r="C291" s="42">
        <v>107.4</v>
      </c>
      <c r="D291" s="48" t="s">
        <v>316</v>
      </c>
      <c r="E291" s="46">
        <v>0</v>
      </c>
      <c r="F291" s="91">
        <v>2.2999999999999998</v>
      </c>
      <c r="G291" s="53">
        <f t="shared" si="5"/>
        <v>1.9775399999999999</v>
      </c>
      <c r="H291" s="70">
        <v>0.3920184072954867</v>
      </c>
      <c r="I291" s="53">
        <v>2.3695584072954867</v>
      </c>
      <c r="J291" s="19"/>
      <c r="K291" s="84"/>
      <c r="M291" s="19"/>
    </row>
    <row r="292" spans="1:13" x14ac:dyDescent="0.25">
      <c r="A292" s="90">
        <v>278</v>
      </c>
      <c r="B292" s="43" t="s">
        <v>303</v>
      </c>
      <c r="C292" s="42">
        <v>92.6</v>
      </c>
      <c r="D292" s="48" t="s">
        <v>316</v>
      </c>
      <c r="E292" s="46">
        <v>0</v>
      </c>
      <c r="F292" s="91">
        <v>1.9</v>
      </c>
      <c r="G292" s="53">
        <f t="shared" si="5"/>
        <v>1.6336199999999999</v>
      </c>
      <c r="H292" s="70">
        <v>0.33799724874825016</v>
      </c>
      <c r="I292" s="53">
        <v>1.97161724874825</v>
      </c>
      <c r="J292" s="19"/>
      <c r="K292" s="84"/>
      <c r="M292" s="19"/>
    </row>
    <row r="293" spans="1:13" x14ac:dyDescent="0.25">
      <c r="A293" s="90">
        <v>279</v>
      </c>
      <c r="B293" s="43" t="s">
        <v>304</v>
      </c>
      <c r="C293" s="42">
        <v>80.5</v>
      </c>
      <c r="D293" s="48" t="s">
        <v>316</v>
      </c>
      <c r="E293" s="46">
        <v>0</v>
      </c>
      <c r="F293" s="91">
        <v>2</v>
      </c>
      <c r="G293" s="53">
        <f t="shared" si="5"/>
        <v>1.7196</v>
      </c>
      <c r="H293" s="70">
        <v>0.29383130155760412</v>
      </c>
      <c r="I293" s="53">
        <v>2.013431301557604</v>
      </c>
      <c r="J293" s="19"/>
      <c r="K293" s="84"/>
      <c r="M293" s="19"/>
    </row>
    <row r="294" spans="1:13" x14ac:dyDescent="0.25">
      <c r="A294" s="90">
        <v>280</v>
      </c>
      <c r="B294" s="43" t="s">
        <v>305</v>
      </c>
      <c r="C294" s="42">
        <v>52</v>
      </c>
      <c r="D294" s="48" t="s">
        <v>316</v>
      </c>
      <c r="E294" s="46">
        <v>0</v>
      </c>
      <c r="F294" s="91">
        <v>1.6</v>
      </c>
      <c r="G294" s="53">
        <f t="shared" si="5"/>
        <v>1.37568</v>
      </c>
      <c r="H294" s="70">
        <v>0.18980407057137158</v>
      </c>
      <c r="I294" s="53">
        <v>1.5654840705713715</v>
      </c>
      <c r="J294" s="19"/>
      <c r="K294" s="84"/>
      <c r="M294" s="19"/>
    </row>
    <row r="295" spans="1:13" x14ac:dyDescent="0.25">
      <c r="A295" s="90">
        <v>281</v>
      </c>
      <c r="B295" s="43" t="s">
        <v>306</v>
      </c>
      <c r="C295" s="42">
        <v>50.4</v>
      </c>
      <c r="D295" s="48" t="s">
        <v>316</v>
      </c>
      <c r="E295" s="46">
        <v>0</v>
      </c>
      <c r="F295" s="91">
        <v>1.6</v>
      </c>
      <c r="G295" s="53">
        <f t="shared" si="5"/>
        <v>1.37568</v>
      </c>
      <c r="H295" s="70">
        <v>0.18396394532302168</v>
      </c>
      <c r="I295" s="53">
        <v>1.5596439453230218</v>
      </c>
      <c r="J295" s="19"/>
      <c r="K295" s="84"/>
      <c r="M295" s="19"/>
    </row>
    <row r="296" spans="1:13" x14ac:dyDescent="0.25">
      <c r="A296" s="90">
        <v>282</v>
      </c>
      <c r="B296" s="43" t="s">
        <v>307</v>
      </c>
      <c r="C296" s="42">
        <v>113.7</v>
      </c>
      <c r="D296" s="48" t="s">
        <v>316</v>
      </c>
      <c r="E296" s="46">
        <v>0</v>
      </c>
      <c r="F296" s="91">
        <v>3.6</v>
      </c>
      <c r="G296" s="53">
        <f t="shared" si="5"/>
        <v>3.0952800000000003</v>
      </c>
      <c r="H296" s="70">
        <v>0.41501390046086445</v>
      </c>
      <c r="I296" s="53">
        <v>3.5102939004608649</v>
      </c>
      <c r="J296" s="19"/>
      <c r="K296" s="84"/>
      <c r="M296" s="19"/>
    </row>
    <row r="297" spans="1:13" x14ac:dyDescent="0.25">
      <c r="A297" s="90">
        <v>283</v>
      </c>
      <c r="B297" s="43" t="s">
        <v>308</v>
      </c>
      <c r="C297" s="42">
        <v>106.2</v>
      </c>
      <c r="D297" s="48" t="s">
        <v>316</v>
      </c>
      <c r="E297" s="46">
        <v>0</v>
      </c>
      <c r="F297" s="91">
        <v>2.7</v>
      </c>
      <c r="G297" s="53">
        <f t="shared" si="5"/>
        <v>2.3214600000000001</v>
      </c>
      <c r="H297" s="70">
        <v>0.38763831335922427</v>
      </c>
      <c r="I297" s="53">
        <v>2.7090983133592244</v>
      </c>
      <c r="J297" s="19"/>
      <c r="K297" s="84"/>
      <c r="M297" s="19"/>
    </row>
    <row r="298" spans="1:13" x14ac:dyDescent="0.25">
      <c r="A298" s="90">
        <v>284</v>
      </c>
      <c r="B298" s="43" t="s">
        <v>309</v>
      </c>
      <c r="C298" s="42">
        <v>92</v>
      </c>
      <c r="D298" s="48" t="s">
        <v>316</v>
      </c>
      <c r="E298" s="46">
        <v>0</v>
      </c>
      <c r="F298" s="91">
        <v>1.5</v>
      </c>
      <c r="G298" s="53">
        <f t="shared" si="5"/>
        <v>1.2897000000000001</v>
      </c>
      <c r="H298" s="70">
        <v>0.33580720178011897</v>
      </c>
      <c r="I298" s="53">
        <v>1.6255072017801191</v>
      </c>
      <c r="J298" s="19"/>
      <c r="K298" s="84"/>
      <c r="M298" s="19"/>
    </row>
    <row r="299" spans="1:13" x14ac:dyDescent="0.25">
      <c r="A299" s="90">
        <v>285</v>
      </c>
      <c r="B299" s="43" t="s">
        <v>310</v>
      </c>
      <c r="C299" s="42">
        <v>79.7</v>
      </c>
      <c r="D299" s="48" t="s">
        <v>316</v>
      </c>
      <c r="E299" s="46">
        <v>0</v>
      </c>
      <c r="F299" s="91">
        <v>2.7</v>
      </c>
      <c r="G299" s="53">
        <f t="shared" si="5"/>
        <v>2.3214600000000001</v>
      </c>
      <c r="H299" s="70">
        <v>0.29091123893342913</v>
      </c>
      <c r="I299" s="53">
        <v>2.612371238933429</v>
      </c>
      <c r="J299" s="19"/>
      <c r="K299" s="84"/>
      <c r="M299" s="19"/>
    </row>
    <row r="300" spans="1:13" x14ac:dyDescent="0.25">
      <c r="A300" s="90">
        <v>286</v>
      </c>
      <c r="B300" s="43" t="s">
        <v>311</v>
      </c>
      <c r="C300" s="42">
        <v>51.4</v>
      </c>
      <c r="D300" s="48" t="s">
        <v>316</v>
      </c>
      <c r="E300" s="46">
        <v>0</v>
      </c>
      <c r="F300" s="91">
        <v>1.2</v>
      </c>
      <c r="G300" s="53">
        <f t="shared" si="5"/>
        <v>1.03176</v>
      </c>
      <c r="H300" s="70">
        <v>0.18761402360324037</v>
      </c>
      <c r="I300" s="53">
        <v>1.2193740236032404</v>
      </c>
      <c r="J300" s="19"/>
      <c r="K300" s="84"/>
      <c r="M300" s="19"/>
    </row>
    <row r="301" spans="1:13" x14ac:dyDescent="0.25">
      <c r="A301" s="90">
        <v>287</v>
      </c>
      <c r="B301" s="43" t="s">
        <v>312</v>
      </c>
      <c r="C301" s="42">
        <v>50.3</v>
      </c>
      <c r="D301" s="48" t="s">
        <v>316</v>
      </c>
      <c r="E301" s="46">
        <v>0</v>
      </c>
      <c r="F301" s="91">
        <v>1.1000000000000001</v>
      </c>
      <c r="G301" s="53">
        <f t="shared" si="5"/>
        <v>0.94578000000000007</v>
      </c>
      <c r="H301" s="70">
        <v>0.18359893749499981</v>
      </c>
      <c r="I301" s="53">
        <v>1.1293789374949998</v>
      </c>
      <c r="J301" s="19"/>
      <c r="K301" s="84"/>
      <c r="M301" s="19"/>
    </row>
    <row r="302" spans="1:13" x14ac:dyDescent="0.25">
      <c r="A302" s="90">
        <v>288</v>
      </c>
      <c r="B302" s="43" t="s">
        <v>313</v>
      </c>
      <c r="C302" s="42">
        <v>114.8</v>
      </c>
      <c r="D302" s="48" t="s">
        <v>316</v>
      </c>
      <c r="E302" s="46">
        <v>0</v>
      </c>
      <c r="F302" s="91">
        <v>4.5</v>
      </c>
      <c r="G302" s="53">
        <f t="shared" si="5"/>
        <v>3.8691</v>
      </c>
      <c r="H302" s="70">
        <v>0.41902898656910498</v>
      </c>
      <c r="I302" s="53">
        <v>4.288128986569105</v>
      </c>
      <c r="J302" s="19"/>
      <c r="K302" s="84"/>
      <c r="M302" s="19"/>
    </row>
    <row r="303" spans="1:13" x14ac:dyDescent="0.25">
      <c r="A303" s="135" t="s">
        <v>3</v>
      </c>
      <c r="B303" s="136"/>
      <c r="C303" s="97">
        <f>SUM(C17:C302)</f>
        <v>20172.000000000007</v>
      </c>
      <c r="D303" s="97"/>
      <c r="E303" s="94"/>
      <c r="F303" s="94"/>
      <c r="G303" s="53">
        <f>SUM(G17:G302)+J81</f>
        <v>450.50462093142869</v>
      </c>
      <c r="H303" s="53">
        <f>SUM(H17:H302)</f>
        <v>73.629379068571254</v>
      </c>
      <c r="I303" s="53">
        <f>SUM(I17:I302)</f>
        <v>524.13399999999979</v>
      </c>
      <c r="J303" s="19"/>
      <c r="K303" s="84"/>
      <c r="M303" s="19"/>
    </row>
    <row r="304" spans="1:13" ht="26.25" customHeight="1" x14ac:dyDescent="0.25">
      <c r="G304" s="66"/>
      <c r="I304" s="20"/>
      <c r="J304" s="20"/>
      <c r="K304" s="84"/>
      <c r="M304" s="19"/>
    </row>
    <row r="305" spans="1:9" ht="40.5" customHeight="1" x14ac:dyDescent="0.25">
      <c r="A305" s="98" t="s">
        <v>327</v>
      </c>
      <c r="B305" s="98" t="s">
        <v>1</v>
      </c>
      <c r="C305" s="98" t="s">
        <v>2</v>
      </c>
      <c r="D305" s="98" t="s">
        <v>314</v>
      </c>
      <c r="E305" s="18" t="s">
        <v>328</v>
      </c>
      <c r="F305" s="18" t="s">
        <v>329</v>
      </c>
      <c r="G305" s="50" t="s">
        <v>330</v>
      </c>
      <c r="H305" s="99" t="s">
        <v>9</v>
      </c>
      <c r="I305" s="100" t="s">
        <v>19</v>
      </c>
    </row>
    <row r="306" spans="1:9" ht="15.75" customHeight="1" x14ac:dyDescent="0.25">
      <c r="A306" s="101" t="s">
        <v>331</v>
      </c>
      <c r="B306" s="43" t="s">
        <v>332</v>
      </c>
      <c r="C306" s="42">
        <v>30.4</v>
      </c>
      <c r="D306" s="102" t="s">
        <v>316</v>
      </c>
      <c r="E306" s="103">
        <v>0</v>
      </c>
      <c r="F306" s="104">
        <v>2.0640000000000001</v>
      </c>
      <c r="G306" s="105">
        <f>(F306-E306)*0.8598</f>
        <v>1.7746272000000001</v>
      </c>
      <c r="H306" s="53">
        <f>($G$12-$G$324)/1591.1*C306</f>
        <v>0.16633258641191639</v>
      </c>
      <c r="I306" s="93">
        <f>G306+H306</f>
        <v>1.9409597864119164</v>
      </c>
    </row>
    <row r="307" spans="1:9" ht="15.75" customHeight="1" x14ac:dyDescent="0.25">
      <c r="A307" s="101" t="s">
        <v>333</v>
      </c>
      <c r="B307" s="43" t="s">
        <v>334</v>
      </c>
      <c r="C307" s="42">
        <v>89</v>
      </c>
      <c r="D307" s="102" t="s">
        <v>316</v>
      </c>
      <c r="E307" s="103">
        <v>0</v>
      </c>
      <c r="F307" s="104">
        <v>4.1390000000000002</v>
      </c>
      <c r="G307" s="105">
        <f t="shared" ref="G307:G323" si="6">(F307-E307)*0.8598</f>
        <v>3.5587122000000004</v>
      </c>
      <c r="H307" s="53">
        <f t="shared" ref="H307:H323" si="7">($G$12-$G$324)/1591.1*C307</f>
        <v>0.48696053258751842</v>
      </c>
      <c r="I307" s="93">
        <f t="shared" ref="I307:I323" si="8">G307+H307</f>
        <v>4.0456727325875192</v>
      </c>
    </row>
    <row r="308" spans="1:9" ht="15.75" customHeight="1" x14ac:dyDescent="0.25">
      <c r="A308" s="101" t="s">
        <v>335</v>
      </c>
      <c r="B308" s="43" t="s">
        <v>336</v>
      </c>
      <c r="C308" s="42">
        <v>107.3</v>
      </c>
      <c r="D308" s="102" t="s">
        <v>316</v>
      </c>
      <c r="E308" s="103">
        <v>0</v>
      </c>
      <c r="F308" s="104">
        <v>4.7560000000000002</v>
      </c>
      <c r="G308" s="105">
        <f t="shared" si="6"/>
        <v>4.0892088000000006</v>
      </c>
      <c r="H308" s="53">
        <f t="shared" si="7"/>
        <v>0.58708837243416545</v>
      </c>
      <c r="I308" s="93">
        <f t="shared" si="8"/>
        <v>4.6762971724341664</v>
      </c>
    </row>
    <row r="309" spans="1:9" ht="15.75" customHeight="1" x14ac:dyDescent="0.25">
      <c r="A309" s="101" t="s">
        <v>337</v>
      </c>
      <c r="B309" s="43" t="s">
        <v>338</v>
      </c>
      <c r="C309" s="42">
        <v>48.4</v>
      </c>
      <c r="D309" s="102" t="s">
        <v>316</v>
      </c>
      <c r="E309" s="103">
        <v>0</v>
      </c>
      <c r="F309" s="104">
        <v>3.177</v>
      </c>
      <c r="G309" s="105">
        <f t="shared" si="6"/>
        <v>2.7315846000000001</v>
      </c>
      <c r="H309" s="53">
        <f t="shared" si="7"/>
        <v>0.26481898626107742</v>
      </c>
      <c r="I309" s="93">
        <f t="shared" si="8"/>
        <v>2.9964035862610774</v>
      </c>
    </row>
    <row r="310" spans="1:9" ht="15.75" customHeight="1" x14ac:dyDescent="0.25">
      <c r="A310" s="101" t="s">
        <v>339</v>
      </c>
      <c r="B310" s="43" t="s">
        <v>340</v>
      </c>
      <c r="C310" s="42">
        <v>93.1</v>
      </c>
      <c r="D310" s="102" t="s">
        <v>316</v>
      </c>
      <c r="E310" s="103">
        <v>0</v>
      </c>
      <c r="F310" s="104">
        <v>3.7189999999999999</v>
      </c>
      <c r="G310" s="105">
        <f t="shared" si="6"/>
        <v>3.1975962</v>
      </c>
      <c r="H310" s="53">
        <f t="shared" si="7"/>
        <v>0.50939354588649399</v>
      </c>
      <c r="I310" s="93">
        <f t="shared" si="8"/>
        <v>3.706989745886494</v>
      </c>
    </row>
    <row r="311" spans="1:9" ht="15.75" customHeight="1" x14ac:dyDescent="0.25">
      <c r="A311" s="101" t="s">
        <v>341</v>
      </c>
      <c r="B311" s="43" t="s">
        <v>342</v>
      </c>
      <c r="C311" s="147">
        <v>178.4</v>
      </c>
      <c r="D311" s="102" t="s">
        <v>316</v>
      </c>
      <c r="E311" s="103">
        <v>0</v>
      </c>
      <c r="F311" s="104">
        <v>3.8149999999999999</v>
      </c>
      <c r="G311" s="105">
        <f t="shared" si="6"/>
        <v>3.2801369999999999</v>
      </c>
      <c r="H311" s="149">
        <f t="shared" si="7"/>
        <v>0.97610965183835163</v>
      </c>
      <c r="I311" s="151">
        <f>G311+G312+H311</f>
        <v>7.1984822518383513</v>
      </c>
    </row>
    <row r="312" spans="1:9" ht="15.75" customHeight="1" x14ac:dyDescent="0.25">
      <c r="A312" s="101" t="s">
        <v>343</v>
      </c>
      <c r="B312" s="43" t="s">
        <v>344</v>
      </c>
      <c r="C312" s="148"/>
      <c r="D312" s="102" t="s">
        <v>316</v>
      </c>
      <c r="E312" s="103">
        <v>0</v>
      </c>
      <c r="F312" s="104">
        <v>3.4220000000000002</v>
      </c>
      <c r="G312" s="105">
        <f t="shared" si="6"/>
        <v>2.9422356000000001</v>
      </c>
      <c r="H312" s="150"/>
      <c r="I312" s="152"/>
    </row>
    <row r="313" spans="1:9" ht="15.75" customHeight="1" x14ac:dyDescent="0.25">
      <c r="A313" s="101" t="s">
        <v>345</v>
      </c>
      <c r="B313" s="43" t="s">
        <v>346</v>
      </c>
      <c r="C313" s="42">
        <v>84.2</v>
      </c>
      <c r="D313" s="102" t="s">
        <v>316</v>
      </c>
      <c r="E313" s="103">
        <v>0</v>
      </c>
      <c r="F313" s="104">
        <v>3.915</v>
      </c>
      <c r="G313" s="105">
        <f t="shared" si="6"/>
        <v>3.366117</v>
      </c>
      <c r="H313" s="53">
        <f t="shared" si="7"/>
        <v>0.46069749262774218</v>
      </c>
      <c r="I313" s="93">
        <f t="shared" si="8"/>
        <v>3.8268144926277423</v>
      </c>
    </row>
    <row r="314" spans="1:9" ht="15.75" customHeight="1" x14ac:dyDescent="0.25">
      <c r="A314" s="101" t="s">
        <v>347</v>
      </c>
      <c r="B314" s="43" t="s">
        <v>348</v>
      </c>
      <c r="C314" s="42">
        <v>39.1</v>
      </c>
      <c r="D314" s="102" t="s">
        <v>316</v>
      </c>
      <c r="E314" s="103">
        <v>0</v>
      </c>
      <c r="F314" s="104">
        <v>3.9329999999999998</v>
      </c>
      <c r="G314" s="105">
        <f t="shared" si="6"/>
        <v>3.3815933999999999</v>
      </c>
      <c r="H314" s="53">
        <f t="shared" si="7"/>
        <v>0.21393434633901093</v>
      </c>
      <c r="I314" s="93">
        <f t="shared" si="8"/>
        <v>3.5955277463390107</v>
      </c>
    </row>
    <row r="315" spans="1:9" ht="15.75" customHeight="1" x14ac:dyDescent="0.25">
      <c r="A315" s="101" t="s">
        <v>349</v>
      </c>
      <c r="B315" s="43" t="s">
        <v>350</v>
      </c>
      <c r="C315" s="42">
        <v>58</v>
      </c>
      <c r="D315" s="102" t="s">
        <v>316</v>
      </c>
      <c r="E315" s="103">
        <v>0</v>
      </c>
      <c r="F315" s="104">
        <v>2.7519999999999998</v>
      </c>
      <c r="G315" s="105">
        <f t="shared" si="6"/>
        <v>2.3661695999999997</v>
      </c>
      <c r="H315" s="53">
        <f t="shared" si="7"/>
        <v>0.31734506618063002</v>
      </c>
      <c r="I315" s="93">
        <f t="shared" si="8"/>
        <v>2.6835146661806295</v>
      </c>
    </row>
    <row r="316" spans="1:9" ht="15.75" customHeight="1" x14ac:dyDescent="0.25">
      <c r="A316" s="101" t="s">
        <v>351</v>
      </c>
      <c r="B316" s="43" t="s">
        <v>352</v>
      </c>
      <c r="C316" s="42">
        <v>403.1</v>
      </c>
      <c r="D316" s="102" t="s">
        <v>316</v>
      </c>
      <c r="E316" s="103">
        <v>0</v>
      </c>
      <c r="F316" s="104">
        <v>5.1550000000000002</v>
      </c>
      <c r="G316" s="105">
        <f t="shared" si="6"/>
        <v>4.4322690000000007</v>
      </c>
      <c r="H316" s="53">
        <f t="shared" si="7"/>
        <v>2.2055482099553787</v>
      </c>
      <c r="I316" s="93">
        <f t="shared" si="8"/>
        <v>6.6378172099553794</v>
      </c>
    </row>
    <row r="317" spans="1:9" ht="15.75" customHeight="1" x14ac:dyDescent="0.25">
      <c r="A317" s="101" t="s">
        <v>353</v>
      </c>
      <c r="B317" s="43" t="s">
        <v>354</v>
      </c>
      <c r="C317" s="42">
        <v>80</v>
      </c>
      <c r="D317" s="102" t="s">
        <v>316</v>
      </c>
      <c r="E317" s="103">
        <v>0</v>
      </c>
      <c r="F317" s="104">
        <v>5.1429999999999998</v>
      </c>
      <c r="G317" s="105">
        <f t="shared" si="6"/>
        <v>4.4219514000000002</v>
      </c>
      <c r="H317" s="53">
        <f t="shared" si="7"/>
        <v>0.43771733266293794</v>
      </c>
      <c r="I317" s="93">
        <f t="shared" si="8"/>
        <v>4.8596687326629384</v>
      </c>
    </row>
    <row r="318" spans="1:9" ht="15.75" customHeight="1" x14ac:dyDescent="0.25">
      <c r="A318" s="101" t="s">
        <v>355</v>
      </c>
      <c r="B318" s="43" t="s">
        <v>356</v>
      </c>
      <c r="C318" s="42">
        <v>99.8</v>
      </c>
      <c r="D318" s="102" t="s">
        <v>316</v>
      </c>
      <c r="E318" s="103">
        <v>0</v>
      </c>
      <c r="F318" s="104">
        <v>5.1760000000000002</v>
      </c>
      <c r="G318" s="105">
        <f t="shared" si="6"/>
        <v>4.4503247999999997</v>
      </c>
      <c r="H318" s="53">
        <f t="shared" si="7"/>
        <v>0.5460523724970151</v>
      </c>
      <c r="I318" s="93">
        <f t="shared" si="8"/>
        <v>4.9963771724970147</v>
      </c>
    </row>
    <row r="319" spans="1:9" ht="15.75" customHeight="1" x14ac:dyDescent="0.25">
      <c r="A319" s="101" t="s">
        <v>357</v>
      </c>
      <c r="B319" s="43" t="s">
        <v>358</v>
      </c>
      <c r="C319" s="42">
        <v>105.9</v>
      </c>
      <c r="D319" s="102" t="s">
        <v>316</v>
      </c>
      <c r="E319" s="103">
        <v>0</v>
      </c>
      <c r="F319" s="104">
        <v>5.4850000000000003</v>
      </c>
      <c r="G319" s="105">
        <f t="shared" si="6"/>
        <v>4.7160030000000006</v>
      </c>
      <c r="H319" s="53">
        <f t="shared" si="7"/>
        <v>0.57942831911256409</v>
      </c>
      <c r="I319" s="93">
        <f t="shared" si="8"/>
        <v>5.2954313191125646</v>
      </c>
    </row>
    <row r="320" spans="1:9" x14ac:dyDescent="0.25">
      <c r="A320" s="101" t="s">
        <v>359</v>
      </c>
      <c r="B320" s="43" t="s">
        <v>360</v>
      </c>
      <c r="C320" s="42">
        <v>25.5</v>
      </c>
      <c r="D320" s="102" t="s">
        <v>316</v>
      </c>
      <c r="E320" s="103">
        <v>0</v>
      </c>
      <c r="F320" s="104">
        <v>1.923</v>
      </c>
      <c r="G320" s="105">
        <f t="shared" si="6"/>
        <v>1.6533954</v>
      </c>
      <c r="H320" s="53">
        <f t="shared" si="7"/>
        <v>0.13952239978631145</v>
      </c>
      <c r="I320" s="93">
        <f t="shared" si="8"/>
        <v>1.7929177997863115</v>
      </c>
    </row>
    <row r="321" spans="1:9" x14ac:dyDescent="0.25">
      <c r="A321" s="101" t="s">
        <v>361</v>
      </c>
      <c r="B321" s="43" t="s">
        <v>362</v>
      </c>
      <c r="C321" s="42">
        <v>56.3</v>
      </c>
      <c r="D321" s="102" t="s">
        <v>316</v>
      </c>
      <c r="E321" s="103">
        <v>0</v>
      </c>
      <c r="F321" s="104">
        <v>2.339</v>
      </c>
      <c r="G321" s="105">
        <f t="shared" si="6"/>
        <v>2.0110722000000001</v>
      </c>
      <c r="H321" s="53">
        <f t="shared" si="7"/>
        <v>0.30804357286154255</v>
      </c>
      <c r="I321" s="93">
        <f t="shared" si="8"/>
        <v>2.3191157728615428</v>
      </c>
    </row>
    <row r="322" spans="1:9" x14ac:dyDescent="0.25">
      <c r="A322" s="101" t="s">
        <v>363</v>
      </c>
      <c r="B322" s="43" t="s">
        <v>364</v>
      </c>
      <c r="C322" s="42">
        <v>37.5</v>
      </c>
      <c r="D322" s="102" t="s">
        <v>316</v>
      </c>
      <c r="E322" s="103">
        <v>0</v>
      </c>
      <c r="F322" s="104">
        <v>1.786</v>
      </c>
      <c r="G322" s="105">
        <f t="shared" si="6"/>
        <v>1.5356027999999999</v>
      </c>
      <c r="H322" s="53">
        <f t="shared" si="7"/>
        <v>0.20517999968575215</v>
      </c>
      <c r="I322" s="93">
        <f t="shared" si="8"/>
        <v>1.7407827996857521</v>
      </c>
    </row>
    <row r="323" spans="1:9" x14ac:dyDescent="0.25">
      <c r="A323" s="101" t="s">
        <v>365</v>
      </c>
      <c r="B323" s="43" t="s">
        <v>366</v>
      </c>
      <c r="C323" s="42">
        <v>55.1</v>
      </c>
      <c r="D323" s="102" t="s">
        <v>316</v>
      </c>
      <c r="E323" s="103">
        <v>0</v>
      </c>
      <c r="F323" s="104">
        <v>3.4540000000000002</v>
      </c>
      <c r="G323" s="105">
        <f t="shared" si="6"/>
        <v>2.9697492000000003</v>
      </c>
      <c r="H323" s="53">
        <f t="shared" si="7"/>
        <v>0.30147781287159853</v>
      </c>
      <c r="I323" s="93">
        <f t="shared" si="8"/>
        <v>3.271227012871599</v>
      </c>
    </row>
    <row r="324" spans="1:9" x14ac:dyDescent="0.25">
      <c r="A324" s="153" t="s">
        <v>367</v>
      </c>
      <c r="B324" s="153"/>
      <c r="C324" s="106">
        <f t="shared" ref="C324:I324" si="9">SUM(C306:C323)</f>
        <v>1591.1</v>
      </c>
      <c r="D324" s="106"/>
      <c r="E324" s="107"/>
      <c r="F324" s="107"/>
      <c r="G324" s="51">
        <f>SUM(G306:G323)</f>
        <v>56.878349399999998</v>
      </c>
      <c r="H324" s="51">
        <f t="shared" si="9"/>
        <v>8.7056506000000056</v>
      </c>
      <c r="I324" s="51">
        <f t="shared" si="9"/>
        <v>65.584000000000017</v>
      </c>
    </row>
  </sheetData>
  <mergeCells count="27">
    <mergeCell ref="C311:C312"/>
    <mergeCell ref="H311:H312"/>
    <mergeCell ref="I311:I312"/>
    <mergeCell ref="A324:B324"/>
    <mergeCell ref="A1:J1"/>
    <mergeCell ref="A3:J3"/>
    <mergeCell ref="A5:G5"/>
    <mergeCell ref="I5:J9"/>
    <mergeCell ref="A6:D6"/>
    <mergeCell ref="E6:F6"/>
    <mergeCell ref="A7:D7"/>
    <mergeCell ref="E7:F7"/>
    <mergeCell ref="A8:D8"/>
    <mergeCell ref="E8:F8"/>
    <mergeCell ref="A9:D9"/>
    <mergeCell ref="E9:F9"/>
    <mergeCell ref="L17:P21"/>
    <mergeCell ref="A303:B303"/>
    <mergeCell ref="A10:D11"/>
    <mergeCell ref="E10:F10"/>
    <mergeCell ref="E11:F11"/>
    <mergeCell ref="A12:D12"/>
    <mergeCell ref="E12:F12"/>
    <mergeCell ref="A13:D13"/>
    <mergeCell ref="E13:F13"/>
    <mergeCell ref="A14:D14"/>
    <mergeCell ref="E14:F14"/>
  </mergeCells>
  <pageMargins left="0" right="0" top="0" bottom="0" header="0.31496062992125984" footer="0.31496062992125984"/>
  <pageSetup paperSize="9" scale="11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Нояб16</vt:lpstr>
      <vt:lpstr>Дек16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2017-01-26T12:19:46Z</dcterms:modified>
</cp:coreProperties>
</file>