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2855" tabRatio="599" firstSheet="3" activeTab="8"/>
  </bookViews>
  <sheets>
    <sheet name="Нояб16" sheetId="18" r:id="rId1"/>
    <sheet name="Дек16" sheetId="17" r:id="rId2"/>
    <sheet name="Янв17" sheetId="19" r:id="rId3"/>
    <sheet name="Фев17" sheetId="20" r:id="rId4"/>
    <sheet name="Март17" sheetId="21" r:id="rId5"/>
    <sheet name="Апр17" sheetId="22" r:id="rId6"/>
    <sheet name="Окт17" sheetId="23" r:id="rId7"/>
    <sheet name="Нояб17" sheetId="24" r:id="rId8"/>
    <sheet name="Дек17" sheetId="25" r:id="rId9"/>
  </sheets>
  <calcPr calcId="145621"/>
</workbook>
</file>

<file path=xl/calcChain.xml><?xml version="1.0" encoding="utf-8"?>
<calcChain xmlns="http://schemas.openxmlformats.org/spreadsheetml/2006/main">
  <c r="I303" i="25" l="1"/>
  <c r="H303" i="25"/>
  <c r="G303" i="25"/>
  <c r="G14" i="25"/>
  <c r="G10" i="25"/>
  <c r="G11" i="25" s="1"/>
  <c r="G303" i="24" l="1"/>
  <c r="G10" i="24" s="1"/>
  <c r="G11" i="24" s="1"/>
  <c r="I303" i="24"/>
  <c r="H303" i="24"/>
  <c r="H303" i="23" l="1"/>
  <c r="G303" i="23"/>
  <c r="G10" i="23" s="1"/>
  <c r="G11" i="23" s="1"/>
  <c r="G10" i="22"/>
  <c r="I303" i="23"/>
  <c r="G14" i="22" l="1"/>
  <c r="G11" i="22"/>
  <c r="I303" i="21" l="1"/>
  <c r="I301" i="21"/>
  <c r="C303" i="21"/>
  <c r="H297" i="21" s="1"/>
  <c r="G303" i="21"/>
  <c r="G211" i="21"/>
  <c r="G14" i="21"/>
  <c r="G301" i="21" l="1"/>
  <c r="G300" i="21"/>
  <c r="G299" i="21"/>
  <c r="G298" i="21"/>
  <c r="G297" i="21"/>
  <c r="G296" i="21"/>
  <c r="G295" i="21"/>
  <c r="G294" i="21"/>
  <c r="G293" i="21"/>
  <c r="G292" i="21"/>
  <c r="G291" i="21"/>
  <c r="G290" i="21"/>
  <c r="G289" i="21"/>
  <c r="G288" i="21"/>
  <c r="G287" i="21"/>
  <c r="G286" i="21"/>
  <c r="G285" i="21"/>
  <c r="G284" i="21"/>
  <c r="G283" i="21"/>
  <c r="G282" i="21"/>
  <c r="G281" i="21"/>
  <c r="G280" i="21"/>
  <c r="G279" i="21"/>
  <c r="G278" i="21"/>
  <c r="G277" i="21"/>
  <c r="G276" i="21"/>
  <c r="G275" i="21"/>
  <c r="G274" i="21"/>
  <c r="G273" i="21"/>
  <c r="G272" i="21"/>
  <c r="G271" i="21"/>
  <c r="G270" i="21"/>
  <c r="G269" i="21"/>
  <c r="G268" i="21"/>
  <c r="G267" i="21"/>
  <c r="G266" i="21"/>
  <c r="G265" i="21"/>
  <c r="G264" i="21"/>
  <c r="G263" i="21"/>
  <c r="G262" i="21"/>
  <c r="G261" i="21"/>
  <c r="G260" i="21"/>
  <c r="G259" i="21"/>
  <c r="G258" i="21"/>
  <c r="G257" i="21"/>
  <c r="G256" i="21"/>
  <c r="G255" i="21"/>
  <c r="G254" i="21"/>
  <c r="G253" i="21"/>
  <c r="G252" i="21"/>
  <c r="G251" i="21"/>
  <c r="G250" i="21"/>
  <c r="G249" i="21"/>
  <c r="G248" i="21"/>
  <c r="G247" i="21"/>
  <c r="G246" i="21"/>
  <c r="G245" i="21"/>
  <c r="G244" i="21"/>
  <c r="G243" i="21"/>
  <c r="G242" i="21"/>
  <c r="G241" i="21"/>
  <c r="G240" i="21"/>
  <c r="G239" i="21"/>
  <c r="G238" i="21"/>
  <c r="G237" i="21"/>
  <c r="G236" i="21"/>
  <c r="G235" i="21"/>
  <c r="G234" i="21"/>
  <c r="G233" i="21"/>
  <c r="G232" i="21"/>
  <c r="G231" i="21"/>
  <c r="G230" i="21"/>
  <c r="G229" i="21"/>
  <c r="G228" i="21"/>
  <c r="G227" i="21"/>
  <c r="G226" i="21"/>
  <c r="G225" i="21"/>
  <c r="G224" i="21"/>
  <c r="G223" i="21"/>
  <c r="G222" i="21"/>
  <c r="G221" i="21"/>
  <c r="G220" i="21"/>
  <c r="G219" i="21"/>
  <c r="G218" i="21"/>
  <c r="G217" i="21"/>
  <c r="G216" i="21"/>
  <c r="G215" i="21"/>
  <c r="G214" i="21"/>
  <c r="G213" i="21"/>
  <c r="G212" i="21"/>
  <c r="G210" i="21"/>
  <c r="G209" i="21"/>
  <c r="G302" i="21"/>
  <c r="G208" i="21"/>
  <c r="G207" i="21"/>
  <c r="G206" i="21"/>
  <c r="G205" i="21"/>
  <c r="G204" i="21"/>
  <c r="G203" i="21"/>
  <c r="G202" i="21"/>
  <c r="G201" i="21"/>
  <c r="G200" i="21"/>
  <c r="G199" i="21"/>
  <c r="G198" i="21"/>
  <c r="G197" i="21"/>
  <c r="G196" i="21"/>
  <c r="G195" i="21"/>
  <c r="G194" i="21"/>
  <c r="G193" i="21"/>
  <c r="G192" i="21"/>
  <c r="G191" i="21"/>
  <c r="G190" i="21"/>
  <c r="G189" i="21"/>
  <c r="G188" i="21"/>
  <c r="G187" i="21"/>
  <c r="G186" i="21"/>
  <c r="G185" i="21"/>
  <c r="G184" i="21"/>
  <c r="G183" i="21"/>
  <c r="G182" i="21"/>
  <c r="G181" i="21"/>
  <c r="G180" i="21"/>
  <c r="G179" i="21"/>
  <c r="G178" i="21"/>
  <c r="G177" i="21"/>
  <c r="G176" i="21"/>
  <c r="G175" i="21"/>
  <c r="G174" i="21"/>
  <c r="G173" i="21"/>
  <c r="G172" i="21"/>
  <c r="G171" i="21"/>
  <c r="G170" i="21"/>
  <c r="G169" i="21"/>
  <c r="G168" i="21"/>
  <c r="G167" i="21"/>
  <c r="G166" i="21"/>
  <c r="G165" i="21"/>
  <c r="G164" i="21"/>
  <c r="G163" i="21"/>
  <c r="G162" i="21"/>
  <c r="G161" i="21"/>
  <c r="G160" i="21"/>
  <c r="G159" i="21"/>
  <c r="G158" i="21"/>
  <c r="G157" i="21"/>
  <c r="G156" i="21"/>
  <c r="G155" i="21"/>
  <c r="G154" i="21"/>
  <c r="G153" i="21"/>
  <c r="G152" i="21"/>
  <c r="G151" i="21"/>
  <c r="G150" i="21"/>
  <c r="G149" i="21"/>
  <c r="G148" i="21"/>
  <c r="G147" i="21"/>
  <c r="G146" i="21"/>
  <c r="G145" i="21"/>
  <c r="G144" i="21"/>
  <c r="G143" i="21"/>
  <c r="G142" i="21"/>
  <c r="G141" i="21"/>
  <c r="G140" i="21"/>
  <c r="G139" i="21"/>
  <c r="G138" i="21"/>
  <c r="G137" i="21"/>
  <c r="G136" i="21"/>
  <c r="G135" i="21"/>
  <c r="G134" i="21"/>
  <c r="G133" i="21"/>
  <c r="G132" i="21"/>
  <c r="G131" i="21"/>
  <c r="G130" i="21"/>
  <c r="G129" i="21"/>
  <c r="G128" i="21"/>
  <c r="G127" i="21"/>
  <c r="G126" i="21"/>
  <c r="G125" i="21"/>
  <c r="G124" i="21"/>
  <c r="G123" i="21"/>
  <c r="G122" i="21"/>
  <c r="G121" i="21"/>
  <c r="G120" i="21"/>
  <c r="G119" i="21"/>
  <c r="G118" i="21"/>
  <c r="G117" i="21"/>
  <c r="G116" i="21"/>
  <c r="G115" i="21"/>
  <c r="G114" i="21"/>
  <c r="G113" i="21"/>
  <c r="G112" i="21"/>
  <c r="G111" i="21"/>
  <c r="G110" i="21"/>
  <c r="G109" i="21"/>
  <c r="G108" i="21"/>
  <c r="G107" i="21"/>
  <c r="G106" i="21"/>
  <c r="G105" i="21"/>
  <c r="G104" i="21"/>
  <c r="G103" i="21"/>
  <c r="G102" i="21"/>
  <c r="G101" i="21"/>
  <c r="G100" i="21"/>
  <c r="G99" i="21"/>
  <c r="G98" i="21"/>
  <c r="G97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0" i="21" l="1"/>
  <c r="G11" i="21" s="1"/>
  <c r="H274" i="21" s="1"/>
  <c r="I274" i="21" s="1"/>
  <c r="G306" i="20"/>
  <c r="G17" i="20"/>
  <c r="G282" i="20"/>
  <c r="G281" i="20"/>
  <c r="H296" i="21" l="1"/>
  <c r="I296" i="21" s="1"/>
  <c r="H292" i="21"/>
  <c r="I292" i="21" s="1"/>
  <c r="H288" i="21"/>
  <c r="I288" i="21" s="1"/>
  <c r="H284" i="21"/>
  <c r="I284" i="21" s="1"/>
  <c r="H280" i="21"/>
  <c r="I280" i="21" s="1"/>
  <c r="H276" i="21"/>
  <c r="I276" i="21" s="1"/>
  <c r="H272" i="21"/>
  <c r="I272" i="21" s="1"/>
  <c r="H298" i="21"/>
  <c r="I298" i="21" s="1"/>
  <c r="H294" i="21"/>
  <c r="I294" i="21" s="1"/>
  <c r="H290" i="21"/>
  <c r="I290" i="21" s="1"/>
  <c r="H286" i="21"/>
  <c r="I286" i="21" s="1"/>
  <c r="H282" i="21"/>
  <c r="I282" i="21" s="1"/>
  <c r="H278" i="21"/>
  <c r="I278" i="21" s="1"/>
  <c r="H301" i="21"/>
  <c r="I297" i="21"/>
  <c r="H293" i="21"/>
  <c r="I293" i="21" s="1"/>
  <c r="H289" i="21"/>
  <c r="I289" i="21" s="1"/>
  <c r="H285" i="21"/>
  <c r="I285" i="21" s="1"/>
  <c r="H281" i="21"/>
  <c r="I281" i="21" s="1"/>
  <c r="H277" i="21"/>
  <c r="I277" i="21" s="1"/>
  <c r="H273" i="21"/>
  <c r="I273" i="21" s="1"/>
  <c r="H299" i="21"/>
  <c r="I299" i="21" s="1"/>
  <c r="H295" i="21"/>
  <c r="I295" i="21" s="1"/>
  <c r="H291" i="21"/>
  <c r="I291" i="21" s="1"/>
  <c r="H287" i="21"/>
  <c r="I287" i="21" s="1"/>
  <c r="H283" i="21"/>
  <c r="I283" i="21" s="1"/>
  <c r="H279" i="21"/>
  <c r="I279" i="21" s="1"/>
  <c r="H275" i="21"/>
  <c r="I275" i="21" s="1"/>
  <c r="H271" i="21"/>
  <c r="I271" i="21" s="1"/>
  <c r="H270" i="21"/>
  <c r="I270" i="21" s="1"/>
  <c r="H269" i="21"/>
  <c r="I269" i="21" s="1"/>
  <c r="H268" i="21"/>
  <c r="I268" i="21" s="1"/>
  <c r="H267" i="21"/>
  <c r="I267" i="21" s="1"/>
  <c r="H266" i="21"/>
  <c r="I266" i="21" s="1"/>
  <c r="H265" i="21"/>
  <c r="I265" i="21" s="1"/>
  <c r="H264" i="21"/>
  <c r="I264" i="21" s="1"/>
  <c r="H263" i="21"/>
  <c r="I263" i="21" s="1"/>
  <c r="H262" i="21"/>
  <c r="I262" i="21" s="1"/>
  <c r="H261" i="21"/>
  <c r="I261" i="21" s="1"/>
  <c r="H260" i="21"/>
  <c r="I260" i="21" s="1"/>
  <c r="H259" i="21"/>
  <c r="I259" i="21" s="1"/>
  <c r="H258" i="21"/>
  <c r="I258" i="21" s="1"/>
  <c r="H257" i="21"/>
  <c r="I257" i="21" s="1"/>
  <c r="H256" i="21"/>
  <c r="I256" i="21" s="1"/>
  <c r="H255" i="21"/>
  <c r="I255" i="21" s="1"/>
  <c r="H254" i="21"/>
  <c r="I254" i="21" s="1"/>
  <c r="H253" i="21"/>
  <c r="I253" i="21" s="1"/>
  <c r="H252" i="21"/>
  <c r="I252" i="21" s="1"/>
  <c r="H251" i="21"/>
  <c r="I251" i="21" s="1"/>
  <c r="H250" i="21"/>
  <c r="I250" i="21" s="1"/>
  <c r="H249" i="21"/>
  <c r="I249" i="21" s="1"/>
  <c r="H248" i="21"/>
  <c r="I248" i="21" s="1"/>
  <c r="H247" i="21"/>
  <c r="I247" i="21" s="1"/>
  <c r="H246" i="21"/>
  <c r="I246" i="21" s="1"/>
  <c r="H245" i="21"/>
  <c r="I245" i="21" s="1"/>
  <c r="H244" i="21"/>
  <c r="I244" i="21" s="1"/>
  <c r="H243" i="21"/>
  <c r="I243" i="21" s="1"/>
  <c r="H242" i="21"/>
  <c r="I242" i="21" s="1"/>
  <c r="H241" i="21"/>
  <c r="I241" i="21" s="1"/>
  <c r="H240" i="21"/>
  <c r="I240" i="21" s="1"/>
  <c r="H239" i="21"/>
  <c r="I239" i="21" s="1"/>
  <c r="H238" i="21"/>
  <c r="I238" i="21" s="1"/>
  <c r="H237" i="21"/>
  <c r="I237" i="21" s="1"/>
  <c r="H236" i="21"/>
  <c r="I236" i="21" s="1"/>
  <c r="H235" i="21"/>
  <c r="I235" i="21" s="1"/>
  <c r="H234" i="21"/>
  <c r="I234" i="21" s="1"/>
  <c r="H233" i="21"/>
  <c r="I233" i="21" s="1"/>
  <c r="H232" i="21"/>
  <c r="I232" i="21" s="1"/>
  <c r="H231" i="21"/>
  <c r="I231" i="21" s="1"/>
  <c r="H230" i="21"/>
  <c r="I230" i="21" s="1"/>
  <c r="H229" i="21"/>
  <c r="I229" i="21" s="1"/>
  <c r="H228" i="21"/>
  <c r="I228" i="21" s="1"/>
  <c r="H227" i="21"/>
  <c r="I227" i="21" s="1"/>
  <c r="H226" i="21"/>
  <c r="I226" i="21" s="1"/>
  <c r="H225" i="21"/>
  <c r="I225" i="21" s="1"/>
  <c r="H224" i="21"/>
  <c r="I224" i="21" s="1"/>
  <c r="H223" i="21"/>
  <c r="I223" i="21" s="1"/>
  <c r="H222" i="21"/>
  <c r="I222" i="21" s="1"/>
  <c r="H221" i="21"/>
  <c r="I221" i="21" s="1"/>
  <c r="H220" i="21"/>
  <c r="I220" i="21" s="1"/>
  <c r="H219" i="21"/>
  <c r="I219" i="21" s="1"/>
  <c r="H218" i="21"/>
  <c r="I218" i="21" s="1"/>
  <c r="H217" i="21"/>
  <c r="I217" i="21" s="1"/>
  <c r="H216" i="21"/>
  <c r="I216" i="21" s="1"/>
  <c r="H215" i="21"/>
  <c r="I215" i="21" s="1"/>
  <c r="H214" i="21"/>
  <c r="I214" i="21" s="1"/>
  <c r="H213" i="21"/>
  <c r="I213" i="21" s="1"/>
  <c r="H212" i="21"/>
  <c r="I212" i="21" s="1"/>
  <c r="H211" i="21"/>
  <c r="I211" i="21" s="1"/>
  <c r="H210" i="21"/>
  <c r="I210" i="21" s="1"/>
  <c r="H209" i="21"/>
  <c r="I209" i="21" s="1"/>
  <c r="H302" i="21"/>
  <c r="I302" i="21" s="1"/>
  <c r="H208" i="21"/>
  <c r="I208" i="21" s="1"/>
  <c r="H207" i="21"/>
  <c r="I207" i="21" s="1"/>
  <c r="H206" i="21"/>
  <c r="I206" i="21" s="1"/>
  <c r="H205" i="21"/>
  <c r="I205" i="21" s="1"/>
  <c r="H204" i="21"/>
  <c r="I204" i="21" s="1"/>
  <c r="H203" i="21"/>
  <c r="I203" i="21" s="1"/>
  <c r="H202" i="21"/>
  <c r="I202" i="21" s="1"/>
  <c r="H201" i="21"/>
  <c r="I201" i="21" s="1"/>
  <c r="H200" i="21"/>
  <c r="I200" i="21" s="1"/>
  <c r="H199" i="21"/>
  <c r="I199" i="21" s="1"/>
  <c r="H198" i="21"/>
  <c r="I198" i="21" s="1"/>
  <c r="H197" i="21"/>
  <c r="I197" i="21" s="1"/>
  <c r="H196" i="21"/>
  <c r="I196" i="21" s="1"/>
  <c r="H195" i="21"/>
  <c r="I195" i="21" s="1"/>
  <c r="H194" i="21"/>
  <c r="I194" i="21" s="1"/>
  <c r="H193" i="21"/>
  <c r="I193" i="21" s="1"/>
  <c r="H192" i="21"/>
  <c r="I192" i="21" s="1"/>
  <c r="H191" i="21"/>
  <c r="I191" i="21" s="1"/>
  <c r="H190" i="21"/>
  <c r="I190" i="21" s="1"/>
  <c r="H189" i="21"/>
  <c r="I189" i="21" s="1"/>
  <c r="H188" i="21"/>
  <c r="I188" i="21" s="1"/>
  <c r="H187" i="21"/>
  <c r="I187" i="21" s="1"/>
  <c r="H186" i="21"/>
  <c r="I186" i="21" s="1"/>
  <c r="H185" i="21"/>
  <c r="I185" i="21" s="1"/>
  <c r="H184" i="21"/>
  <c r="I184" i="21" s="1"/>
  <c r="H183" i="21"/>
  <c r="I183" i="21" s="1"/>
  <c r="H182" i="21"/>
  <c r="I182" i="21" s="1"/>
  <c r="H181" i="21"/>
  <c r="I181" i="21" s="1"/>
  <c r="H180" i="21"/>
  <c r="I180" i="21" s="1"/>
  <c r="H179" i="21"/>
  <c r="I179" i="21" s="1"/>
  <c r="H178" i="21"/>
  <c r="I178" i="21" s="1"/>
  <c r="H177" i="21"/>
  <c r="I177" i="21" s="1"/>
  <c r="H176" i="21"/>
  <c r="I176" i="21" s="1"/>
  <c r="H175" i="21"/>
  <c r="I175" i="21" s="1"/>
  <c r="H174" i="21"/>
  <c r="I174" i="21" s="1"/>
  <c r="H173" i="21"/>
  <c r="I173" i="21" s="1"/>
  <c r="H172" i="21"/>
  <c r="I172" i="21" s="1"/>
  <c r="H171" i="21"/>
  <c r="I171" i="21" s="1"/>
  <c r="H170" i="21"/>
  <c r="I170" i="21" s="1"/>
  <c r="H169" i="21"/>
  <c r="I169" i="21" s="1"/>
  <c r="H168" i="21"/>
  <c r="I168" i="21" s="1"/>
  <c r="H167" i="21"/>
  <c r="I167" i="21" s="1"/>
  <c r="H166" i="21"/>
  <c r="I166" i="21" s="1"/>
  <c r="H165" i="21"/>
  <c r="I165" i="21" s="1"/>
  <c r="H164" i="21"/>
  <c r="I164" i="21" s="1"/>
  <c r="H163" i="21"/>
  <c r="I163" i="21" s="1"/>
  <c r="H162" i="21"/>
  <c r="I162" i="21" s="1"/>
  <c r="H161" i="21"/>
  <c r="I161" i="21" s="1"/>
  <c r="H160" i="21"/>
  <c r="I160" i="21" s="1"/>
  <c r="H159" i="21"/>
  <c r="I159" i="21" s="1"/>
  <c r="H158" i="21"/>
  <c r="I158" i="21" s="1"/>
  <c r="H157" i="21"/>
  <c r="I157" i="21" s="1"/>
  <c r="H156" i="21"/>
  <c r="I156" i="21" s="1"/>
  <c r="H155" i="21"/>
  <c r="I155" i="21" s="1"/>
  <c r="H154" i="21"/>
  <c r="I154" i="21" s="1"/>
  <c r="H153" i="21"/>
  <c r="I153" i="21" s="1"/>
  <c r="H152" i="21"/>
  <c r="I152" i="21" s="1"/>
  <c r="H151" i="21"/>
  <c r="I151" i="21" s="1"/>
  <c r="H150" i="21"/>
  <c r="I150" i="21" s="1"/>
  <c r="H149" i="21"/>
  <c r="I149" i="21" s="1"/>
  <c r="H148" i="21"/>
  <c r="I148" i="21" s="1"/>
  <c r="H147" i="21"/>
  <c r="I147" i="21" s="1"/>
  <c r="H146" i="21"/>
  <c r="I146" i="21" s="1"/>
  <c r="H145" i="21"/>
  <c r="I145" i="21" s="1"/>
  <c r="H144" i="21"/>
  <c r="I144" i="21" s="1"/>
  <c r="H143" i="21"/>
  <c r="I143" i="21" s="1"/>
  <c r="H142" i="21"/>
  <c r="I142" i="21" s="1"/>
  <c r="H141" i="21"/>
  <c r="I141" i="21" s="1"/>
  <c r="H140" i="21"/>
  <c r="I140" i="21" s="1"/>
  <c r="H139" i="21"/>
  <c r="I139" i="21" s="1"/>
  <c r="H138" i="21"/>
  <c r="I138" i="21" s="1"/>
  <c r="H137" i="21"/>
  <c r="I137" i="21" s="1"/>
  <c r="H136" i="21"/>
  <c r="I136" i="21" s="1"/>
  <c r="H135" i="21"/>
  <c r="I135" i="21" s="1"/>
  <c r="H134" i="21"/>
  <c r="I134" i="21" s="1"/>
  <c r="H133" i="21"/>
  <c r="I133" i="21" s="1"/>
  <c r="H132" i="21"/>
  <c r="I132" i="21" s="1"/>
  <c r="H131" i="21"/>
  <c r="I131" i="21" s="1"/>
  <c r="H130" i="21"/>
  <c r="I130" i="21" s="1"/>
  <c r="H129" i="21"/>
  <c r="I129" i="21" s="1"/>
  <c r="H128" i="21"/>
  <c r="I128" i="21" s="1"/>
  <c r="H127" i="21"/>
  <c r="I127" i="21" s="1"/>
  <c r="H126" i="21"/>
  <c r="I126" i="21" s="1"/>
  <c r="H125" i="21"/>
  <c r="I125" i="21" s="1"/>
  <c r="H124" i="21"/>
  <c r="I124" i="21" s="1"/>
  <c r="H123" i="21"/>
  <c r="I123" i="21" s="1"/>
  <c r="H122" i="21"/>
  <c r="I122" i="21" s="1"/>
  <c r="H121" i="21"/>
  <c r="I121" i="21" s="1"/>
  <c r="H120" i="21"/>
  <c r="I120" i="21" s="1"/>
  <c r="H119" i="21"/>
  <c r="I119" i="21" s="1"/>
  <c r="H118" i="21"/>
  <c r="I118" i="21" s="1"/>
  <c r="H117" i="21"/>
  <c r="I117" i="21" s="1"/>
  <c r="H116" i="21"/>
  <c r="I116" i="21" s="1"/>
  <c r="H115" i="21"/>
  <c r="I115" i="21" s="1"/>
  <c r="H114" i="21"/>
  <c r="I114" i="21" s="1"/>
  <c r="H113" i="21"/>
  <c r="I113" i="21" s="1"/>
  <c r="H112" i="21"/>
  <c r="I112" i="21" s="1"/>
  <c r="H111" i="21"/>
  <c r="I111" i="21" s="1"/>
  <c r="H110" i="21"/>
  <c r="I110" i="21" s="1"/>
  <c r="H109" i="21"/>
  <c r="I109" i="21" s="1"/>
  <c r="H108" i="21"/>
  <c r="I108" i="21" s="1"/>
  <c r="H107" i="21"/>
  <c r="I107" i="21" s="1"/>
  <c r="H106" i="21"/>
  <c r="I106" i="21" s="1"/>
  <c r="H105" i="21"/>
  <c r="I105" i="21" s="1"/>
  <c r="H104" i="21"/>
  <c r="I104" i="21" s="1"/>
  <c r="H103" i="21"/>
  <c r="I103" i="21" s="1"/>
  <c r="H102" i="21"/>
  <c r="I102" i="21" s="1"/>
  <c r="H101" i="21"/>
  <c r="I101" i="21" s="1"/>
  <c r="H100" i="21"/>
  <c r="I100" i="21" s="1"/>
  <c r="H99" i="21"/>
  <c r="I99" i="21" s="1"/>
  <c r="H98" i="21"/>
  <c r="I98" i="21" s="1"/>
  <c r="H97" i="21"/>
  <c r="I97" i="21" s="1"/>
  <c r="H96" i="21"/>
  <c r="I96" i="21" s="1"/>
  <c r="H95" i="21"/>
  <c r="I95" i="21" s="1"/>
  <c r="H94" i="21"/>
  <c r="I94" i="21" s="1"/>
  <c r="H93" i="21"/>
  <c r="I93" i="21" s="1"/>
  <c r="H92" i="21"/>
  <c r="I92" i="21" s="1"/>
  <c r="H91" i="21"/>
  <c r="I91" i="21" s="1"/>
  <c r="H90" i="21"/>
  <c r="I90" i="21" s="1"/>
  <c r="H89" i="21"/>
  <c r="I89" i="21" s="1"/>
  <c r="H88" i="21"/>
  <c r="I88" i="21" s="1"/>
  <c r="H87" i="21"/>
  <c r="I87" i="21" s="1"/>
  <c r="H86" i="21"/>
  <c r="I86" i="21" s="1"/>
  <c r="H85" i="21"/>
  <c r="I85" i="21" s="1"/>
  <c r="H84" i="21"/>
  <c r="I84" i="21" s="1"/>
  <c r="H83" i="21"/>
  <c r="I83" i="21" s="1"/>
  <c r="H82" i="21"/>
  <c r="I82" i="21" s="1"/>
  <c r="H81" i="21"/>
  <c r="I81" i="21" s="1"/>
  <c r="H80" i="21"/>
  <c r="I80" i="21" s="1"/>
  <c r="H79" i="21"/>
  <c r="I79" i="21" s="1"/>
  <c r="H78" i="21"/>
  <c r="I78" i="21" s="1"/>
  <c r="H77" i="21"/>
  <c r="I77" i="21" s="1"/>
  <c r="H76" i="21"/>
  <c r="I76" i="21" s="1"/>
  <c r="H75" i="21"/>
  <c r="I75" i="21" s="1"/>
  <c r="H74" i="21"/>
  <c r="I74" i="21" s="1"/>
  <c r="H73" i="21"/>
  <c r="I73" i="21" s="1"/>
  <c r="H72" i="21"/>
  <c r="I72" i="21" s="1"/>
  <c r="H71" i="21"/>
  <c r="I71" i="21" s="1"/>
  <c r="H70" i="21"/>
  <c r="I70" i="21" s="1"/>
  <c r="H69" i="21"/>
  <c r="I69" i="21" s="1"/>
  <c r="H68" i="21"/>
  <c r="I68" i="21" s="1"/>
  <c r="H67" i="21"/>
  <c r="I67" i="21" s="1"/>
  <c r="H66" i="21"/>
  <c r="I66" i="21" s="1"/>
  <c r="H65" i="21"/>
  <c r="I65" i="21" s="1"/>
  <c r="H64" i="21"/>
  <c r="I64" i="21" s="1"/>
  <c r="H63" i="21"/>
  <c r="I63" i="21" s="1"/>
  <c r="H62" i="21"/>
  <c r="I62" i="21" s="1"/>
  <c r="H61" i="21"/>
  <c r="I61" i="21" s="1"/>
  <c r="H60" i="21"/>
  <c r="I60" i="21" s="1"/>
  <c r="H59" i="21"/>
  <c r="I59" i="21" s="1"/>
  <c r="H58" i="21"/>
  <c r="I58" i="21" s="1"/>
  <c r="H57" i="21"/>
  <c r="I57" i="21" s="1"/>
  <c r="H56" i="21"/>
  <c r="I56" i="21" s="1"/>
  <c r="H55" i="21"/>
  <c r="I55" i="21" s="1"/>
  <c r="H54" i="21"/>
  <c r="I54" i="21" s="1"/>
  <c r="H53" i="21"/>
  <c r="I53" i="21" s="1"/>
  <c r="H52" i="21"/>
  <c r="I52" i="21" s="1"/>
  <c r="H51" i="21"/>
  <c r="I51" i="21" s="1"/>
  <c r="H50" i="21"/>
  <c r="I50" i="21" s="1"/>
  <c r="H49" i="21"/>
  <c r="I49" i="21" s="1"/>
  <c r="H48" i="21"/>
  <c r="I48" i="21" s="1"/>
  <c r="H47" i="21"/>
  <c r="I47" i="21" s="1"/>
  <c r="H46" i="21"/>
  <c r="I46" i="21" s="1"/>
  <c r="H45" i="21"/>
  <c r="I45" i="21" s="1"/>
  <c r="H44" i="21"/>
  <c r="I44" i="21" s="1"/>
  <c r="H43" i="21"/>
  <c r="I43" i="21" s="1"/>
  <c r="H42" i="21"/>
  <c r="I42" i="21" s="1"/>
  <c r="H41" i="21"/>
  <c r="I41" i="21" s="1"/>
  <c r="H40" i="21"/>
  <c r="I40" i="21" s="1"/>
  <c r="H39" i="21"/>
  <c r="I39" i="21" s="1"/>
  <c r="H38" i="21"/>
  <c r="I38" i="21" s="1"/>
  <c r="H37" i="21"/>
  <c r="I37" i="21" s="1"/>
  <c r="H36" i="21"/>
  <c r="I36" i="21" s="1"/>
  <c r="H35" i="21"/>
  <c r="I35" i="21" s="1"/>
  <c r="H34" i="21"/>
  <c r="I34" i="21" s="1"/>
  <c r="H33" i="21"/>
  <c r="I33" i="21" s="1"/>
  <c r="H32" i="21"/>
  <c r="I32" i="21" s="1"/>
  <c r="H31" i="21"/>
  <c r="I31" i="21" s="1"/>
  <c r="H30" i="21"/>
  <c r="I30" i="21" s="1"/>
  <c r="H29" i="21"/>
  <c r="I29" i="21" s="1"/>
  <c r="H28" i="21"/>
  <c r="I28" i="21" s="1"/>
  <c r="H27" i="21"/>
  <c r="I27" i="21" s="1"/>
  <c r="H26" i="21"/>
  <c r="I26" i="21" s="1"/>
  <c r="H25" i="21"/>
  <c r="I25" i="21" s="1"/>
  <c r="H24" i="21"/>
  <c r="I24" i="21" s="1"/>
  <c r="H23" i="21"/>
  <c r="I23" i="21" s="1"/>
  <c r="H22" i="21"/>
  <c r="I22" i="21" s="1"/>
  <c r="H21" i="21"/>
  <c r="I21" i="21" s="1"/>
  <c r="H20" i="21"/>
  <c r="I20" i="21" s="1"/>
  <c r="H19" i="21"/>
  <c r="I19" i="21" s="1"/>
  <c r="H18" i="21"/>
  <c r="I18" i="21" s="1"/>
  <c r="H17" i="21"/>
  <c r="H300" i="21"/>
  <c r="I300" i="21" s="1"/>
  <c r="C324" i="20"/>
  <c r="G323" i="20"/>
  <c r="G322" i="20"/>
  <c r="G321" i="20"/>
  <c r="G320" i="20"/>
  <c r="G319" i="20"/>
  <c r="G318" i="20"/>
  <c r="G317" i="20"/>
  <c r="G316" i="20"/>
  <c r="G315" i="20"/>
  <c r="G314" i="20"/>
  <c r="G313" i="20"/>
  <c r="G312" i="20"/>
  <c r="G311" i="20"/>
  <c r="G310" i="20"/>
  <c r="G309" i="20"/>
  <c r="G308" i="20"/>
  <c r="G307" i="20"/>
  <c r="C303" i="20"/>
  <c r="H17" i="20" s="1"/>
  <c r="G302" i="20"/>
  <c r="G301" i="20"/>
  <c r="G300" i="20"/>
  <c r="G299" i="20"/>
  <c r="G298" i="20"/>
  <c r="G297" i="20"/>
  <c r="G296" i="20"/>
  <c r="G295" i="20"/>
  <c r="G294" i="20"/>
  <c r="G293" i="20"/>
  <c r="G292" i="20"/>
  <c r="G291" i="20"/>
  <c r="G290" i="20"/>
  <c r="G289" i="20"/>
  <c r="G288" i="20"/>
  <c r="G287" i="20"/>
  <c r="G286" i="20"/>
  <c r="G285" i="20"/>
  <c r="G284" i="20"/>
  <c r="G283" i="20"/>
  <c r="G280" i="20"/>
  <c r="G279" i="20"/>
  <c r="G278" i="20"/>
  <c r="G277" i="20"/>
  <c r="G276" i="20"/>
  <c r="G275" i="20"/>
  <c r="G274" i="20"/>
  <c r="G273" i="20"/>
  <c r="G272" i="20"/>
  <c r="G271" i="20"/>
  <c r="G270" i="20"/>
  <c r="G269" i="20"/>
  <c r="G268" i="20"/>
  <c r="G267" i="20"/>
  <c r="G266" i="20"/>
  <c r="G265" i="20"/>
  <c r="G264" i="20"/>
  <c r="G263" i="20"/>
  <c r="G262" i="20"/>
  <c r="G261" i="20"/>
  <c r="G260" i="20"/>
  <c r="G259" i="20"/>
  <c r="G258" i="20"/>
  <c r="G257" i="20"/>
  <c r="G256" i="20"/>
  <c r="G255" i="20"/>
  <c r="G254" i="20"/>
  <c r="G253" i="20"/>
  <c r="G252" i="20"/>
  <c r="G251" i="20"/>
  <c r="G250" i="20"/>
  <c r="G249" i="20"/>
  <c r="G248" i="20"/>
  <c r="G247" i="20"/>
  <c r="G246" i="20"/>
  <c r="G245" i="20"/>
  <c r="G244" i="20"/>
  <c r="G243" i="20"/>
  <c r="G242" i="20"/>
  <c r="G241" i="20"/>
  <c r="G240" i="20"/>
  <c r="G239" i="20"/>
  <c r="G238" i="20"/>
  <c r="G237" i="20"/>
  <c r="G236" i="20"/>
  <c r="G235" i="20"/>
  <c r="G234" i="20"/>
  <c r="G233" i="20"/>
  <c r="G232" i="20"/>
  <c r="G231" i="20"/>
  <c r="G230" i="20"/>
  <c r="G229" i="20"/>
  <c r="G228" i="20"/>
  <c r="G227" i="20"/>
  <c r="G226" i="20"/>
  <c r="G225" i="20"/>
  <c r="G224" i="20"/>
  <c r="G223" i="20"/>
  <c r="G222" i="20"/>
  <c r="G221" i="20"/>
  <c r="G220" i="20"/>
  <c r="G219" i="20"/>
  <c r="G218" i="20"/>
  <c r="G217" i="20"/>
  <c r="G216" i="20"/>
  <c r="G215" i="20"/>
  <c r="G214" i="20"/>
  <c r="G213" i="20"/>
  <c r="G212" i="20"/>
  <c r="G211" i="20"/>
  <c r="G210" i="20"/>
  <c r="G209" i="20"/>
  <c r="G208" i="20"/>
  <c r="G207" i="20"/>
  <c r="G206" i="20"/>
  <c r="G205" i="20"/>
  <c r="G204" i="20"/>
  <c r="G203" i="20"/>
  <c r="G202" i="20"/>
  <c r="G201" i="20"/>
  <c r="G200" i="20"/>
  <c r="G199" i="20"/>
  <c r="G198" i="20"/>
  <c r="G197" i="20"/>
  <c r="G196" i="20"/>
  <c r="G195" i="20"/>
  <c r="G194" i="20"/>
  <c r="G193" i="20"/>
  <c r="G192" i="20"/>
  <c r="G191" i="20"/>
  <c r="G190" i="20"/>
  <c r="G189" i="20"/>
  <c r="G188" i="20"/>
  <c r="G187" i="20"/>
  <c r="G186" i="20"/>
  <c r="G185" i="20"/>
  <c r="G184" i="20"/>
  <c r="G183" i="20"/>
  <c r="G182" i="20"/>
  <c r="G181" i="20"/>
  <c r="G180" i="20"/>
  <c r="G179" i="20"/>
  <c r="G178" i="20"/>
  <c r="G177" i="20"/>
  <c r="G176" i="20"/>
  <c r="G175" i="20"/>
  <c r="G174" i="20"/>
  <c r="G173" i="20"/>
  <c r="G172" i="20"/>
  <c r="G171" i="20"/>
  <c r="G170" i="20"/>
  <c r="G169" i="20"/>
  <c r="G168" i="20"/>
  <c r="G167" i="20"/>
  <c r="G166" i="20"/>
  <c r="G165" i="20"/>
  <c r="G164" i="20"/>
  <c r="G163" i="20"/>
  <c r="G162" i="20"/>
  <c r="G161" i="20"/>
  <c r="G160" i="20"/>
  <c r="G159" i="20"/>
  <c r="G158" i="20"/>
  <c r="G157" i="20"/>
  <c r="G156" i="20"/>
  <c r="G155" i="20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I17" i="21" l="1"/>
  <c r="H303" i="21"/>
  <c r="G303" i="20"/>
  <c r="G324" i="20"/>
  <c r="C303" i="19"/>
  <c r="G303" i="19"/>
  <c r="C324" i="19"/>
  <c r="G323" i="19"/>
  <c r="G322" i="19"/>
  <c r="G321" i="19"/>
  <c r="G320" i="19"/>
  <c r="G319" i="19"/>
  <c r="G318" i="19"/>
  <c r="F318" i="19"/>
  <c r="G317" i="19"/>
  <c r="F317" i="19"/>
  <c r="G316" i="19"/>
  <c r="G315" i="19"/>
  <c r="G314" i="19"/>
  <c r="F314" i="19"/>
  <c r="G313" i="19"/>
  <c r="G312" i="19"/>
  <c r="F312" i="19"/>
  <c r="G311" i="19"/>
  <c r="F311" i="19"/>
  <c r="G310" i="19"/>
  <c r="F310" i="19"/>
  <c r="G309" i="19"/>
  <c r="F309" i="19"/>
  <c r="G308" i="19"/>
  <c r="F308" i="19"/>
  <c r="G307" i="19"/>
  <c r="F307" i="19"/>
  <c r="G306" i="19"/>
  <c r="G324" i="19" s="1"/>
  <c r="F306" i="19"/>
  <c r="G302" i="19"/>
  <c r="G301" i="19"/>
  <c r="G300" i="19"/>
  <c r="G299" i="19"/>
  <c r="G298" i="19"/>
  <c r="G297" i="19"/>
  <c r="G296" i="19"/>
  <c r="G295" i="19"/>
  <c r="G294" i="19"/>
  <c r="G293" i="19"/>
  <c r="G292" i="19"/>
  <c r="G291" i="19"/>
  <c r="G290" i="19"/>
  <c r="G289" i="19"/>
  <c r="G288" i="19"/>
  <c r="G287" i="19"/>
  <c r="G286" i="19"/>
  <c r="G285" i="19"/>
  <c r="G284" i="19"/>
  <c r="G283" i="19"/>
  <c r="G282" i="19"/>
  <c r="G281" i="19"/>
  <c r="G280" i="19"/>
  <c r="G279" i="19"/>
  <c r="G278" i="19"/>
  <c r="G277" i="19"/>
  <c r="G276" i="19"/>
  <c r="G275" i="19"/>
  <c r="G274" i="19"/>
  <c r="G273" i="19"/>
  <c r="G272" i="19"/>
  <c r="G271" i="19"/>
  <c r="G270" i="19"/>
  <c r="G269" i="19"/>
  <c r="G268" i="19"/>
  <c r="G267" i="19"/>
  <c r="G266" i="19"/>
  <c r="G265" i="19"/>
  <c r="G264" i="19"/>
  <c r="G263" i="19"/>
  <c r="G262" i="19"/>
  <c r="G261" i="19"/>
  <c r="G260" i="19"/>
  <c r="G259" i="19"/>
  <c r="G258" i="19"/>
  <c r="G257" i="19"/>
  <c r="G256" i="19"/>
  <c r="G255" i="19"/>
  <c r="G254" i="19"/>
  <c r="G253" i="19"/>
  <c r="G252" i="19"/>
  <c r="G251" i="19"/>
  <c r="G250" i="19"/>
  <c r="G249" i="19"/>
  <c r="G248" i="19"/>
  <c r="G247" i="19"/>
  <c r="G246" i="19"/>
  <c r="G245" i="19"/>
  <c r="G244" i="19"/>
  <c r="G243" i="19"/>
  <c r="G242" i="19"/>
  <c r="G241" i="19"/>
  <c r="G240" i="19"/>
  <c r="G239" i="19"/>
  <c r="G238" i="19"/>
  <c r="G237" i="19"/>
  <c r="G236" i="19"/>
  <c r="G235" i="19"/>
  <c r="G234" i="19"/>
  <c r="G233" i="19"/>
  <c r="G232" i="19"/>
  <c r="G231" i="19"/>
  <c r="G230" i="19"/>
  <c r="G229" i="19"/>
  <c r="G228" i="19"/>
  <c r="G227" i="19"/>
  <c r="G226" i="19"/>
  <c r="G225" i="19"/>
  <c r="G224" i="19"/>
  <c r="G223" i="19"/>
  <c r="G222" i="19"/>
  <c r="G221" i="19"/>
  <c r="G220" i="19"/>
  <c r="G219" i="19"/>
  <c r="G218" i="19"/>
  <c r="G217" i="19"/>
  <c r="G216" i="19"/>
  <c r="G215" i="19"/>
  <c r="G214" i="19"/>
  <c r="G213" i="19"/>
  <c r="G212" i="19"/>
  <c r="G211" i="19"/>
  <c r="G210" i="19"/>
  <c r="G209" i="19"/>
  <c r="G208" i="19"/>
  <c r="G207" i="19"/>
  <c r="G206" i="19"/>
  <c r="G205" i="19"/>
  <c r="G204" i="19"/>
  <c r="G203" i="19"/>
  <c r="G202" i="19"/>
  <c r="G201" i="19"/>
  <c r="G200" i="19"/>
  <c r="G199" i="19"/>
  <c r="G198" i="19"/>
  <c r="G197" i="19"/>
  <c r="G196" i="19"/>
  <c r="G195" i="19"/>
  <c r="G194" i="19"/>
  <c r="G193" i="19"/>
  <c r="G192" i="19"/>
  <c r="G191" i="19"/>
  <c r="G190" i="19"/>
  <c r="G189" i="19"/>
  <c r="G188" i="19"/>
  <c r="G187" i="19"/>
  <c r="G186" i="19"/>
  <c r="G185" i="19"/>
  <c r="G184" i="19"/>
  <c r="G183" i="19"/>
  <c r="G182" i="19"/>
  <c r="G181" i="19"/>
  <c r="G180" i="19"/>
  <c r="G179" i="19"/>
  <c r="G178" i="19"/>
  <c r="G177" i="19"/>
  <c r="G176" i="19"/>
  <c r="G175" i="19"/>
  <c r="G174" i="19"/>
  <c r="G173" i="19"/>
  <c r="G172" i="19"/>
  <c r="G171" i="19"/>
  <c r="G170" i="19"/>
  <c r="G169" i="19"/>
  <c r="G168" i="19"/>
  <c r="G167" i="19"/>
  <c r="G166" i="19"/>
  <c r="G165" i="19"/>
  <c r="G164" i="19"/>
  <c r="G163" i="19"/>
  <c r="G162" i="19"/>
  <c r="G161" i="19"/>
  <c r="G160" i="19"/>
  <c r="G159" i="19"/>
  <c r="G158" i="19"/>
  <c r="G157" i="19"/>
  <c r="G156" i="19"/>
  <c r="G155" i="19"/>
  <c r="G154" i="19"/>
  <c r="G153" i="19"/>
  <c r="G152" i="19"/>
  <c r="G151" i="19"/>
  <c r="G150" i="19"/>
  <c r="G149" i="19"/>
  <c r="G148" i="19"/>
  <c r="G147" i="19"/>
  <c r="G146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H302" i="20" l="1"/>
  <c r="I302" i="20" s="1"/>
  <c r="H300" i="20"/>
  <c r="I300" i="20" s="1"/>
  <c r="H298" i="20"/>
  <c r="I298" i="20" s="1"/>
  <c r="H296" i="20"/>
  <c r="I296" i="20" s="1"/>
  <c r="H294" i="20"/>
  <c r="I294" i="20" s="1"/>
  <c r="H292" i="20"/>
  <c r="I292" i="20" s="1"/>
  <c r="H290" i="20"/>
  <c r="I290" i="20" s="1"/>
  <c r="H288" i="20"/>
  <c r="I288" i="20" s="1"/>
  <c r="H286" i="20"/>
  <c r="I286" i="20" s="1"/>
  <c r="H284" i="20"/>
  <c r="I284" i="20" s="1"/>
  <c r="H282" i="20"/>
  <c r="I282" i="20" s="1"/>
  <c r="H280" i="20"/>
  <c r="I280" i="20" s="1"/>
  <c r="H278" i="20"/>
  <c r="I278" i="20" s="1"/>
  <c r="H301" i="20"/>
  <c r="I301" i="20" s="1"/>
  <c r="H299" i="20"/>
  <c r="I299" i="20" s="1"/>
  <c r="H297" i="20"/>
  <c r="I297" i="20" s="1"/>
  <c r="H295" i="20"/>
  <c r="I295" i="20" s="1"/>
  <c r="H293" i="20"/>
  <c r="I293" i="20" s="1"/>
  <c r="H291" i="20"/>
  <c r="I291" i="20" s="1"/>
  <c r="H289" i="20"/>
  <c r="I289" i="20" s="1"/>
  <c r="H287" i="20"/>
  <c r="I287" i="20" s="1"/>
  <c r="H285" i="20"/>
  <c r="I285" i="20" s="1"/>
  <c r="H283" i="20"/>
  <c r="I283" i="20" s="1"/>
  <c r="H281" i="20"/>
  <c r="I281" i="20" s="1"/>
  <c r="H279" i="20"/>
  <c r="I279" i="20" s="1"/>
  <c r="H277" i="20"/>
  <c r="I277" i="20" s="1"/>
  <c r="H275" i="20"/>
  <c r="I275" i="20" s="1"/>
  <c r="H273" i="20"/>
  <c r="I273" i="20" s="1"/>
  <c r="H271" i="20"/>
  <c r="I271" i="20" s="1"/>
  <c r="H269" i="20"/>
  <c r="I269" i="20" s="1"/>
  <c r="H267" i="20"/>
  <c r="I267" i="20" s="1"/>
  <c r="H265" i="20"/>
  <c r="I265" i="20" s="1"/>
  <c r="H263" i="20"/>
  <c r="I263" i="20" s="1"/>
  <c r="H261" i="20"/>
  <c r="I261" i="20" s="1"/>
  <c r="H259" i="20"/>
  <c r="I259" i="20" s="1"/>
  <c r="H257" i="20"/>
  <c r="I257" i="20" s="1"/>
  <c r="H255" i="20"/>
  <c r="I255" i="20" s="1"/>
  <c r="H253" i="20"/>
  <c r="I253" i="20" s="1"/>
  <c r="H251" i="20"/>
  <c r="I251" i="20" s="1"/>
  <c r="H249" i="20"/>
  <c r="I249" i="20" s="1"/>
  <c r="H276" i="20"/>
  <c r="I276" i="20" s="1"/>
  <c r="H274" i="20"/>
  <c r="I274" i="20" s="1"/>
  <c r="H272" i="20"/>
  <c r="I272" i="20" s="1"/>
  <c r="H270" i="20"/>
  <c r="I270" i="20" s="1"/>
  <c r="H268" i="20"/>
  <c r="I268" i="20" s="1"/>
  <c r="H266" i="20"/>
  <c r="I266" i="20" s="1"/>
  <c r="H264" i="20"/>
  <c r="I264" i="20" s="1"/>
  <c r="H262" i="20"/>
  <c r="I262" i="20" s="1"/>
  <c r="H260" i="20"/>
  <c r="I260" i="20" s="1"/>
  <c r="H258" i="20"/>
  <c r="I258" i="20" s="1"/>
  <c r="H256" i="20"/>
  <c r="I256" i="20" s="1"/>
  <c r="H254" i="20"/>
  <c r="I254" i="20" s="1"/>
  <c r="H252" i="20"/>
  <c r="I252" i="20" s="1"/>
  <c r="H250" i="20"/>
  <c r="I250" i="20" s="1"/>
  <c r="H248" i="20"/>
  <c r="I248" i="20" s="1"/>
  <c r="H246" i="20"/>
  <c r="I246" i="20" s="1"/>
  <c r="H244" i="20"/>
  <c r="I244" i="20" s="1"/>
  <c r="H242" i="20"/>
  <c r="I242" i="20" s="1"/>
  <c r="H240" i="20"/>
  <c r="I240" i="20" s="1"/>
  <c r="H238" i="20"/>
  <c r="I238" i="20" s="1"/>
  <c r="H236" i="20"/>
  <c r="I236" i="20" s="1"/>
  <c r="H234" i="20"/>
  <c r="I234" i="20" s="1"/>
  <c r="H232" i="20"/>
  <c r="I232" i="20" s="1"/>
  <c r="H230" i="20"/>
  <c r="I230" i="20" s="1"/>
  <c r="H228" i="20"/>
  <c r="I228" i="20" s="1"/>
  <c r="H226" i="20"/>
  <c r="I226" i="20" s="1"/>
  <c r="H224" i="20"/>
  <c r="I224" i="20" s="1"/>
  <c r="H222" i="20"/>
  <c r="I222" i="20" s="1"/>
  <c r="H220" i="20"/>
  <c r="I220" i="20" s="1"/>
  <c r="H218" i="20"/>
  <c r="I218" i="20" s="1"/>
  <c r="H216" i="20"/>
  <c r="I216" i="20" s="1"/>
  <c r="H214" i="20"/>
  <c r="I214" i="20" s="1"/>
  <c r="H247" i="20"/>
  <c r="I247" i="20" s="1"/>
  <c r="H245" i="20"/>
  <c r="I245" i="20" s="1"/>
  <c r="H243" i="20"/>
  <c r="I243" i="20" s="1"/>
  <c r="H241" i="20"/>
  <c r="I241" i="20" s="1"/>
  <c r="H239" i="20"/>
  <c r="I239" i="20" s="1"/>
  <c r="H237" i="20"/>
  <c r="I237" i="20" s="1"/>
  <c r="H235" i="20"/>
  <c r="I235" i="20" s="1"/>
  <c r="H233" i="20"/>
  <c r="I233" i="20" s="1"/>
  <c r="H231" i="20"/>
  <c r="I231" i="20" s="1"/>
  <c r="H229" i="20"/>
  <c r="I229" i="20" s="1"/>
  <c r="H227" i="20"/>
  <c r="I227" i="20" s="1"/>
  <c r="H225" i="20"/>
  <c r="I225" i="20" s="1"/>
  <c r="H223" i="20"/>
  <c r="I223" i="20" s="1"/>
  <c r="H212" i="20"/>
  <c r="I212" i="20" s="1"/>
  <c r="H210" i="20"/>
  <c r="I210" i="20" s="1"/>
  <c r="H208" i="20"/>
  <c r="I208" i="20" s="1"/>
  <c r="H206" i="20"/>
  <c r="I206" i="20" s="1"/>
  <c r="H204" i="20"/>
  <c r="I204" i="20" s="1"/>
  <c r="H202" i="20"/>
  <c r="I202" i="20" s="1"/>
  <c r="H200" i="20"/>
  <c r="I200" i="20" s="1"/>
  <c r="H198" i="20"/>
  <c r="I198" i="20" s="1"/>
  <c r="H196" i="20"/>
  <c r="I196" i="20" s="1"/>
  <c r="H194" i="20"/>
  <c r="I194" i="20" s="1"/>
  <c r="H192" i="20"/>
  <c r="I192" i="20" s="1"/>
  <c r="H190" i="20"/>
  <c r="I190" i="20" s="1"/>
  <c r="H188" i="20"/>
  <c r="I188" i="20" s="1"/>
  <c r="H186" i="20"/>
  <c r="I186" i="20" s="1"/>
  <c r="H184" i="20"/>
  <c r="I184" i="20" s="1"/>
  <c r="H182" i="20"/>
  <c r="I182" i="20" s="1"/>
  <c r="H180" i="20"/>
  <c r="I180" i="20" s="1"/>
  <c r="H178" i="20"/>
  <c r="I178" i="20" s="1"/>
  <c r="H176" i="20"/>
  <c r="I176" i="20" s="1"/>
  <c r="H174" i="20"/>
  <c r="I174" i="20" s="1"/>
  <c r="H172" i="20"/>
  <c r="I172" i="20" s="1"/>
  <c r="H170" i="20"/>
  <c r="I170" i="20" s="1"/>
  <c r="H168" i="20"/>
  <c r="I168" i="20" s="1"/>
  <c r="H166" i="20"/>
  <c r="I166" i="20" s="1"/>
  <c r="H164" i="20"/>
  <c r="I164" i="20" s="1"/>
  <c r="H162" i="20"/>
  <c r="I162" i="20" s="1"/>
  <c r="H160" i="20"/>
  <c r="I160" i="20" s="1"/>
  <c r="H158" i="20"/>
  <c r="I158" i="20" s="1"/>
  <c r="H156" i="20"/>
  <c r="I156" i="20" s="1"/>
  <c r="H154" i="20"/>
  <c r="I154" i="20" s="1"/>
  <c r="H152" i="20"/>
  <c r="I152" i="20" s="1"/>
  <c r="H150" i="20"/>
  <c r="I150" i="20" s="1"/>
  <c r="H148" i="20"/>
  <c r="I148" i="20" s="1"/>
  <c r="H146" i="20"/>
  <c r="I146" i="20" s="1"/>
  <c r="H144" i="20"/>
  <c r="I144" i="20" s="1"/>
  <c r="H142" i="20"/>
  <c r="I142" i="20" s="1"/>
  <c r="H140" i="20"/>
  <c r="I140" i="20" s="1"/>
  <c r="H138" i="20"/>
  <c r="I138" i="20" s="1"/>
  <c r="H136" i="20"/>
  <c r="I136" i="20" s="1"/>
  <c r="H134" i="20"/>
  <c r="I134" i="20" s="1"/>
  <c r="H132" i="20"/>
  <c r="I132" i="20" s="1"/>
  <c r="H130" i="20"/>
  <c r="I130" i="20" s="1"/>
  <c r="H128" i="20"/>
  <c r="I128" i="20" s="1"/>
  <c r="H126" i="20"/>
  <c r="I126" i="20" s="1"/>
  <c r="H124" i="20"/>
  <c r="I124" i="20" s="1"/>
  <c r="H122" i="20"/>
  <c r="I122" i="20" s="1"/>
  <c r="H120" i="20"/>
  <c r="I120" i="20" s="1"/>
  <c r="H118" i="20"/>
  <c r="I118" i="20" s="1"/>
  <c r="H116" i="20"/>
  <c r="I116" i="20" s="1"/>
  <c r="H114" i="20"/>
  <c r="I114" i="20" s="1"/>
  <c r="H112" i="20"/>
  <c r="I112" i="20" s="1"/>
  <c r="H110" i="20"/>
  <c r="I110" i="20" s="1"/>
  <c r="H108" i="20"/>
  <c r="I108" i="20" s="1"/>
  <c r="H106" i="20"/>
  <c r="I106" i="20" s="1"/>
  <c r="H104" i="20"/>
  <c r="I104" i="20" s="1"/>
  <c r="H102" i="20"/>
  <c r="I102" i="20" s="1"/>
  <c r="H100" i="20"/>
  <c r="I100" i="20" s="1"/>
  <c r="H98" i="20"/>
  <c r="I98" i="20" s="1"/>
  <c r="H96" i="20"/>
  <c r="I96" i="20" s="1"/>
  <c r="H94" i="20"/>
  <c r="I94" i="20" s="1"/>
  <c r="H92" i="20"/>
  <c r="I92" i="20" s="1"/>
  <c r="H90" i="20"/>
  <c r="I90" i="20" s="1"/>
  <c r="H88" i="20"/>
  <c r="I88" i="20" s="1"/>
  <c r="H86" i="20"/>
  <c r="I86" i="20" s="1"/>
  <c r="H84" i="20"/>
  <c r="I84" i="20" s="1"/>
  <c r="H82" i="20"/>
  <c r="I82" i="20" s="1"/>
  <c r="H80" i="20"/>
  <c r="I80" i="20" s="1"/>
  <c r="H78" i="20"/>
  <c r="I78" i="20" s="1"/>
  <c r="H221" i="20"/>
  <c r="I221" i="20" s="1"/>
  <c r="H219" i="20"/>
  <c r="I219" i="20" s="1"/>
  <c r="H217" i="20"/>
  <c r="I217" i="20" s="1"/>
  <c r="H215" i="20"/>
  <c r="I215" i="20" s="1"/>
  <c r="H213" i="20"/>
  <c r="I213" i="20" s="1"/>
  <c r="H211" i="20"/>
  <c r="I211" i="20" s="1"/>
  <c r="H209" i="20"/>
  <c r="I209" i="20" s="1"/>
  <c r="H207" i="20"/>
  <c r="I207" i="20" s="1"/>
  <c r="H205" i="20"/>
  <c r="I205" i="20" s="1"/>
  <c r="H203" i="20"/>
  <c r="I203" i="20" s="1"/>
  <c r="H201" i="20"/>
  <c r="I201" i="20" s="1"/>
  <c r="H199" i="20"/>
  <c r="I199" i="20" s="1"/>
  <c r="H197" i="20"/>
  <c r="I197" i="20" s="1"/>
  <c r="H195" i="20"/>
  <c r="I195" i="20" s="1"/>
  <c r="H193" i="20"/>
  <c r="I193" i="20" s="1"/>
  <c r="H191" i="20"/>
  <c r="I191" i="20" s="1"/>
  <c r="H189" i="20"/>
  <c r="I189" i="20" s="1"/>
  <c r="H187" i="20"/>
  <c r="I187" i="20" s="1"/>
  <c r="H185" i="20"/>
  <c r="I185" i="20" s="1"/>
  <c r="H183" i="20"/>
  <c r="I183" i="20" s="1"/>
  <c r="H181" i="20"/>
  <c r="I181" i="20" s="1"/>
  <c r="H179" i="20"/>
  <c r="I179" i="20" s="1"/>
  <c r="H177" i="20"/>
  <c r="I177" i="20" s="1"/>
  <c r="H175" i="20"/>
  <c r="I175" i="20" s="1"/>
  <c r="H173" i="20"/>
  <c r="I173" i="20" s="1"/>
  <c r="H171" i="20"/>
  <c r="I171" i="20" s="1"/>
  <c r="H169" i="20"/>
  <c r="I169" i="20" s="1"/>
  <c r="H167" i="20"/>
  <c r="I167" i="20" s="1"/>
  <c r="H165" i="20"/>
  <c r="I165" i="20" s="1"/>
  <c r="H163" i="20"/>
  <c r="I163" i="20" s="1"/>
  <c r="H161" i="20"/>
  <c r="I161" i="20" s="1"/>
  <c r="H159" i="20"/>
  <c r="I159" i="20" s="1"/>
  <c r="H157" i="20"/>
  <c r="I157" i="20" s="1"/>
  <c r="H155" i="20"/>
  <c r="I155" i="20" s="1"/>
  <c r="H153" i="20"/>
  <c r="I153" i="20" s="1"/>
  <c r="H151" i="20"/>
  <c r="I151" i="20" s="1"/>
  <c r="H149" i="20"/>
  <c r="I149" i="20" s="1"/>
  <c r="H147" i="20"/>
  <c r="I147" i="20" s="1"/>
  <c r="H145" i="20"/>
  <c r="I145" i="20" s="1"/>
  <c r="H143" i="20"/>
  <c r="I143" i="20" s="1"/>
  <c r="H141" i="20"/>
  <c r="I141" i="20" s="1"/>
  <c r="H139" i="20"/>
  <c r="I139" i="20" s="1"/>
  <c r="H137" i="20"/>
  <c r="I137" i="20" s="1"/>
  <c r="H135" i="20"/>
  <c r="I135" i="20" s="1"/>
  <c r="H133" i="20"/>
  <c r="I133" i="20" s="1"/>
  <c r="H131" i="20"/>
  <c r="I131" i="20" s="1"/>
  <c r="H129" i="20"/>
  <c r="I129" i="20" s="1"/>
  <c r="H127" i="20"/>
  <c r="I127" i="20" s="1"/>
  <c r="H125" i="20"/>
  <c r="I125" i="20" s="1"/>
  <c r="H123" i="20"/>
  <c r="I123" i="20" s="1"/>
  <c r="H121" i="20"/>
  <c r="I121" i="20" s="1"/>
  <c r="H119" i="20"/>
  <c r="I119" i="20" s="1"/>
  <c r="H117" i="20"/>
  <c r="I117" i="20" s="1"/>
  <c r="H115" i="20"/>
  <c r="I115" i="20" s="1"/>
  <c r="H113" i="20"/>
  <c r="I113" i="20" s="1"/>
  <c r="H111" i="20"/>
  <c r="I111" i="20" s="1"/>
  <c r="H109" i="20"/>
  <c r="I109" i="20" s="1"/>
  <c r="H107" i="20"/>
  <c r="I107" i="20" s="1"/>
  <c r="H105" i="20"/>
  <c r="I105" i="20" s="1"/>
  <c r="H103" i="20"/>
  <c r="I103" i="20" s="1"/>
  <c r="H101" i="20"/>
  <c r="I101" i="20" s="1"/>
  <c r="H99" i="20"/>
  <c r="I99" i="20" s="1"/>
  <c r="H97" i="20"/>
  <c r="I97" i="20" s="1"/>
  <c r="H95" i="20"/>
  <c r="I95" i="20" s="1"/>
  <c r="H93" i="20"/>
  <c r="I93" i="20" s="1"/>
  <c r="H91" i="20"/>
  <c r="I91" i="20" s="1"/>
  <c r="H89" i="20"/>
  <c r="I89" i="20" s="1"/>
  <c r="H87" i="20"/>
  <c r="I87" i="20" s="1"/>
  <c r="H85" i="20"/>
  <c r="I85" i="20" s="1"/>
  <c r="H83" i="20"/>
  <c r="I83" i="20" s="1"/>
  <c r="H81" i="20"/>
  <c r="I81" i="20" s="1"/>
  <c r="H79" i="20"/>
  <c r="I79" i="20" s="1"/>
  <c r="H76" i="20"/>
  <c r="I76" i="20" s="1"/>
  <c r="H74" i="20"/>
  <c r="I74" i="20" s="1"/>
  <c r="H72" i="20"/>
  <c r="I72" i="20" s="1"/>
  <c r="H70" i="20"/>
  <c r="I70" i="20" s="1"/>
  <c r="H68" i="20"/>
  <c r="I68" i="20" s="1"/>
  <c r="H66" i="20"/>
  <c r="I66" i="20" s="1"/>
  <c r="H64" i="20"/>
  <c r="I64" i="20" s="1"/>
  <c r="H62" i="20"/>
  <c r="I62" i="20" s="1"/>
  <c r="H60" i="20"/>
  <c r="I60" i="20" s="1"/>
  <c r="H58" i="20"/>
  <c r="I58" i="20" s="1"/>
  <c r="H56" i="20"/>
  <c r="I56" i="20" s="1"/>
  <c r="H54" i="20"/>
  <c r="I54" i="20" s="1"/>
  <c r="H52" i="20"/>
  <c r="I52" i="20" s="1"/>
  <c r="H50" i="20"/>
  <c r="I50" i="20" s="1"/>
  <c r="H48" i="20"/>
  <c r="I48" i="20" s="1"/>
  <c r="H46" i="20"/>
  <c r="I46" i="20" s="1"/>
  <c r="H44" i="20"/>
  <c r="I44" i="20" s="1"/>
  <c r="H42" i="20"/>
  <c r="I42" i="20" s="1"/>
  <c r="H40" i="20"/>
  <c r="I40" i="20" s="1"/>
  <c r="H38" i="20"/>
  <c r="I38" i="20" s="1"/>
  <c r="H36" i="20"/>
  <c r="I36" i="20" s="1"/>
  <c r="H34" i="20"/>
  <c r="I34" i="20" s="1"/>
  <c r="H32" i="20"/>
  <c r="I32" i="20" s="1"/>
  <c r="H30" i="20"/>
  <c r="I30" i="20" s="1"/>
  <c r="H28" i="20"/>
  <c r="I28" i="20" s="1"/>
  <c r="H26" i="20"/>
  <c r="I26" i="20" s="1"/>
  <c r="H24" i="20"/>
  <c r="I24" i="20" s="1"/>
  <c r="H22" i="20"/>
  <c r="I22" i="20" s="1"/>
  <c r="H20" i="20"/>
  <c r="I20" i="20" s="1"/>
  <c r="H18" i="20"/>
  <c r="I18" i="20" s="1"/>
  <c r="H23" i="20"/>
  <c r="I23" i="20" s="1"/>
  <c r="H21" i="20"/>
  <c r="I21" i="20" s="1"/>
  <c r="H19" i="20"/>
  <c r="I19" i="20" s="1"/>
  <c r="H77" i="20"/>
  <c r="I77" i="20" s="1"/>
  <c r="H75" i="20"/>
  <c r="I75" i="20" s="1"/>
  <c r="H73" i="20"/>
  <c r="I73" i="20" s="1"/>
  <c r="H71" i="20"/>
  <c r="I71" i="20" s="1"/>
  <c r="H69" i="20"/>
  <c r="I69" i="20" s="1"/>
  <c r="H67" i="20"/>
  <c r="I67" i="20" s="1"/>
  <c r="H65" i="20"/>
  <c r="I65" i="20" s="1"/>
  <c r="H63" i="20"/>
  <c r="I63" i="20" s="1"/>
  <c r="H61" i="20"/>
  <c r="I61" i="20" s="1"/>
  <c r="H59" i="20"/>
  <c r="I59" i="20" s="1"/>
  <c r="H57" i="20"/>
  <c r="I57" i="20" s="1"/>
  <c r="H55" i="20"/>
  <c r="I55" i="20" s="1"/>
  <c r="H53" i="20"/>
  <c r="I53" i="20" s="1"/>
  <c r="H51" i="20"/>
  <c r="I51" i="20" s="1"/>
  <c r="H49" i="20"/>
  <c r="I49" i="20" s="1"/>
  <c r="H47" i="20"/>
  <c r="I47" i="20" s="1"/>
  <c r="H45" i="20"/>
  <c r="I45" i="20" s="1"/>
  <c r="H43" i="20"/>
  <c r="I43" i="20" s="1"/>
  <c r="H41" i="20"/>
  <c r="I41" i="20" s="1"/>
  <c r="H39" i="20"/>
  <c r="I39" i="20" s="1"/>
  <c r="H37" i="20"/>
  <c r="I37" i="20" s="1"/>
  <c r="H35" i="20"/>
  <c r="I35" i="20" s="1"/>
  <c r="H33" i="20"/>
  <c r="I33" i="20" s="1"/>
  <c r="H31" i="20"/>
  <c r="I31" i="20" s="1"/>
  <c r="H29" i="20"/>
  <c r="I29" i="20" s="1"/>
  <c r="H27" i="20"/>
  <c r="I27" i="20" s="1"/>
  <c r="H25" i="20"/>
  <c r="I25" i="20" s="1"/>
  <c r="H322" i="19"/>
  <c r="H320" i="19"/>
  <c r="H318" i="19"/>
  <c r="H317" i="19"/>
  <c r="H316" i="19"/>
  <c r="H314" i="19"/>
  <c r="H313" i="19"/>
  <c r="H311" i="19"/>
  <c r="H310" i="19"/>
  <c r="H309" i="19"/>
  <c r="H308" i="19"/>
  <c r="H307" i="19"/>
  <c r="H306" i="19"/>
  <c r="H323" i="19"/>
  <c r="H321" i="19"/>
  <c r="H319" i="19"/>
  <c r="H315" i="19"/>
  <c r="I315" i="19" s="1"/>
  <c r="I307" i="19"/>
  <c r="I308" i="19"/>
  <c r="I309" i="19"/>
  <c r="I310" i="19"/>
  <c r="I311" i="19"/>
  <c r="I312" i="19"/>
  <c r="I319" i="19"/>
  <c r="I321" i="19"/>
  <c r="I323" i="19"/>
  <c r="I313" i="19"/>
  <c r="I314" i="19"/>
  <c r="I316" i="19"/>
  <c r="I317" i="19"/>
  <c r="I318" i="19"/>
  <c r="I320" i="19"/>
  <c r="I322" i="19"/>
  <c r="I306" i="19"/>
  <c r="H303" i="20" l="1"/>
  <c r="I17" i="20"/>
  <c r="I303" i="20" s="1"/>
  <c r="I324" i="19"/>
  <c r="H324" i="19"/>
  <c r="G10" i="19" l="1"/>
  <c r="G11" i="19" s="1"/>
  <c r="G11" i="17"/>
  <c r="H302" i="19" l="1"/>
  <c r="I302" i="19" s="1"/>
  <c r="H300" i="19"/>
  <c r="I300" i="19" s="1"/>
  <c r="H298" i="19"/>
  <c r="I298" i="19" s="1"/>
  <c r="H296" i="19"/>
  <c r="I296" i="19" s="1"/>
  <c r="H294" i="19"/>
  <c r="I294" i="19" s="1"/>
  <c r="H292" i="19"/>
  <c r="I292" i="19" s="1"/>
  <c r="H290" i="19"/>
  <c r="I290" i="19" s="1"/>
  <c r="H288" i="19"/>
  <c r="I288" i="19" s="1"/>
  <c r="H286" i="19"/>
  <c r="I286" i="19" s="1"/>
  <c r="H284" i="19"/>
  <c r="I284" i="19" s="1"/>
  <c r="H282" i="19"/>
  <c r="I282" i="19" s="1"/>
  <c r="H280" i="19"/>
  <c r="I280" i="19" s="1"/>
  <c r="H278" i="19"/>
  <c r="I278" i="19" s="1"/>
  <c r="H276" i="19"/>
  <c r="I276" i="19" s="1"/>
  <c r="H274" i="19"/>
  <c r="I274" i="19" s="1"/>
  <c r="H272" i="19"/>
  <c r="I272" i="19" s="1"/>
  <c r="H270" i="19"/>
  <c r="I270" i="19" s="1"/>
  <c r="H268" i="19"/>
  <c r="I268" i="19" s="1"/>
  <c r="H266" i="19"/>
  <c r="I266" i="19" s="1"/>
  <c r="H264" i="19"/>
  <c r="I264" i="19" s="1"/>
  <c r="H262" i="19"/>
  <c r="I262" i="19" s="1"/>
  <c r="H260" i="19"/>
  <c r="I260" i="19" s="1"/>
  <c r="H258" i="19"/>
  <c r="I258" i="19" s="1"/>
  <c r="H256" i="19"/>
  <c r="I256" i="19" s="1"/>
  <c r="H254" i="19"/>
  <c r="I254" i="19" s="1"/>
  <c r="H252" i="19"/>
  <c r="I252" i="19" s="1"/>
  <c r="H250" i="19"/>
  <c r="I250" i="19" s="1"/>
  <c r="H248" i="19"/>
  <c r="I248" i="19" s="1"/>
  <c r="H246" i="19"/>
  <c r="I246" i="19" s="1"/>
  <c r="H244" i="19"/>
  <c r="I244" i="19" s="1"/>
  <c r="H242" i="19"/>
  <c r="I242" i="19" s="1"/>
  <c r="H240" i="19"/>
  <c r="I240" i="19" s="1"/>
  <c r="H238" i="19"/>
  <c r="I238" i="19" s="1"/>
  <c r="H236" i="19"/>
  <c r="I236" i="19" s="1"/>
  <c r="H234" i="19"/>
  <c r="I234" i="19" s="1"/>
  <c r="H232" i="19"/>
  <c r="I232" i="19" s="1"/>
  <c r="H230" i="19"/>
  <c r="I230" i="19" s="1"/>
  <c r="H228" i="19"/>
  <c r="I228" i="19" s="1"/>
  <c r="H226" i="19"/>
  <c r="I226" i="19" s="1"/>
  <c r="H224" i="19"/>
  <c r="I224" i="19" s="1"/>
  <c r="H222" i="19"/>
  <c r="I222" i="19" s="1"/>
  <c r="H220" i="19"/>
  <c r="I220" i="19" s="1"/>
  <c r="H301" i="19"/>
  <c r="I301" i="19" s="1"/>
  <c r="H299" i="19"/>
  <c r="I299" i="19" s="1"/>
  <c r="H297" i="19"/>
  <c r="I297" i="19" s="1"/>
  <c r="H295" i="19"/>
  <c r="I295" i="19" s="1"/>
  <c r="H293" i="19"/>
  <c r="I293" i="19" s="1"/>
  <c r="H291" i="19"/>
  <c r="I291" i="19" s="1"/>
  <c r="H289" i="19"/>
  <c r="I289" i="19" s="1"/>
  <c r="H287" i="19"/>
  <c r="I287" i="19" s="1"/>
  <c r="H285" i="19"/>
  <c r="I285" i="19" s="1"/>
  <c r="H283" i="19"/>
  <c r="I283" i="19" s="1"/>
  <c r="H281" i="19"/>
  <c r="I281" i="19" s="1"/>
  <c r="H279" i="19"/>
  <c r="I279" i="19" s="1"/>
  <c r="H277" i="19"/>
  <c r="I277" i="19" s="1"/>
  <c r="H275" i="19"/>
  <c r="I275" i="19" s="1"/>
  <c r="H273" i="19"/>
  <c r="I273" i="19" s="1"/>
  <c r="H271" i="19"/>
  <c r="I271" i="19" s="1"/>
  <c r="H269" i="19"/>
  <c r="I269" i="19" s="1"/>
  <c r="H267" i="19"/>
  <c r="I267" i="19" s="1"/>
  <c r="H265" i="19"/>
  <c r="I265" i="19" s="1"/>
  <c r="H263" i="19"/>
  <c r="I263" i="19" s="1"/>
  <c r="H261" i="19"/>
  <c r="I261" i="19" s="1"/>
  <c r="H259" i="19"/>
  <c r="I259" i="19" s="1"/>
  <c r="H257" i="19"/>
  <c r="I257" i="19" s="1"/>
  <c r="H255" i="19"/>
  <c r="I255" i="19" s="1"/>
  <c r="H253" i="19"/>
  <c r="I253" i="19" s="1"/>
  <c r="H251" i="19"/>
  <c r="I251" i="19" s="1"/>
  <c r="H249" i="19"/>
  <c r="I249" i="19" s="1"/>
  <c r="H247" i="19"/>
  <c r="I247" i="19" s="1"/>
  <c r="H245" i="19"/>
  <c r="I245" i="19" s="1"/>
  <c r="H243" i="19"/>
  <c r="I243" i="19" s="1"/>
  <c r="H241" i="19"/>
  <c r="I241" i="19" s="1"/>
  <c r="H239" i="19"/>
  <c r="I239" i="19" s="1"/>
  <c r="H237" i="19"/>
  <c r="I237" i="19" s="1"/>
  <c r="H235" i="19"/>
  <c r="I235" i="19" s="1"/>
  <c r="H233" i="19"/>
  <c r="I233" i="19" s="1"/>
  <c r="H231" i="19"/>
  <c r="I231" i="19" s="1"/>
  <c r="H229" i="19"/>
  <c r="I229" i="19" s="1"/>
  <c r="H227" i="19"/>
  <c r="I227" i="19" s="1"/>
  <c r="H225" i="19"/>
  <c r="I225" i="19" s="1"/>
  <c r="H223" i="19"/>
  <c r="I223" i="19" s="1"/>
  <c r="H219" i="19"/>
  <c r="I219" i="19" s="1"/>
  <c r="H217" i="19"/>
  <c r="I217" i="19" s="1"/>
  <c r="H215" i="19"/>
  <c r="I215" i="19" s="1"/>
  <c r="H213" i="19"/>
  <c r="I213" i="19" s="1"/>
  <c r="H211" i="19"/>
  <c r="I211" i="19" s="1"/>
  <c r="H209" i="19"/>
  <c r="I209" i="19" s="1"/>
  <c r="H207" i="19"/>
  <c r="I207" i="19" s="1"/>
  <c r="H205" i="19"/>
  <c r="I205" i="19" s="1"/>
  <c r="H203" i="19"/>
  <c r="I203" i="19" s="1"/>
  <c r="H201" i="19"/>
  <c r="I201" i="19" s="1"/>
  <c r="H199" i="19"/>
  <c r="I199" i="19" s="1"/>
  <c r="H197" i="19"/>
  <c r="I197" i="19" s="1"/>
  <c r="H195" i="19"/>
  <c r="I195" i="19" s="1"/>
  <c r="H193" i="19"/>
  <c r="I193" i="19" s="1"/>
  <c r="H191" i="19"/>
  <c r="I191" i="19" s="1"/>
  <c r="H189" i="19"/>
  <c r="I189" i="19" s="1"/>
  <c r="H187" i="19"/>
  <c r="I187" i="19" s="1"/>
  <c r="H185" i="19"/>
  <c r="I185" i="19" s="1"/>
  <c r="H183" i="19"/>
  <c r="I183" i="19" s="1"/>
  <c r="H181" i="19"/>
  <c r="I181" i="19" s="1"/>
  <c r="H179" i="19"/>
  <c r="I179" i="19" s="1"/>
  <c r="H221" i="19"/>
  <c r="I221" i="19" s="1"/>
  <c r="H218" i="19"/>
  <c r="I218" i="19" s="1"/>
  <c r="H216" i="19"/>
  <c r="I216" i="19" s="1"/>
  <c r="H214" i="19"/>
  <c r="I214" i="19" s="1"/>
  <c r="H212" i="19"/>
  <c r="I212" i="19" s="1"/>
  <c r="H210" i="19"/>
  <c r="I210" i="19" s="1"/>
  <c r="H208" i="19"/>
  <c r="I208" i="19" s="1"/>
  <c r="H206" i="19"/>
  <c r="I206" i="19" s="1"/>
  <c r="H204" i="19"/>
  <c r="I204" i="19" s="1"/>
  <c r="H202" i="19"/>
  <c r="I202" i="19" s="1"/>
  <c r="H200" i="19"/>
  <c r="I200" i="19" s="1"/>
  <c r="H198" i="19"/>
  <c r="I198" i="19" s="1"/>
  <c r="H196" i="19"/>
  <c r="I196" i="19" s="1"/>
  <c r="H194" i="19"/>
  <c r="I194" i="19" s="1"/>
  <c r="H192" i="19"/>
  <c r="I192" i="19" s="1"/>
  <c r="H190" i="19"/>
  <c r="I190" i="19" s="1"/>
  <c r="H188" i="19"/>
  <c r="I188" i="19" s="1"/>
  <c r="H186" i="19"/>
  <c r="I186" i="19" s="1"/>
  <c r="H184" i="19"/>
  <c r="I184" i="19" s="1"/>
  <c r="H182" i="19"/>
  <c r="I182" i="19" s="1"/>
  <c r="H180" i="19"/>
  <c r="I180" i="19" s="1"/>
  <c r="H178" i="19"/>
  <c r="I178" i="19" s="1"/>
  <c r="H176" i="19"/>
  <c r="I176" i="19" s="1"/>
  <c r="H174" i="19"/>
  <c r="I174" i="19" s="1"/>
  <c r="H172" i="19"/>
  <c r="I172" i="19" s="1"/>
  <c r="H170" i="19"/>
  <c r="I170" i="19" s="1"/>
  <c r="H168" i="19"/>
  <c r="I168" i="19" s="1"/>
  <c r="H166" i="19"/>
  <c r="I166" i="19" s="1"/>
  <c r="H164" i="19"/>
  <c r="I164" i="19" s="1"/>
  <c r="H162" i="19"/>
  <c r="I162" i="19" s="1"/>
  <c r="H160" i="19"/>
  <c r="I160" i="19" s="1"/>
  <c r="H158" i="19"/>
  <c r="I158" i="19" s="1"/>
  <c r="H156" i="19"/>
  <c r="I156" i="19" s="1"/>
  <c r="H154" i="19"/>
  <c r="I154" i="19" s="1"/>
  <c r="H152" i="19"/>
  <c r="I152" i="19" s="1"/>
  <c r="H150" i="19"/>
  <c r="I150" i="19" s="1"/>
  <c r="H148" i="19"/>
  <c r="I148" i="19" s="1"/>
  <c r="H146" i="19"/>
  <c r="I146" i="19" s="1"/>
  <c r="H144" i="19"/>
  <c r="I144" i="19" s="1"/>
  <c r="H142" i="19"/>
  <c r="I142" i="19" s="1"/>
  <c r="H140" i="19"/>
  <c r="I140" i="19" s="1"/>
  <c r="H138" i="19"/>
  <c r="I138" i="19" s="1"/>
  <c r="H136" i="19"/>
  <c r="I136" i="19" s="1"/>
  <c r="H134" i="19"/>
  <c r="I134" i="19" s="1"/>
  <c r="H132" i="19"/>
  <c r="I132" i="19" s="1"/>
  <c r="H130" i="19"/>
  <c r="I130" i="19" s="1"/>
  <c r="H128" i="19"/>
  <c r="I128" i="19" s="1"/>
  <c r="H126" i="19"/>
  <c r="I126" i="19" s="1"/>
  <c r="H124" i="19"/>
  <c r="I124" i="19" s="1"/>
  <c r="H122" i="19"/>
  <c r="I122" i="19" s="1"/>
  <c r="H120" i="19"/>
  <c r="I120" i="19" s="1"/>
  <c r="H118" i="19"/>
  <c r="I118" i="19" s="1"/>
  <c r="H116" i="19"/>
  <c r="I116" i="19" s="1"/>
  <c r="H114" i="19"/>
  <c r="I114" i="19" s="1"/>
  <c r="H112" i="19"/>
  <c r="I112" i="19" s="1"/>
  <c r="H110" i="19"/>
  <c r="I110" i="19" s="1"/>
  <c r="H108" i="19"/>
  <c r="I108" i="19" s="1"/>
  <c r="H106" i="19"/>
  <c r="I106" i="19" s="1"/>
  <c r="H104" i="19"/>
  <c r="I104" i="19" s="1"/>
  <c r="H102" i="19"/>
  <c r="I102" i="19" s="1"/>
  <c r="H100" i="19"/>
  <c r="I100" i="19" s="1"/>
  <c r="H98" i="19"/>
  <c r="I98" i="19" s="1"/>
  <c r="H96" i="19"/>
  <c r="I96" i="19" s="1"/>
  <c r="H94" i="19"/>
  <c r="I94" i="19" s="1"/>
  <c r="H92" i="19"/>
  <c r="I92" i="19" s="1"/>
  <c r="H90" i="19"/>
  <c r="I90" i="19" s="1"/>
  <c r="H88" i="19"/>
  <c r="I88" i="19" s="1"/>
  <c r="H86" i="19"/>
  <c r="I86" i="19" s="1"/>
  <c r="H84" i="19"/>
  <c r="I84" i="19" s="1"/>
  <c r="H82" i="19"/>
  <c r="I82" i="19" s="1"/>
  <c r="H80" i="19"/>
  <c r="I80" i="19" s="1"/>
  <c r="H78" i="19"/>
  <c r="I78" i="19" s="1"/>
  <c r="H76" i="19"/>
  <c r="I76" i="19" s="1"/>
  <c r="H74" i="19"/>
  <c r="I74" i="19" s="1"/>
  <c r="H72" i="19"/>
  <c r="I72" i="19" s="1"/>
  <c r="H70" i="19"/>
  <c r="I70" i="19" s="1"/>
  <c r="H68" i="19"/>
  <c r="I68" i="19" s="1"/>
  <c r="H66" i="19"/>
  <c r="I66" i="19" s="1"/>
  <c r="H64" i="19"/>
  <c r="I64" i="19" s="1"/>
  <c r="H62" i="19"/>
  <c r="I62" i="19" s="1"/>
  <c r="H60" i="19"/>
  <c r="I60" i="19" s="1"/>
  <c r="H58" i="19"/>
  <c r="I58" i="19" s="1"/>
  <c r="H56" i="19"/>
  <c r="I56" i="19" s="1"/>
  <c r="H54" i="19"/>
  <c r="I54" i="19" s="1"/>
  <c r="H52" i="19"/>
  <c r="I52" i="19" s="1"/>
  <c r="H50" i="19"/>
  <c r="I50" i="19" s="1"/>
  <c r="H48" i="19"/>
  <c r="I48" i="19" s="1"/>
  <c r="H46" i="19"/>
  <c r="I46" i="19" s="1"/>
  <c r="H44" i="19"/>
  <c r="I44" i="19" s="1"/>
  <c r="H42" i="19"/>
  <c r="I42" i="19" s="1"/>
  <c r="H40" i="19"/>
  <c r="I40" i="19" s="1"/>
  <c r="H38" i="19"/>
  <c r="I38" i="19" s="1"/>
  <c r="H36" i="19"/>
  <c r="I36" i="19" s="1"/>
  <c r="H34" i="19"/>
  <c r="I34" i="19" s="1"/>
  <c r="H32" i="19"/>
  <c r="I32" i="19" s="1"/>
  <c r="H30" i="19"/>
  <c r="I30" i="19" s="1"/>
  <c r="H177" i="19"/>
  <c r="I177" i="19" s="1"/>
  <c r="H175" i="19"/>
  <c r="I175" i="19" s="1"/>
  <c r="H173" i="19"/>
  <c r="I173" i="19" s="1"/>
  <c r="H171" i="19"/>
  <c r="I171" i="19" s="1"/>
  <c r="H169" i="19"/>
  <c r="I169" i="19" s="1"/>
  <c r="H167" i="19"/>
  <c r="I167" i="19" s="1"/>
  <c r="H165" i="19"/>
  <c r="I165" i="19" s="1"/>
  <c r="H163" i="19"/>
  <c r="I163" i="19" s="1"/>
  <c r="H161" i="19"/>
  <c r="I161" i="19" s="1"/>
  <c r="H159" i="19"/>
  <c r="I159" i="19" s="1"/>
  <c r="H157" i="19"/>
  <c r="I157" i="19" s="1"/>
  <c r="H155" i="19"/>
  <c r="I155" i="19" s="1"/>
  <c r="H153" i="19"/>
  <c r="I153" i="19" s="1"/>
  <c r="H151" i="19"/>
  <c r="I151" i="19" s="1"/>
  <c r="H149" i="19"/>
  <c r="I149" i="19" s="1"/>
  <c r="H147" i="19"/>
  <c r="I147" i="19" s="1"/>
  <c r="H145" i="19"/>
  <c r="I145" i="19" s="1"/>
  <c r="H143" i="19"/>
  <c r="I143" i="19" s="1"/>
  <c r="H141" i="19"/>
  <c r="I141" i="19" s="1"/>
  <c r="H139" i="19"/>
  <c r="I139" i="19" s="1"/>
  <c r="H137" i="19"/>
  <c r="I137" i="19" s="1"/>
  <c r="H135" i="19"/>
  <c r="I135" i="19" s="1"/>
  <c r="H133" i="19"/>
  <c r="I133" i="19" s="1"/>
  <c r="H131" i="19"/>
  <c r="I131" i="19" s="1"/>
  <c r="H129" i="19"/>
  <c r="I129" i="19" s="1"/>
  <c r="H127" i="19"/>
  <c r="I127" i="19" s="1"/>
  <c r="H125" i="19"/>
  <c r="I125" i="19" s="1"/>
  <c r="H123" i="19"/>
  <c r="I123" i="19" s="1"/>
  <c r="H121" i="19"/>
  <c r="I121" i="19" s="1"/>
  <c r="H119" i="19"/>
  <c r="I119" i="19" s="1"/>
  <c r="H117" i="19"/>
  <c r="I117" i="19" s="1"/>
  <c r="H115" i="19"/>
  <c r="I115" i="19" s="1"/>
  <c r="H113" i="19"/>
  <c r="I113" i="19" s="1"/>
  <c r="H111" i="19"/>
  <c r="I111" i="19" s="1"/>
  <c r="H109" i="19"/>
  <c r="I109" i="19" s="1"/>
  <c r="H107" i="19"/>
  <c r="I107" i="19" s="1"/>
  <c r="H105" i="19"/>
  <c r="I105" i="19" s="1"/>
  <c r="H103" i="19"/>
  <c r="I103" i="19" s="1"/>
  <c r="H101" i="19"/>
  <c r="I101" i="19" s="1"/>
  <c r="H99" i="19"/>
  <c r="I99" i="19" s="1"/>
  <c r="H97" i="19"/>
  <c r="I97" i="19" s="1"/>
  <c r="H95" i="19"/>
  <c r="I95" i="19" s="1"/>
  <c r="H93" i="19"/>
  <c r="I93" i="19" s="1"/>
  <c r="H91" i="19"/>
  <c r="I91" i="19" s="1"/>
  <c r="H89" i="19"/>
  <c r="I89" i="19" s="1"/>
  <c r="H87" i="19"/>
  <c r="I87" i="19" s="1"/>
  <c r="H85" i="19"/>
  <c r="I85" i="19" s="1"/>
  <c r="H83" i="19"/>
  <c r="I83" i="19" s="1"/>
  <c r="H81" i="19"/>
  <c r="I81" i="19" s="1"/>
  <c r="H79" i="19"/>
  <c r="I79" i="19" s="1"/>
  <c r="H77" i="19"/>
  <c r="I77" i="19" s="1"/>
  <c r="H75" i="19"/>
  <c r="I75" i="19" s="1"/>
  <c r="H73" i="19"/>
  <c r="I73" i="19" s="1"/>
  <c r="H71" i="19"/>
  <c r="I71" i="19" s="1"/>
  <c r="H69" i="19"/>
  <c r="I69" i="19" s="1"/>
  <c r="H67" i="19"/>
  <c r="I67" i="19" s="1"/>
  <c r="H65" i="19"/>
  <c r="I65" i="19" s="1"/>
  <c r="H63" i="19"/>
  <c r="I63" i="19" s="1"/>
  <c r="H61" i="19"/>
  <c r="I61" i="19" s="1"/>
  <c r="H59" i="19"/>
  <c r="I59" i="19" s="1"/>
  <c r="H57" i="19"/>
  <c r="I57" i="19" s="1"/>
  <c r="H55" i="19"/>
  <c r="I55" i="19" s="1"/>
  <c r="H53" i="19"/>
  <c r="I53" i="19" s="1"/>
  <c r="H51" i="19"/>
  <c r="I51" i="19" s="1"/>
  <c r="H49" i="19"/>
  <c r="I49" i="19" s="1"/>
  <c r="H47" i="19"/>
  <c r="I47" i="19" s="1"/>
  <c r="H45" i="19"/>
  <c r="I45" i="19" s="1"/>
  <c r="H43" i="19"/>
  <c r="I43" i="19" s="1"/>
  <c r="H41" i="19"/>
  <c r="I41" i="19" s="1"/>
  <c r="H39" i="19"/>
  <c r="I39" i="19" s="1"/>
  <c r="H37" i="19"/>
  <c r="I37" i="19" s="1"/>
  <c r="H35" i="19"/>
  <c r="I35" i="19" s="1"/>
  <c r="H33" i="19"/>
  <c r="I33" i="19" s="1"/>
  <c r="H28" i="19"/>
  <c r="I28" i="19" s="1"/>
  <c r="H26" i="19"/>
  <c r="I26" i="19" s="1"/>
  <c r="H24" i="19"/>
  <c r="I24" i="19" s="1"/>
  <c r="H22" i="19"/>
  <c r="I22" i="19" s="1"/>
  <c r="H20" i="19"/>
  <c r="I20" i="19" s="1"/>
  <c r="H18" i="19"/>
  <c r="I18" i="19" s="1"/>
  <c r="H31" i="19"/>
  <c r="I31" i="19" s="1"/>
  <c r="H29" i="19"/>
  <c r="I29" i="19" s="1"/>
  <c r="H27" i="19"/>
  <c r="I27" i="19" s="1"/>
  <c r="H25" i="19"/>
  <c r="I25" i="19" s="1"/>
  <c r="H23" i="19"/>
  <c r="I23" i="19" s="1"/>
  <c r="H21" i="19"/>
  <c r="I21" i="19" s="1"/>
  <c r="H19" i="19"/>
  <c r="I19" i="19" s="1"/>
  <c r="H17" i="19"/>
  <c r="H303" i="19" s="1"/>
  <c r="G10" i="17"/>
  <c r="G303" i="17"/>
  <c r="I17" i="19" l="1"/>
  <c r="I303" i="19" s="1"/>
  <c r="G18" i="17"/>
  <c r="J81" i="17" l="1"/>
  <c r="C324" i="17" l="1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24" i="17" s="1"/>
  <c r="H322" i="17" l="1"/>
  <c r="H320" i="17"/>
  <c r="H318" i="17"/>
  <c r="H316" i="17"/>
  <c r="H314" i="17"/>
  <c r="H310" i="17"/>
  <c r="H308" i="17"/>
  <c r="H306" i="17"/>
  <c r="H323" i="17"/>
  <c r="I323" i="17" s="1"/>
  <c r="H321" i="17"/>
  <c r="I321" i="17" s="1"/>
  <c r="H319" i="17"/>
  <c r="I319" i="17" s="1"/>
  <c r="H317" i="17"/>
  <c r="I317" i="17" s="1"/>
  <c r="H315" i="17"/>
  <c r="I315" i="17" s="1"/>
  <c r="H313" i="17"/>
  <c r="I313" i="17" s="1"/>
  <c r="H311" i="17"/>
  <c r="I311" i="17" s="1"/>
  <c r="H309" i="17"/>
  <c r="I309" i="17" s="1"/>
  <c r="H307" i="17"/>
  <c r="I307" i="17" s="1"/>
  <c r="I308" i="17"/>
  <c r="I310" i="17"/>
  <c r="I314" i="17"/>
  <c r="I316" i="17"/>
  <c r="I318" i="17"/>
  <c r="I320" i="17"/>
  <c r="I322" i="17"/>
  <c r="I306" i="17"/>
  <c r="I324" i="17" l="1"/>
  <c r="H324" i="17"/>
  <c r="C303" i="17" l="1"/>
  <c r="G210" i="17" l="1"/>
  <c r="G209" i="17"/>
  <c r="G208" i="17" l="1"/>
  <c r="G282" i="17" l="1"/>
  <c r="G256" i="17"/>
  <c r="G50" i="17"/>
  <c r="G17" i="17" l="1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51" i="17"/>
  <c r="G20" i="17"/>
  <c r="G19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162" i="17"/>
  <c r="G211" i="17" l="1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188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63" i="17"/>
  <c r="G161" i="17"/>
  <c r="G160" i="17"/>
  <c r="G159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46" i="17"/>
  <c r="G145" i="17"/>
  <c r="G143" i="17"/>
  <c r="G144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81" i="17"/>
  <c r="G14" i="17" l="1"/>
  <c r="G14" i="18"/>
  <c r="G7" i="18"/>
  <c r="I303" i="17" l="1"/>
  <c r="H303" i="17"/>
</calcChain>
</file>

<file path=xl/sharedStrings.xml><?xml version="1.0" encoding="utf-8"?>
<sst xmlns="http://schemas.openxmlformats.org/spreadsheetml/2006/main" count="5193" uniqueCount="398">
  <si>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</si>
  <si>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</si>
  <si>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</si>
  <si>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</si>
  <si>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</si>
  <si>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</si>
  <si>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общий</t>
  </si>
  <si>
    <t>в том числе:</t>
  </si>
  <si>
    <t>кв+МОП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</si>
  <si>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</si>
  <si>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</si>
  <si>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</si>
  <si>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</si>
  <si>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</si>
  <si>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>ГВС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</si>
  <si>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</si>
  <si>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</si>
  <si>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Разница, Гкал</t>
  </si>
  <si>
    <t>Исп.  Коптелова Л.С.</t>
  </si>
  <si>
    <t>Всего, Гкал</t>
  </si>
  <si>
    <t>Тариф на тепло 1697,82 руб./Гкал (население / прочие)</t>
  </si>
  <si>
    <t>Разница, Гкал                   с 26.10.16 по 25.11.16 гг.</t>
  </si>
  <si>
    <t>ВКТ-7 сет.№ 061. Зав.№00258261</t>
  </si>
  <si>
    <t>ВКТ-7 сет.№ 074. Зав.№00258274</t>
  </si>
  <si>
    <t>нежил. 1-18</t>
  </si>
  <si>
    <t>нежил. 19</t>
  </si>
  <si>
    <t>ВКТ-7 сет.№ 046. Зав.№00258246</t>
  </si>
  <si>
    <t>ВКТ-7 сет.№ 030. Зав.№00270830</t>
  </si>
  <si>
    <t xml:space="preserve"> Расчет показателей отопления в жилом доме по адресу: г. Белгород, Богдана Хмельницкого 80а                                за период  с 26.10.16 по 25.11.16 гг.</t>
  </si>
  <si>
    <t>6ZRI8844107708</t>
  </si>
  <si>
    <t>6ZRI8844119461</t>
  </si>
  <si>
    <t>6ZRI8844116502</t>
  </si>
  <si>
    <t>6ZRI8844116084</t>
  </si>
  <si>
    <t>6ZRI8843037735</t>
  </si>
  <si>
    <t>6ZRI8844119431</t>
  </si>
  <si>
    <t>6ZRI8844119457</t>
  </si>
  <si>
    <t>6ZRI8844119463</t>
  </si>
  <si>
    <t>6ZRI8844081571</t>
  </si>
  <si>
    <t>6ZRI8844001237</t>
  </si>
  <si>
    <t>6ZRI8843037698</t>
  </si>
  <si>
    <t>6ZRI8844092065</t>
  </si>
  <si>
    <t>6ZRI8844119039</t>
  </si>
  <si>
    <t>6ZRI8844116344</t>
  </si>
  <si>
    <t>6ZRI8844119416</t>
  </si>
  <si>
    <t>6ZRI8844119124</t>
  </si>
  <si>
    <t>6ZRI8834012350</t>
  </si>
  <si>
    <t>6ZRI8844119415</t>
  </si>
  <si>
    <t>6ZRI8844119422</t>
  </si>
  <si>
    <t>6ZRI8844119425</t>
  </si>
  <si>
    <t>6ZRI8844116439</t>
  </si>
  <si>
    <t>6ZRI8844105024</t>
  </si>
  <si>
    <t>6ZRI8844115921</t>
  </si>
  <si>
    <t>6ZRI8844119435</t>
  </si>
  <si>
    <t>6ZRI8844116381</t>
  </si>
  <si>
    <t>6ZRI8844106313</t>
  </si>
  <si>
    <t>6ZRI8844100897</t>
  </si>
  <si>
    <t>6ZRI8844001286</t>
  </si>
  <si>
    <t>6ZRI8844116365</t>
  </si>
  <si>
    <t>6ZRI8844116384</t>
  </si>
  <si>
    <t>6ZRI8834012331</t>
  </si>
  <si>
    <t>6ZRI8844107566</t>
  </si>
  <si>
    <t>6ZRI8844094915</t>
  </si>
  <si>
    <t>6ZRI8844105869</t>
  </si>
  <si>
    <t>6ZRI8843034160</t>
  </si>
  <si>
    <t>6ZRI8844116380</t>
  </si>
  <si>
    <t>6ZRI8844001314</t>
  </si>
  <si>
    <t>6ZRI8844116354</t>
  </si>
  <si>
    <t>6ZRI8843037667</t>
  </si>
  <si>
    <t>6ZRI8844064658</t>
  </si>
  <si>
    <t>6ZRI8844105923</t>
  </si>
  <si>
    <t>6ZRI8844116327</t>
  </si>
  <si>
    <t>6ZRI8843033657</t>
  </si>
  <si>
    <t>6ZRI8844075168</t>
  </si>
  <si>
    <t>6ZRI8844116350</t>
  </si>
  <si>
    <t>6ZRI8834012258</t>
  </si>
  <si>
    <t>6ZRI8843032780</t>
  </si>
  <si>
    <t>6ZRI8844093471</t>
  </si>
  <si>
    <t>6ZRI8844116166</t>
  </si>
  <si>
    <t>6ZRI8844009821</t>
  </si>
  <si>
    <t>6ZRI8844001366</t>
  </si>
  <si>
    <t>6ZRI8844095259</t>
  </si>
  <si>
    <t>6ZRI8844095058</t>
  </si>
  <si>
    <t>6ZRI8834012269</t>
  </si>
  <si>
    <t>6ZRI8844009915</t>
  </si>
  <si>
    <t>6ZRI8844119557</t>
  </si>
  <si>
    <t>6ZRI8844001367</t>
  </si>
  <si>
    <t>6ZRI8844039411</t>
  </si>
  <si>
    <t>6ZRI8844081615</t>
  </si>
  <si>
    <t>6ZRI8844065243</t>
  </si>
  <si>
    <t>6ZRI8844001300</t>
  </si>
  <si>
    <t>6ZRI8844104786</t>
  </si>
  <si>
    <t>6ZRI8844115955</t>
  </si>
  <si>
    <t>6ZRI8844104470</t>
  </si>
  <si>
    <t>6ZRI8844017968</t>
  </si>
  <si>
    <t>6ZRI8844016583</t>
  </si>
  <si>
    <t>6ZRI8844016536</t>
  </si>
  <si>
    <t>6ZRI8844016543</t>
  </si>
  <si>
    <t>6ZRI8844016524</t>
  </si>
  <si>
    <t>6ZRI8833018111</t>
  </si>
  <si>
    <t>6ZRI8844015696</t>
  </si>
  <si>
    <t>6ZRI8833018107</t>
  </si>
  <si>
    <t>6ZRI8844015105</t>
  </si>
  <si>
    <t>6ZRI8833018017</t>
  </si>
  <si>
    <t>6ZRI8844014949</t>
  </si>
  <si>
    <t>6ZRI8833020528</t>
  </si>
  <si>
    <t>6ZRI8844012192</t>
  </si>
  <si>
    <t>6ZRI8833018095</t>
  </si>
  <si>
    <t>6ZRI8833018018</t>
  </si>
  <si>
    <t>6ZRI8844012466</t>
  </si>
  <si>
    <t>6ZRI8833018015</t>
  </si>
  <si>
    <t>6ZRI8844014610</t>
  </si>
  <si>
    <t>6ZRI8844017987</t>
  </si>
  <si>
    <t>6ZRI8844017991</t>
  </si>
  <si>
    <t>6ZRI8844017980</t>
  </si>
  <si>
    <t>6ZRI8844016541</t>
  </si>
  <si>
    <t>6ZRI8844017616</t>
  </si>
  <si>
    <t>6ZRI8844017607</t>
  </si>
  <si>
    <t>6ZRI8844017961</t>
  </si>
  <si>
    <t>6ZRI8844015605</t>
  </si>
  <si>
    <t>6ZRI8844016578</t>
  </si>
  <si>
    <t>6ZRI8844016556</t>
  </si>
  <si>
    <t>6ZRI8844014727</t>
  </si>
  <si>
    <t>6ZRI8844016587</t>
  </si>
  <si>
    <t>6ZRI8844015608</t>
  </si>
  <si>
    <t>6ZRI8844017989</t>
  </si>
  <si>
    <t>6ZRI8844015587</t>
  </si>
  <si>
    <t>6ZRI8844016533</t>
  </si>
  <si>
    <t>6ZRI8844016577</t>
  </si>
  <si>
    <t>6ZRI8844012485</t>
  </si>
  <si>
    <t>6ZRI8844011742</t>
  </si>
  <si>
    <t>6ZRI8844012156</t>
  </si>
  <si>
    <t>6ZRI8844012159</t>
  </si>
  <si>
    <t>6ZRI8844012509</t>
  </si>
  <si>
    <t>6ZRI8844012108</t>
  </si>
  <si>
    <t>6ZRI8844012510</t>
  </si>
  <si>
    <t>6ZRI8844012249</t>
  </si>
  <si>
    <t>6ZRI8844012289</t>
  </si>
  <si>
    <t>6ZRI8844012115</t>
  </si>
  <si>
    <t>6ZRI8844012334</t>
  </si>
  <si>
    <t>6ZRI8844012284</t>
  </si>
  <si>
    <t>6ZRI8844012306</t>
  </si>
  <si>
    <t>6ZRI8844012521</t>
  </si>
  <si>
    <t>6ZRI8844011815</t>
  </si>
  <si>
    <t>6ZRI8844012291</t>
  </si>
  <si>
    <t>6ZRI8844012178</t>
  </si>
  <si>
    <t>6ZRI8844011874</t>
  </si>
  <si>
    <t>6ZRI8844011749</t>
  </si>
  <si>
    <t>6ZRI8844011844</t>
  </si>
  <si>
    <t>6ZRI8844012180</t>
  </si>
  <si>
    <t>6ZRI8844012142</t>
  </si>
  <si>
    <t>6ZRI8844012137</t>
  </si>
  <si>
    <t>6ZRI8844012404</t>
  </si>
  <si>
    <t>6ZRI8844012104</t>
  </si>
  <si>
    <t>6ZRI8844012133</t>
  </si>
  <si>
    <t>6ZRI8844012155</t>
  </si>
  <si>
    <t>6ZRI8846179248</t>
  </si>
  <si>
    <t>6ZRI8844012287</t>
  </si>
  <si>
    <t>6ZRI8846179217</t>
  </si>
  <si>
    <t>6ZRI8844011786</t>
  </si>
  <si>
    <t>6ZRI8844012401</t>
  </si>
  <si>
    <t>6ZRI8844012543</t>
  </si>
  <si>
    <t>6ZRI8844012246</t>
  </si>
  <si>
    <t>6ZRI8844012101</t>
  </si>
  <si>
    <t>6ZRI8844012233</t>
  </si>
  <si>
    <t>6ZRI8844012301</t>
  </si>
  <si>
    <t>6ZRI8844012182</t>
  </si>
  <si>
    <t>6ZRI8844012373</t>
  </si>
  <si>
    <t>6ZRI8844012555</t>
  </si>
  <si>
    <t>6ZRI8844012215</t>
  </si>
  <si>
    <t>6ZRI8844011940</t>
  </si>
  <si>
    <t>6ZRI8844011790</t>
  </si>
  <si>
    <t>6ZRI8846179216</t>
  </si>
  <si>
    <t>6ZRI8844011832</t>
  </si>
  <si>
    <t>6ZRI8844012168</t>
  </si>
  <si>
    <t>6ZRI8844012216</t>
  </si>
  <si>
    <t>6ZRI8844012169</t>
  </si>
  <si>
    <t>6ZRI8844011964</t>
  </si>
  <si>
    <t>6ZRI8844012157</t>
  </si>
  <si>
    <t>6ZRI8844012188</t>
  </si>
  <si>
    <t>6ZRI8844011781</t>
  </si>
  <si>
    <t>6ZRI8844012282</t>
  </si>
  <si>
    <t>6ZRI8844011830</t>
  </si>
  <si>
    <t>6ZRI8844011965</t>
  </si>
  <si>
    <t>6ZRI8844011902</t>
  </si>
  <si>
    <t>6ZRI8844011774</t>
  </si>
  <si>
    <t>6ZRI8844015650</t>
  </si>
  <si>
    <t>6ZRI8844012285</t>
  </si>
  <si>
    <t>6ZRI8844015101</t>
  </si>
  <si>
    <t>6ZRI8833018106</t>
  </si>
  <si>
    <t>6ZRI8844012512</t>
  </si>
  <si>
    <t>6ZRI8844012482</t>
  </si>
  <si>
    <t>6ZRI8844015689</t>
  </si>
  <si>
    <t>6ZRI8844015106</t>
  </si>
  <si>
    <t>6ZRI8844015690</t>
  </si>
  <si>
    <t>6ZRI8844015639</t>
  </si>
  <si>
    <t>6ZRI8844015695</t>
  </si>
  <si>
    <t>6ZRI8844016695</t>
  </si>
  <si>
    <t>6ZRI8844016535</t>
  </si>
  <si>
    <t>6ZRI8844015104</t>
  </si>
  <si>
    <t>6ZRI8844015660</t>
  </si>
  <si>
    <t>6ZRI8846179201</t>
  </si>
  <si>
    <t>6ZRI8846179247</t>
  </si>
  <si>
    <t>6ZRI8846179181</t>
  </si>
  <si>
    <t>6ZRI8846179236</t>
  </si>
  <si>
    <t>6ZRI8846179225</t>
  </si>
  <si>
    <t>6ZRI8846179194</t>
  </si>
  <si>
    <t>6ZRI8846179232</t>
  </si>
  <si>
    <t>6ZRI8846179231</t>
  </si>
  <si>
    <t>6ZRI8846179204</t>
  </si>
  <si>
    <t>6ZRI8846179197</t>
  </si>
  <si>
    <t>6ZRI8846179203</t>
  </si>
  <si>
    <t>6ZRI8846179108</t>
  </si>
  <si>
    <t>6ZRI8846179211</t>
  </si>
  <si>
    <t>6ZRI8846179246</t>
  </si>
  <si>
    <t>6ZRI8846179256</t>
  </si>
  <si>
    <t>6ZRI8846179207</t>
  </si>
  <si>
    <t>6ZRI8846179195</t>
  </si>
  <si>
    <t>6ZRI8846179208</t>
  </si>
  <si>
    <t>6ZRI8846179196</t>
  </si>
  <si>
    <t>6ZRI8846179250</t>
  </si>
  <si>
    <t>6ZRI8846179185</t>
  </si>
  <si>
    <t>6ZRI8844061677</t>
  </si>
  <si>
    <t>6ZRI8844061729</t>
  </si>
  <si>
    <t>6ZRI8844057855</t>
  </si>
  <si>
    <t>6ZRI8844055149</t>
  </si>
  <si>
    <t>6ZRI8844055333</t>
  </si>
  <si>
    <t>6ZRI8844039747</t>
  </si>
  <si>
    <t>6ZRI8844054488</t>
  </si>
  <si>
    <t>6ZRI8844055113</t>
  </si>
  <si>
    <t>6ZRI8844055341</t>
  </si>
  <si>
    <t>6ZRI8844061625</t>
  </si>
  <si>
    <t>6ZRI8844061698</t>
  </si>
  <si>
    <t>6ZRI8844061628</t>
  </si>
  <si>
    <t>6ZRI8844061701</t>
  </si>
  <si>
    <t>6ZRI8844061616</t>
  </si>
  <si>
    <t>6ZRI8844061700</t>
  </si>
  <si>
    <t>6ZRI8844055426</t>
  </si>
  <si>
    <t>6ZRI8844055272</t>
  </si>
  <si>
    <t>6ZRI8844055416</t>
  </si>
  <si>
    <t>6ZRI8844061675</t>
  </si>
  <si>
    <t>6ZRI8844061680</t>
  </si>
  <si>
    <t>6ZRI8844055129</t>
  </si>
  <si>
    <t>6ZRI8844008145</t>
  </si>
  <si>
    <t>6ZRI8844007848</t>
  </si>
  <si>
    <t>6ZRI8844007939</t>
  </si>
  <si>
    <t>6ZRI8844008361</t>
  </si>
  <si>
    <t>6ZRI8844008303</t>
  </si>
  <si>
    <t>6ZRI8844008351</t>
  </si>
  <si>
    <t>6ZRI8844008450</t>
  </si>
  <si>
    <t>6ZRI8844007800</t>
  </si>
  <si>
    <t>6ZRI8844007776</t>
  </si>
  <si>
    <t>6ZRI8844061612</t>
  </si>
  <si>
    <t>6ZRI8844061573</t>
  </si>
  <si>
    <t>6ZRI8844007983</t>
  </si>
  <si>
    <t>6ZRI8844061638</t>
  </si>
  <si>
    <t>6ZRI8844061724</t>
  </si>
  <si>
    <t>6ZRI8844061773</t>
  </si>
  <si>
    <t>6ZRI8844061642</t>
  </si>
  <si>
    <t>6ZRI8844061552</t>
  </si>
  <si>
    <t>6ZRI8844061777</t>
  </si>
  <si>
    <t>6ZRI8844061682</t>
  </si>
  <si>
    <t>6ZRI8844061718</t>
  </si>
  <si>
    <t>6ZRI8844061647</t>
  </si>
  <si>
    <t>6ZRI8844061644</t>
  </si>
  <si>
    <t>6ZRI8844061668</t>
  </si>
  <si>
    <t>6ZRI8844061761</t>
  </si>
  <si>
    <t>6ZRI8844061717</t>
  </si>
  <si>
    <t>6ZRI8844061617</t>
  </si>
  <si>
    <t>6ZRI8844061575</t>
  </si>
  <si>
    <t>6ZRI8844008400</t>
  </si>
  <si>
    <t>6ZRI8844008754</t>
  </si>
  <si>
    <t>6ZRI8844061570</t>
  </si>
  <si>
    <t>6ZRI8844061672</t>
  </si>
  <si>
    <t>6ZRI8844007978</t>
  </si>
  <si>
    <t>6ZRI8844061597</t>
  </si>
  <si>
    <t>6ZRI8844007819</t>
  </si>
  <si>
    <t>6ZRI8844008319</t>
  </si>
  <si>
    <t>6ZRI8844008767</t>
  </si>
  <si>
    <t>6ZRI8844008260</t>
  </si>
  <si>
    <t>6ZRI8844007435</t>
  </si>
  <si>
    <t>6ZRI8844007256</t>
  </si>
  <si>
    <t>6ZRI8844007128</t>
  </si>
  <si>
    <t>6ZRI8844007166</t>
  </si>
  <si>
    <t>6ZRI8844008362</t>
  </si>
  <si>
    <t>6ZRI8844007140</t>
  </si>
  <si>
    <t>6ZRI8844007226</t>
  </si>
  <si>
    <t>6ZRI8844007388</t>
  </si>
  <si>
    <t>6ZRI8844007338</t>
  </si>
  <si>
    <t>6ZRI8844007264</t>
  </si>
  <si>
    <t>6ZRI8844007164</t>
  </si>
  <si>
    <t>6ZRI8844007108</t>
  </si>
  <si>
    <t>6ZRI8844061775</t>
  </si>
  <si>
    <t>6ZRI8844007203</t>
  </si>
  <si>
    <t>6ZRI8844061598</t>
  </si>
  <si>
    <t>6ZRI8844061445</t>
  </si>
  <si>
    <t>6ZRI8844061759</t>
  </si>
  <si>
    <t>6ZRI8844053196</t>
  </si>
  <si>
    <t>6ZRI8844053185</t>
  </si>
  <si>
    <t>6ZRI8844055356</t>
  </si>
  <si>
    <t>6ZRI8844055363</t>
  </si>
  <si>
    <t>6ZRI8844055241</t>
  </si>
  <si>
    <t>6ZRI8844055340</t>
  </si>
  <si>
    <t>6ZRI8844055182</t>
  </si>
  <si>
    <t>6ZRI8844055440</t>
  </si>
  <si>
    <t>6ZRI8844055473</t>
  </si>
  <si>
    <t>6ZRI8844055055</t>
  </si>
  <si>
    <t>6ZRI8844040519</t>
  </si>
  <si>
    <t>6ZRI8844053190</t>
  </si>
  <si>
    <t>6ZRI8844055315</t>
  </si>
  <si>
    <t>6ZRI8844053687</t>
  </si>
  <si>
    <t>6ZRI8844061751</t>
  </si>
  <si>
    <t>6ZRI8844055472</t>
  </si>
  <si>
    <t>6ZRI8844053208</t>
  </si>
  <si>
    <t>6ZRI8844055470</t>
  </si>
  <si>
    <t>Единица измерения</t>
  </si>
  <si>
    <t>Показания  на 26.11.16</t>
  </si>
  <si>
    <t>МВт</t>
  </si>
  <si>
    <t>кВт</t>
  </si>
  <si>
    <t xml:space="preserve">6ZRI8844061601  </t>
  </si>
  <si>
    <t>193-195</t>
  </si>
  <si>
    <t>Справочно: 1 МВт = 0,8598 Гкал</t>
  </si>
  <si>
    <t>Справочно: 1 кВт = 0,00086 Гкал</t>
  </si>
  <si>
    <t>Примечание: по квартирам №1-64 произведено  начисление по среднему за период 26.11.16-02.12.16г. в связи с пуско-наладочными работами индивидуальных приборов учета ООО «АЗИМУТ СТРОЙ» 03.12.16г.</t>
  </si>
  <si>
    <t>Показания  на 25.12.16</t>
  </si>
  <si>
    <t xml:space="preserve"> Расчет показателей отопления в жилом доме по адресу: г. Белгород, Богдана Хмельницкого 80а                                за период  с 26.11.16 по 25.12.16 гг.</t>
  </si>
  <si>
    <t>Разница, Гкал                   с 26.11.16 по 25.12.16 гг.</t>
  </si>
  <si>
    <t>в т.ч. Гкал, начисление по среднему за 26.11.16 -03.12.16гг.</t>
  </si>
  <si>
    <t>№        неж. пом</t>
  </si>
  <si>
    <t>Показания МВт на 26.11.16</t>
  </si>
  <si>
    <t>Показания МВт на 28.12.16</t>
  </si>
  <si>
    <t>Разн, Гкал</t>
  </si>
  <si>
    <t>нп 1</t>
  </si>
  <si>
    <t>6ZRI8844061679</t>
  </si>
  <si>
    <t>нп 2</t>
  </si>
  <si>
    <t>6ZRI8844116386</t>
  </si>
  <si>
    <t>нп 3</t>
  </si>
  <si>
    <t>6ZRI8844061688</t>
  </si>
  <si>
    <t>нп 4</t>
  </si>
  <si>
    <t>6ZRI8844016549</t>
  </si>
  <si>
    <t>нп 5</t>
  </si>
  <si>
    <t>6ZRI8844015586</t>
  </si>
  <si>
    <t>нп 6</t>
  </si>
  <si>
    <t>6ZRI8844016512</t>
  </si>
  <si>
    <t>нп 7</t>
  </si>
  <si>
    <t>6ZRI8844015585</t>
  </si>
  <si>
    <t>нп 8</t>
  </si>
  <si>
    <t>6ZRI8844015604</t>
  </si>
  <si>
    <t>нп 9</t>
  </si>
  <si>
    <t>6ZRI8844015642</t>
  </si>
  <si>
    <t>нп 10</t>
  </si>
  <si>
    <t>6ZRI8844094768</t>
  </si>
  <si>
    <t>нп 11</t>
  </si>
  <si>
    <t>6ZRI8844061758</t>
  </si>
  <si>
    <t>нп 12</t>
  </si>
  <si>
    <t>6ZRI8844061716</t>
  </si>
  <si>
    <t>нп 13</t>
  </si>
  <si>
    <t>6ZRI8844061615</t>
  </si>
  <si>
    <t>нп 14</t>
  </si>
  <si>
    <t>6ZRI8844040679</t>
  </si>
  <si>
    <t>нп 15</t>
  </si>
  <si>
    <t>6ZRI8844094836</t>
  </si>
  <si>
    <t>нп 16</t>
  </si>
  <si>
    <t>6ZRI8844055239</t>
  </si>
  <si>
    <t>нп 17</t>
  </si>
  <si>
    <t>6ZRI8844015633</t>
  </si>
  <si>
    <t>нп 18</t>
  </si>
  <si>
    <t>6ZRI8844016489</t>
  </si>
  <si>
    <t>Итого по неж.пом.</t>
  </si>
  <si>
    <t>Итого</t>
  </si>
  <si>
    <t xml:space="preserve"> Расчет показателей отопления в жилом доме по адресу: г. Белгород, Богдана Хмельницкого 80а                                за период  с 26.12.16 по 25.01.17 гг.</t>
  </si>
  <si>
    <t>Разница, Гкал                   с 26.12.16 по 25.01.17 гг.</t>
  </si>
  <si>
    <t>Разница, Гкал                   с 26.01.17 по 25.02.17 гг.</t>
  </si>
  <si>
    <t xml:space="preserve"> Расчет показателей отопления в жилом доме по адресу: г. Белгород, Богдана Хмельницкого 80а                                за период  с 26.01.17 по 25.02.17 гг.</t>
  </si>
  <si>
    <t>Показания  на 26.02.16</t>
  </si>
  <si>
    <t xml:space="preserve"> Расчет показателей отопления в жилом доме по адресу: г. Белгород, Богдана Хмельницкого 80а                                за период  с 27.02.17 по 27.03.17 гг.</t>
  </si>
  <si>
    <t>Разница, Гкал                   с 26.02.17 по 27.03.17 гг.</t>
  </si>
  <si>
    <t>Показания  на 27.03.17</t>
  </si>
  <si>
    <t>Показания МВт на 26.02.17</t>
  </si>
  <si>
    <t>Показания МВт на 27.03.17</t>
  </si>
  <si>
    <t>ПАО "КВАДРА"</t>
  </si>
  <si>
    <t>Показания  на 24.01.17</t>
  </si>
  <si>
    <t>Показания  на 26.02.17</t>
  </si>
  <si>
    <t>Показания МВт на 24.01.17</t>
  </si>
  <si>
    <t xml:space="preserve"> Расчет показателей отопления в жилом доме по адресу: г. Белгород, Богдана Хмельницкого 80а                                за период  с 28.03.17 по 25.04.17 гг.</t>
  </si>
  <si>
    <t>Разница, Гкал                   с 28.03.17 по 25.04.17 гг.</t>
  </si>
  <si>
    <t>Показания  на 25.04.17</t>
  </si>
  <si>
    <t>6ZRI8845058745</t>
  </si>
  <si>
    <t>Лекс-31</t>
  </si>
  <si>
    <t xml:space="preserve"> Расчет показателей отопления в жилом доме по адресу: г. Белгород, Богдана Хмельницкого 80а                                за период  с 26.04.17 по 25.10.17 гг.</t>
  </si>
  <si>
    <t>Разница, Гкал                   с 26.04.17 по 25.10.17 гг.</t>
  </si>
  <si>
    <t>Тариф на тепло 1765,73 руб./Гкал (население / прочие)</t>
  </si>
  <si>
    <t>Показания  на 26.10.17</t>
  </si>
  <si>
    <t xml:space="preserve"> Расчет показателей отопления в жилом доме по адресу: г. Белгород, Богдана Хмельницкого 80а                                за период  с 27.10.17 по 25.11.17 гг.</t>
  </si>
  <si>
    <t>Разница, Гкал                   с 26.10.17 по 25.11.17 гг.</t>
  </si>
  <si>
    <t>Показания  на 25.11.17</t>
  </si>
  <si>
    <t xml:space="preserve"> Расчет показателей отопления в жилом доме по адресу: г. Белгород, Богдана Хмельницкого 80а                                за период  с 26.11.17 по 23.12.17 гг.</t>
  </si>
  <si>
    <t>Разница, Гкал                   с 26.11.17 по 25.12.17 гг.</t>
  </si>
  <si>
    <t>Показания  на 23.12.17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</si>
</sst>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22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/>
    <xf numFmtId="0" fontId="4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0" fontId="3" fillId="0" borderId="0" xfId="0" applyFont="1" applyAlignme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 applyBorder="1"/>
    <xf numFmtId="1" fontId="7" fillId="0" borderId="0" xfId="0" applyNumberFormat="1" applyFont="1" applyFill="1" applyBorder="1"/>
    <xf numFmtId="0" fontId="12" fillId="0" borderId="0" xfId="0" applyFont="1" applyAlignment="1"/>
    <xf numFmtId="164" fontId="7" fillId="0" borderId="0" xfId="0" applyNumberFormat="1" applyFont="1" applyFill="1"/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vertical="top" wrapText="1"/>
    </xf>
    <xf numFmtId="1" fontId="3" fillId="0" borderId="0" xfId="0" applyNumberFormat="1" applyFont="1"/>
    <xf numFmtId="1" fontId="3" fillId="0" borderId="0" xfId="0" applyNumberFormat="1" applyFont="1" applyFill="1"/>
    <xf numFmtId="0" fontId="2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/>
    <xf numFmtId="166" fontId="7" fillId="0" borderId="0" xfId="0" applyNumberFormat="1" applyFont="1" applyFill="1"/>
    <xf numFmtId="166" fontId="12" fillId="0" borderId="1" xfId="0" applyNumberFormat="1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/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top" wrapText="1"/>
    </xf>
    <xf numFmtId="164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7" fillId="0" borderId="0" xfId="0" applyFont="1" applyFill="1"/>
    <xf numFmtId="1" fontId="17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8" fillId="0" borderId="0" xfId="0" applyNumberFormat="1" applyFont="1" applyFill="1" applyAlignment="1">
      <alignment vertical="top"/>
    </xf>
    <xf numFmtId="1" fontId="12" fillId="0" borderId="0" xfId="0" applyNumberFormat="1" applyFont="1" applyFill="1"/>
    <xf numFmtId="1" fontId="8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165" fontId="12" fillId="0" borderId="1" xfId="0" applyNumberFormat="1" applyFont="1" applyFill="1" applyBorder="1"/>
    <xf numFmtId="0" fontId="19" fillId="0" borderId="1" xfId="0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12" fillId="0" borderId="1" xfId="0" applyNumberFormat="1" applyFont="1" applyFill="1" applyBorder="1"/>
    <xf numFmtId="166" fontId="20" fillId="0" borderId="0" xfId="0" applyNumberFormat="1" applyFont="1" applyFill="1"/>
    <xf numFmtId="1" fontId="20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top"/>
    </xf>
    <xf numFmtId="165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center"/>
    </xf>
    <xf numFmtId="166" fontId="12" fillId="2" borderId="1" xfId="0" applyNumberFormat="1" applyFont="1" applyFill="1" applyBorder="1" applyAlignment="1">
      <alignment horizontal="right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6" fontId="1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166" fontId="11" fillId="0" borderId="0" xfId="0" applyNumberFormat="1" applyFont="1" applyAlignment="1">
      <alignment horizontal="center"/>
    </xf>
    <xf numFmtId="0" fontId="14" fillId="0" borderId="0" xfId="0" applyFont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7" fontId="12" fillId="0" borderId="0" xfId="0" applyNumberFormat="1" applyFont="1" applyFill="1"/>
    <xf numFmtId="164" fontId="12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1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 vertical="top" wrapText="1"/>
    </xf>
    <xf numFmtId="2" fontId="12" fillId="0" borderId="14" xfId="0" applyNumberFormat="1" applyFont="1" applyFill="1" applyBorder="1" applyAlignment="1">
      <alignment horizontal="center"/>
    </xf>
    <xf numFmtId="2" fontId="12" fillId="0" borderId="1" xfId="0" applyNumberFormat="1" applyFont="1" applyFill="1" applyBorder="1"/>
    <xf numFmtId="1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 vertical="top" wrapText="1"/>
    </xf>
    <xf numFmtId="164" fontId="7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left" vertical="top" wrapText="1"/>
    </xf>
    <xf numFmtId="0" fontId="7" fillId="0" borderId="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right" vertical="center"/>
    </xf>
    <xf numFmtId="166" fontId="12" fillId="0" borderId="13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H17" sqref="H17"/>
    </sheetView>
  </sheetViews>
  <sheetFormatPr defaultRowHeight="15" x14ac:dyDescent="0.25"/>
  <cols>
    <col min="1" max="1" width="6.42578125" style="36" customWidth="1"/>
    <col min="2" max="2" width="12.5703125" style="1" customWidth="1"/>
    <col min="3" max="3" width="8.28515625" style="1" customWidth="1"/>
    <col min="4" max="5" width="10.5703125" style="1" customWidth="1"/>
    <col min="6" max="6" width="10.85546875" style="16" customWidth="1"/>
    <col min="7" max="7" width="12" style="17" customWidth="1"/>
    <col min="8" max="8" width="10.7109375" style="17" customWidth="1"/>
    <col min="9" max="9" width="2.140625" style="16" customWidth="1"/>
    <col min="10" max="10" width="25.28515625" style="28" customWidth="1"/>
    <col min="11" max="11" width="7" style="1" customWidth="1"/>
    <col min="12" max="12" width="10.7109375" style="1" bestFit="1" customWidth="1"/>
  </cols>
  <sheetData>
    <row r="1" spans="1:12" ht="20.25" x14ac:dyDescent="0.3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3"/>
    </row>
    <row r="2" spans="1:12" ht="14.45" customHeight="1" x14ac:dyDescent="0.3">
      <c r="A2" s="35"/>
      <c r="B2" s="32"/>
      <c r="C2" s="32"/>
      <c r="D2" s="32"/>
      <c r="E2" s="32"/>
      <c r="F2" s="10"/>
      <c r="G2" s="11"/>
      <c r="H2" s="11"/>
      <c r="I2" s="10"/>
      <c r="J2" s="25"/>
      <c r="K2" s="32"/>
      <c r="L2" s="32"/>
    </row>
    <row r="3" spans="1:12" ht="36.75" customHeight="1" x14ac:dyDescent="0.25">
      <c r="A3" s="160" t="s">
        <v>28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2"/>
    </row>
    <row r="4" spans="1:12" ht="12" customHeight="1" x14ac:dyDescent="0.25">
      <c r="A4" s="30"/>
      <c r="B4" s="30"/>
      <c r="C4" s="30"/>
      <c r="D4" s="30"/>
      <c r="E4" s="30"/>
      <c r="F4" s="9"/>
      <c r="G4" s="9"/>
      <c r="H4" s="9"/>
      <c r="I4" s="9"/>
      <c r="J4" s="26"/>
      <c r="K4" s="30"/>
      <c r="L4" s="30"/>
    </row>
    <row r="5" spans="1:12" ht="16.149999999999999" customHeight="1" x14ac:dyDescent="0.25">
      <c r="A5" s="161" t="s">
        <v>11</v>
      </c>
      <c r="B5" s="162"/>
      <c r="C5" s="162"/>
      <c r="D5" s="162"/>
      <c r="E5" s="162"/>
      <c r="F5" s="162"/>
      <c r="G5" s="163"/>
      <c r="H5" s="12"/>
      <c r="I5" s="13" t="s">
        <v>15</v>
      </c>
      <c r="J5" s="164" t="s">
        <v>16</v>
      </c>
      <c r="K5" s="165"/>
      <c r="L5" s="30"/>
    </row>
    <row r="6" spans="1:12" ht="37.9" customHeight="1" x14ac:dyDescent="0.25">
      <c r="A6" s="170" t="s">
        <v>4</v>
      </c>
      <c r="B6" s="170"/>
      <c r="C6" s="170"/>
      <c r="D6" s="170"/>
      <c r="E6" s="170" t="s">
        <v>5</v>
      </c>
      <c r="F6" s="170"/>
      <c r="G6" s="39" t="s">
        <v>21</v>
      </c>
      <c r="H6" s="14"/>
      <c r="I6" s="13"/>
      <c r="J6" s="166"/>
      <c r="K6" s="167"/>
      <c r="L6" s="30"/>
    </row>
    <row r="7" spans="1:12" ht="13.9" customHeight="1" x14ac:dyDescent="0.25">
      <c r="A7" s="171" t="s">
        <v>22</v>
      </c>
      <c r="B7" s="171"/>
      <c r="C7" s="171"/>
      <c r="D7" s="171"/>
      <c r="E7" s="170" t="s">
        <v>6</v>
      </c>
      <c r="F7" s="170"/>
      <c r="G7" s="38">
        <f>42.241+202.804+170.711</f>
        <v>415.75600000000003</v>
      </c>
      <c r="H7" s="15"/>
      <c r="I7" s="13"/>
      <c r="J7" s="166"/>
      <c r="K7" s="167"/>
      <c r="L7" s="30"/>
    </row>
    <row r="8" spans="1:12" ht="13.9" customHeight="1" x14ac:dyDescent="0.25">
      <c r="A8" s="172" t="s">
        <v>7</v>
      </c>
      <c r="B8" s="173"/>
      <c r="C8" s="173"/>
      <c r="D8" s="174"/>
      <c r="E8" s="170"/>
      <c r="F8" s="170"/>
      <c r="G8" s="38"/>
      <c r="H8" s="15"/>
      <c r="I8" s="13"/>
      <c r="J8" s="166"/>
      <c r="K8" s="167"/>
      <c r="L8" s="30"/>
    </row>
    <row r="9" spans="1:12" ht="13.9" customHeight="1" x14ac:dyDescent="0.25">
      <c r="A9" s="171" t="s">
        <v>23</v>
      </c>
      <c r="B9" s="171"/>
      <c r="C9" s="171"/>
      <c r="D9" s="171"/>
      <c r="E9" s="170" t="s">
        <v>8</v>
      </c>
      <c r="F9" s="170"/>
      <c r="G9" s="38">
        <v>352.17599999999999</v>
      </c>
      <c r="H9" s="15"/>
      <c r="I9" s="13"/>
      <c r="J9" s="168"/>
      <c r="K9" s="169"/>
      <c r="L9" s="30"/>
    </row>
    <row r="10" spans="1:12" ht="13.9" customHeight="1" x14ac:dyDescent="0.25">
      <c r="A10" s="176" t="s">
        <v>7</v>
      </c>
      <c r="B10" s="177"/>
      <c r="C10" s="177"/>
      <c r="D10" s="178"/>
      <c r="E10" s="170" t="s">
        <v>12</v>
      </c>
      <c r="F10" s="170"/>
      <c r="G10" s="34"/>
      <c r="H10" s="15"/>
      <c r="I10" s="13"/>
      <c r="J10" s="27"/>
      <c r="K10" s="4"/>
      <c r="L10" s="30"/>
    </row>
    <row r="11" spans="1:12" ht="13.9" customHeight="1" x14ac:dyDescent="0.25">
      <c r="A11" s="179"/>
      <c r="B11" s="180"/>
      <c r="C11" s="180"/>
      <c r="D11" s="181"/>
      <c r="E11" s="170" t="s">
        <v>13</v>
      </c>
      <c r="F11" s="170"/>
      <c r="G11" s="34"/>
      <c r="H11" s="15"/>
      <c r="I11" s="13"/>
      <c r="J11" s="27"/>
      <c r="K11" s="4"/>
      <c r="L11" s="30"/>
    </row>
    <row r="12" spans="1:12" ht="13.9" customHeight="1" x14ac:dyDescent="0.25">
      <c r="A12" s="171" t="s">
        <v>26</v>
      </c>
      <c r="B12" s="171"/>
      <c r="C12" s="171"/>
      <c r="D12" s="171"/>
      <c r="E12" s="161" t="s">
        <v>24</v>
      </c>
      <c r="F12" s="163"/>
      <c r="G12" s="33">
        <v>48.503999999999998</v>
      </c>
      <c r="H12" s="15"/>
      <c r="I12" s="13"/>
      <c r="J12" s="27"/>
      <c r="K12" s="4"/>
      <c r="L12" s="30"/>
    </row>
    <row r="13" spans="1:12" ht="13.9" customHeight="1" x14ac:dyDescent="0.25">
      <c r="A13" s="171" t="s">
        <v>27</v>
      </c>
      <c r="B13" s="171"/>
      <c r="C13" s="171"/>
      <c r="D13" s="171"/>
      <c r="E13" s="161" t="s">
        <v>25</v>
      </c>
      <c r="F13" s="163"/>
      <c r="G13" s="40">
        <v>10.936999999999999</v>
      </c>
      <c r="H13" s="15"/>
      <c r="I13" s="13"/>
      <c r="J13" s="175" t="s">
        <v>20</v>
      </c>
      <c r="K13" s="175"/>
      <c r="L13" s="175"/>
    </row>
    <row r="14" spans="1:12" ht="13.9" customHeight="1" x14ac:dyDescent="0.25">
      <c r="A14" s="182"/>
      <c r="B14" s="182"/>
      <c r="C14" s="182"/>
      <c r="D14" s="182"/>
      <c r="E14" s="170" t="s">
        <v>14</v>
      </c>
      <c r="F14" s="170"/>
      <c r="G14" s="41">
        <f>G7-G9-G12-G13</f>
        <v>4.1390000000000438</v>
      </c>
      <c r="H14" s="15"/>
      <c r="I14" s="13"/>
      <c r="J14" s="31"/>
      <c r="K14" s="31"/>
      <c r="L14" s="31"/>
    </row>
    <row r="15" spans="1:12" ht="13.9" customHeight="1" x14ac:dyDescent="0.25">
      <c r="F15" s="1"/>
      <c r="G15" s="1"/>
      <c r="H15" s="1"/>
      <c r="I15" s="1"/>
      <c r="J15" s="175"/>
      <c r="K15" s="175"/>
      <c r="L15" s="175"/>
    </row>
    <row r="16" spans="1:12" ht="16.149999999999999" customHeight="1" x14ac:dyDescent="0.25">
      <c r="A16" s="5"/>
      <c r="B16" s="5"/>
      <c r="C16" s="6"/>
      <c r="D16" s="7"/>
      <c r="E16" s="6"/>
      <c r="F16" s="22"/>
      <c r="G16" s="21"/>
      <c r="H16" s="16"/>
    </row>
    <row r="17" spans="1:10" s="1" customFormat="1" ht="25.5" customHeight="1" x14ac:dyDescent="0.25">
      <c r="A17" s="37" t="s">
        <v>18</v>
      </c>
      <c r="B17" s="8"/>
      <c r="C17" s="8"/>
      <c r="D17" s="8"/>
      <c r="E17" s="8"/>
      <c r="F17" s="23"/>
      <c r="G17" s="24"/>
      <c r="H17" s="21"/>
      <c r="I17" s="19"/>
      <c r="J17" s="29"/>
    </row>
    <row r="18" spans="1:10" s="1" customFormat="1" x14ac:dyDescent="0.25">
      <c r="A18" s="36"/>
      <c r="F18" s="16"/>
      <c r="G18" s="20"/>
      <c r="H18" s="20"/>
      <c r="I18" s="19"/>
      <c r="J18" s="29"/>
    </row>
    <row r="19" spans="1:10" s="1" customFormat="1" x14ac:dyDescent="0.25">
      <c r="A19" s="36"/>
      <c r="F19" s="16"/>
      <c r="G19" s="17"/>
      <c r="H19" s="20"/>
      <c r="I19" s="19"/>
      <c r="J19" s="29"/>
    </row>
  </sheetData>
  <mergeCells count="23">
    <mergeCell ref="J15:L15"/>
    <mergeCell ref="A9:D9"/>
    <mergeCell ref="E9:F9"/>
    <mergeCell ref="A10:D11"/>
    <mergeCell ref="E10:F10"/>
    <mergeCell ref="E11:F11"/>
    <mergeCell ref="A12:D12"/>
    <mergeCell ref="E12:F12"/>
    <mergeCell ref="A13:D13"/>
    <mergeCell ref="E13:F13"/>
    <mergeCell ref="J13:L13"/>
    <mergeCell ref="A14:D14"/>
    <mergeCell ref="E14:F14"/>
    <mergeCell ref="A1:K1"/>
    <mergeCell ref="A3:K3"/>
    <mergeCell ref="A5:G5"/>
    <mergeCell ref="J5:K9"/>
    <mergeCell ref="A6:D6"/>
    <mergeCell ref="E6:F6"/>
    <mergeCell ref="A7:D7"/>
    <mergeCell ref="E7:F7"/>
    <mergeCell ref="A8:D8"/>
    <mergeCell ref="E8:F8"/>
  </mergeCells>
  <pageMargins left="0" right="0" top="0" bottom="0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4"/>
  <sheetViews>
    <sheetView zoomScaleNormal="100" workbookViewId="0">
      <pane ySplit="16" topLeftCell="A17" activePane="bottomLeft" state="frozen"/>
      <selection pane="bottomLeft" activeCell="O297" sqref="O297"/>
    </sheetView>
  </sheetViews>
  <sheetFormatPr defaultRowHeight="15" x14ac:dyDescent="0.25"/>
  <cols>
    <col min="1" max="1" width="5.140625" style="86" customWidth="1"/>
    <col min="2" max="2" width="16.28515625" style="19" customWidth="1"/>
    <col min="3" max="3" width="8.28515625" style="19" customWidth="1"/>
    <col min="4" max="4" width="9.5703125" style="19" customWidth="1"/>
    <col min="5" max="6" width="9.7109375" style="19" customWidth="1"/>
    <col min="7" max="7" width="11.140625" style="52" customWidth="1"/>
    <col min="8" max="8" width="10.5703125" style="20" customWidth="1"/>
    <col min="9" max="9" width="10.140625" style="19" customWidth="1"/>
    <col min="10" max="10" width="15.7109375" style="84" customWidth="1"/>
    <col min="11" max="11" width="8.7109375" style="19" customWidth="1"/>
    <col min="12" max="12" width="10.7109375" style="19" bestFit="1" customWidth="1"/>
    <col min="13" max="15" width="9.140625" style="75"/>
    <col min="16" max="16" width="9.140625" style="76"/>
    <col min="17" max="16384" width="9.140625" style="75"/>
  </cols>
  <sheetData>
    <row r="1" spans="1:16" ht="20.25" x14ac:dyDescent="0.3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74"/>
      <c r="L1" s="74"/>
    </row>
    <row r="2" spans="1:16" ht="14.45" customHeight="1" x14ac:dyDescent="0.3">
      <c r="A2" s="77"/>
      <c r="B2" s="55"/>
      <c r="C2" s="55"/>
      <c r="D2" s="55"/>
      <c r="E2" s="55"/>
      <c r="F2" s="55"/>
      <c r="G2" s="56"/>
      <c r="H2" s="57"/>
      <c r="I2" s="55"/>
      <c r="J2" s="78"/>
      <c r="K2" s="55"/>
      <c r="L2" s="55"/>
    </row>
    <row r="3" spans="1:16" ht="36.75" customHeight="1" x14ac:dyDescent="0.25">
      <c r="A3" s="191" t="s">
        <v>324</v>
      </c>
      <c r="B3" s="191"/>
      <c r="C3" s="191"/>
      <c r="D3" s="191"/>
      <c r="E3" s="191"/>
      <c r="F3" s="191"/>
      <c r="G3" s="191"/>
      <c r="H3" s="191"/>
      <c r="I3" s="191"/>
      <c r="J3" s="191"/>
      <c r="K3" s="58"/>
      <c r="L3" s="79"/>
    </row>
    <row r="4" spans="1:16" ht="12" customHeight="1" x14ac:dyDescent="0.25">
      <c r="A4" s="59"/>
      <c r="B4" s="59"/>
      <c r="C4" s="59"/>
      <c r="D4" s="59"/>
      <c r="E4" s="59"/>
      <c r="F4" s="59"/>
      <c r="G4" s="60"/>
      <c r="H4" s="59"/>
      <c r="I4" s="59"/>
      <c r="J4" s="80"/>
      <c r="K4" s="59"/>
      <c r="L4" s="59"/>
    </row>
    <row r="5" spans="1:16" ht="16.149999999999999" customHeight="1" x14ac:dyDescent="0.25">
      <c r="A5" s="192" t="s">
        <v>11</v>
      </c>
      <c r="B5" s="193"/>
      <c r="C5" s="193"/>
      <c r="D5" s="193"/>
      <c r="E5" s="193"/>
      <c r="F5" s="193"/>
      <c r="G5" s="194"/>
      <c r="H5" s="61"/>
      <c r="I5" s="195" t="s">
        <v>16</v>
      </c>
      <c r="J5" s="196"/>
      <c r="K5" s="59"/>
      <c r="L5" s="75"/>
    </row>
    <row r="6" spans="1:16" ht="37.9" customHeight="1" x14ac:dyDescent="0.25">
      <c r="A6" s="201" t="s">
        <v>4</v>
      </c>
      <c r="B6" s="201"/>
      <c r="C6" s="201"/>
      <c r="D6" s="201"/>
      <c r="E6" s="201" t="s">
        <v>5</v>
      </c>
      <c r="F6" s="201"/>
      <c r="G6" s="62" t="s">
        <v>325</v>
      </c>
      <c r="H6" s="63"/>
      <c r="I6" s="197"/>
      <c r="J6" s="198"/>
      <c r="K6" s="59"/>
      <c r="L6" s="75"/>
    </row>
    <row r="7" spans="1:16" ht="13.9" customHeight="1" x14ac:dyDescent="0.25">
      <c r="A7" s="202" t="s">
        <v>22</v>
      </c>
      <c r="B7" s="202"/>
      <c r="C7" s="202"/>
      <c r="D7" s="202"/>
      <c r="E7" s="201" t="s">
        <v>6</v>
      </c>
      <c r="F7" s="201"/>
      <c r="G7" s="41">
        <v>631.87</v>
      </c>
      <c r="H7" s="64"/>
      <c r="I7" s="197"/>
      <c r="J7" s="198"/>
      <c r="K7" s="59"/>
      <c r="L7" s="75"/>
    </row>
    <row r="8" spans="1:16" ht="13.9" customHeight="1" x14ac:dyDescent="0.25">
      <c r="A8" s="203" t="s">
        <v>7</v>
      </c>
      <c r="B8" s="204"/>
      <c r="C8" s="204"/>
      <c r="D8" s="205"/>
      <c r="E8" s="201"/>
      <c r="F8" s="201"/>
      <c r="G8" s="41"/>
      <c r="H8" s="64"/>
      <c r="I8" s="197"/>
      <c r="J8" s="198"/>
      <c r="K8" s="59"/>
      <c r="L8" s="75"/>
    </row>
    <row r="9" spans="1:16" ht="13.9" customHeight="1" x14ac:dyDescent="0.25">
      <c r="A9" s="202" t="s">
        <v>23</v>
      </c>
      <c r="B9" s="202"/>
      <c r="C9" s="202"/>
      <c r="D9" s="202"/>
      <c r="E9" s="201" t="s">
        <v>8</v>
      </c>
      <c r="F9" s="201"/>
      <c r="G9" s="41">
        <v>524.13400000000001</v>
      </c>
      <c r="H9" s="64"/>
      <c r="I9" s="199"/>
      <c r="J9" s="200"/>
      <c r="K9" s="59"/>
      <c r="L9" s="75"/>
    </row>
    <row r="10" spans="1:16" ht="13.9" customHeight="1" x14ac:dyDescent="0.25">
      <c r="A10" s="209" t="s">
        <v>7</v>
      </c>
      <c r="B10" s="210"/>
      <c r="C10" s="210"/>
      <c r="D10" s="211"/>
      <c r="E10" s="201" t="s">
        <v>12</v>
      </c>
      <c r="F10" s="201"/>
      <c r="G10" s="54">
        <f>G303</f>
        <v>450.50462093142869</v>
      </c>
      <c r="H10" s="64"/>
      <c r="I10" s="81"/>
      <c r="J10" s="82"/>
      <c r="K10" s="59"/>
      <c r="L10" s="75"/>
    </row>
    <row r="11" spans="1:16" ht="13.9" customHeight="1" x14ac:dyDescent="0.25">
      <c r="A11" s="212"/>
      <c r="B11" s="213"/>
      <c r="C11" s="213"/>
      <c r="D11" s="214"/>
      <c r="E11" s="201" t="s">
        <v>13</v>
      </c>
      <c r="F11" s="201"/>
      <c r="G11" s="54">
        <f>G9-G10</f>
        <v>73.629379068571325</v>
      </c>
      <c r="H11" s="64"/>
      <c r="I11" s="83" t="s">
        <v>321</v>
      </c>
      <c r="J11" s="82"/>
      <c r="K11" s="59"/>
      <c r="L11" s="75"/>
    </row>
    <row r="12" spans="1:16" ht="13.9" customHeight="1" x14ac:dyDescent="0.25">
      <c r="A12" s="202" t="s">
        <v>26</v>
      </c>
      <c r="B12" s="202"/>
      <c r="C12" s="202"/>
      <c r="D12" s="202"/>
      <c r="E12" s="192" t="s">
        <v>24</v>
      </c>
      <c r="F12" s="194"/>
      <c r="G12" s="65">
        <v>65.584000000000003</v>
      </c>
      <c r="H12" s="64"/>
      <c r="I12" s="83" t="s">
        <v>320</v>
      </c>
      <c r="J12" s="82"/>
      <c r="K12" s="59"/>
      <c r="L12" s="75"/>
    </row>
    <row r="13" spans="1:16" ht="13.9" customHeight="1" x14ac:dyDescent="0.25">
      <c r="A13" s="202" t="s">
        <v>27</v>
      </c>
      <c r="B13" s="202"/>
      <c r="C13" s="202"/>
      <c r="D13" s="202"/>
      <c r="E13" s="192" t="s">
        <v>25</v>
      </c>
      <c r="F13" s="194"/>
      <c r="G13" s="40">
        <v>29.757000000000001</v>
      </c>
      <c r="H13" s="64"/>
      <c r="L13" s="75"/>
    </row>
    <row r="14" spans="1:16" ht="13.9" customHeight="1" x14ac:dyDescent="0.25">
      <c r="A14" s="202"/>
      <c r="B14" s="202"/>
      <c r="C14" s="202"/>
      <c r="D14" s="202"/>
      <c r="E14" s="201" t="s">
        <v>14</v>
      </c>
      <c r="F14" s="201"/>
      <c r="G14" s="41">
        <f>G7-G9-G12-G13</f>
        <v>12.394999999999985</v>
      </c>
      <c r="H14" s="64"/>
      <c r="I14" s="83" t="s">
        <v>20</v>
      </c>
      <c r="J14" s="83"/>
      <c r="K14" s="83"/>
      <c r="L14" s="85"/>
    </row>
    <row r="15" spans="1:16" ht="16.149999999999999" customHeight="1" x14ac:dyDescent="0.25">
      <c r="G15" s="66"/>
      <c r="H15" s="19"/>
    </row>
    <row r="16" spans="1:16" s="89" customFormat="1" ht="49.5" customHeight="1" x14ac:dyDescent="0.25">
      <c r="A16" s="87" t="s">
        <v>0</v>
      </c>
      <c r="B16" s="69" t="s">
        <v>1</v>
      </c>
      <c r="C16" s="87" t="s">
        <v>2</v>
      </c>
      <c r="D16" s="87" t="s">
        <v>314</v>
      </c>
      <c r="E16" s="18" t="s">
        <v>315</v>
      </c>
      <c r="F16" s="18" t="s">
        <v>323</v>
      </c>
      <c r="G16" s="50" t="s">
        <v>17</v>
      </c>
      <c r="H16" s="67" t="s">
        <v>9</v>
      </c>
      <c r="I16" s="68" t="s">
        <v>19</v>
      </c>
      <c r="J16" s="69" t="s">
        <v>326</v>
      </c>
      <c r="K16" s="88"/>
      <c r="M16" s="75"/>
      <c r="N16" s="75"/>
      <c r="P16" s="88"/>
    </row>
    <row r="17" spans="1:16" ht="15" customHeight="1" x14ac:dyDescent="0.25">
      <c r="A17" s="90">
        <v>1</v>
      </c>
      <c r="B17" s="43" t="s">
        <v>29</v>
      </c>
      <c r="C17" s="42">
        <v>64.3</v>
      </c>
      <c r="D17" s="48" t="s">
        <v>316</v>
      </c>
      <c r="E17" s="46">
        <v>0</v>
      </c>
      <c r="F17" s="91">
        <v>2</v>
      </c>
      <c r="G17" s="53">
        <f>(F17-E17)*0.8598</f>
        <v>1.7196</v>
      </c>
      <c r="H17" s="70">
        <v>0.234700033418061</v>
      </c>
      <c r="I17" s="53">
        <v>2.4128600334180601</v>
      </c>
      <c r="J17" s="51">
        <v>0.45856000000000002</v>
      </c>
      <c r="L17" s="206" t="s">
        <v>322</v>
      </c>
      <c r="M17" s="206"/>
      <c r="N17" s="206"/>
      <c r="O17" s="206"/>
      <c r="P17" s="206"/>
    </row>
    <row r="18" spans="1:16" x14ac:dyDescent="0.25">
      <c r="A18" s="90">
        <v>2</v>
      </c>
      <c r="B18" s="43" t="s">
        <v>30</v>
      </c>
      <c r="C18" s="44">
        <v>43.1</v>
      </c>
      <c r="D18" s="48" t="s">
        <v>316</v>
      </c>
      <c r="E18" s="46">
        <v>0</v>
      </c>
      <c r="F18" s="91">
        <v>1.7</v>
      </c>
      <c r="G18" s="53">
        <f>(F18-E18)*0.8598</f>
        <v>1.46166</v>
      </c>
      <c r="H18" s="70">
        <v>0.15731837387742531</v>
      </c>
      <c r="I18" s="53">
        <v>2.0087543738774252</v>
      </c>
      <c r="J18" s="51">
        <v>0.38977600000000001</v>
      </c>
      <c r="K18" s="84"/>
      <c r="L18" s="206"/>
      <c r="M18" s="206"/>
      <c r="N18" s="206"/>
      <c r="O18" s="206"/>
      <c r="P18" s="206"/>
    </row>
    <row r="19" spans="1:16" x14ac:dyDescent="0.25">
      <c r="A19" s="90">
        <v>3</v>
      </c>
      <c r="B19" s="43" t="s">
        <v>31</v>
      </c>
      <c r="C19" s="44">
        <v>45.1</v>
      </c>
      <c r="D19" s="48" t="s">
        <v>316</v>
      </c>
      <c r="E19" s="46">
        <v>0</v>
      </c>
      <c r="F19" s="91">
        <v>1.1000000000000001</v>
      </c>
      <c r="G19" s="53">
        <f t="shared" ref="G19:G80" si="0">(F19-E19)*0.8598</f>
        <v>0.94578000000000007</v>
      </c>
      <c r="H19" s="70">
        <v>0.16461853043786268</v>
      </c>
      <c r="I19" s="53">
        <v>1.3626065304378627</v>
      </c>
      <c r="J19" s="51">
        <v>0.25220800000000004</v>
      </c>
      <c r="K19" s="84"/>
      <c r="L19" s="206"/>
      <c r="M19" s="206"/>
      <c r="N19" s="206"/>
      <c r="O19" s="206"/>
      <c r="P19" s="206"/>
    </row>
    <row r="20" spans="1:16" x14ac:dyDescent="0.25">
      <c r="A20" s="90">
        <v>4</v>
      </c>
      <c r="B20" s="43" t="s">
        <v>32</v>
      </c>
      <c r="C20" s="44">
        <v>69.900000000000006</v>
      </c>
      <c r="D20" s="48" t="s">
        <v>316</v>
      </c>
      <c r="E20" s="46">
        <v>0</v>
      </c>
      <c r="F20" s="91">
        <v>1.4</v>
      </c>
      <c r="G20" s="53">
        <f>(F20-E20)*0.8598</f>
        <v>1.2037199999999999</v>
      </c>
      <c r="H20" s="70">
        <v>0.25514047178728605</v>
      </c>
      <c r="I20" s="53">
        <v>1.7798524717872859</v>
      </c>
      <c r="J20" s="51">
        <v>0.320992</v>
      </c>
      <c r="K20" s="84"/>
      <c r="L20" s="206"/>
      <c r="M20" s="206"/>
      <c r="N20" s="206"/>
      <c r="O20" s="206"/>
      <c r="P20" s="206"/>
    </row>
    <row r="21" spans="1:16" x14ac:dyDescent="0.25">
      <c r="A21" s="90">
        <v>5</v>
      </c>
      <c r="B21" s="43" t="s">
        <v>33</v>
      </c>
      <c r="C21" s="42">
        <v>64.400000000000006</v>
      </c>
      <c r="D21" s="48" t="s">
        <v>316</v>
      </c>
      <c r="E21" s="46">
        <v>0</v>
      </c>
      <c r="F21" s="91">
        <v>1.7</v>
      </c>
      <c r="G21" s="53">
        <f t="shared" si="0"/>
        <v>1.46166</v>
      </c>
      <c r="H21" s="70">
        <v>0.23506504124608329</v>
      </c>
      <c r="I21" s="53">
        <v>2.0865010412460832</v>
      </c>
      <c r="J21" s="51">
        <v>0.38977600000000001</v>
      </c>
      <c r="K21" s="84"/>
      <c r="L21" s="206"/>
      <c r="M21" s="206"/>
      <c r="N21" s="206"/>
      <c r="O21" s="206"/>
      <c r="P21" s="206"/>
    </row>
    <row r="22" spans="1:16" x14ac:dyDescent="0.25">
      <c r="A22" s="90">
        <v>6</v>
      </c>
      <c r="B22" s="43" t="s">
        <v>34</v>
      </c>
      <c r="C22" s="42">
        <v>42.9</v>
      </c>
      <c r="D22" s="48" t="s">
        <v>316</v>
      </c>
      <c r="E22" s="46">
        <v>0</v>
      </c>
      <c r="F22" s="91">
        <v>1.1000000000000001</v>
      </c>
      <c r="G22" s="53">
        <f t="shared" si="0"/>
        <v>0.94578000000000007</v>
      </c>
      <c r="H22" s="70">
        <v>0.15658835822138156</v>
      </c>
      <c r="I22" s="53">
        <v>1.3545763582213817</v>
      </c>
      <c r="J22" s="51">
        <v>0.25220800000000004</v>
      </c>
      <c r="K22" s="84"/>
      <c r="L22" s="71"/>
      <c r="M22" s="71"/>
      <c r="N22" s="71"/>
    </row>
    <row r="23" spans="1:16" x14ac:dyDescent="0.25">
      <c r="A23" s="90">
        <v>7</v>
      </c>
      <c r="B23" s="43" t="s">
        <v>35</v>
      </c>
      <c r="C23" s="42">
        <v>44.6</v>
      </c>
      <c r="D23" s="48" t="s">
        <v>316</v>
      </c>
      <c r="E23" s="46">
        <v>0</v>
      </c>
      <c r="F23" s="91">
        <v>1</v>
      </c>
      <c r="G23" s="53">
        <f t="shared" si="0"/>
        <v>0.85980000000000001</v>
      </c>
      <c r="H23" s="70">
        <v>0.16279349129775333</v>
      </c>
      <c r="I23" s="53">
        <v>1.2518734912977532</v>
      </c>
      <c r="J23" s="51">
        <v>0.22928000000000001</v>
      </c>
      <c r="K23" s="84"/>
      <c r="L23" s="71"/>
      <c r="M23" s="71"/>
      <c r="N23" s="71"/>
    </row>
    <row r="24" spans="1:16" x14ac:dyDescent="0.25">
      <c r="A24" s="90">
        <v>8</v>
      </c>
      <c r="B24" s="43" t="s">
        <v>36</v>
      </c>
      <c r="C24" s="42">
        <v>69.900000000000006</v>
      </c>
      <c r="D24" s="48" t="s">
        <v>316</v>
      </c>
      <c r="E24" s="46">
        <v>0</v>
      </c>
      <c r="F24" s="91">
        <v>1.7</v>
      </c>
      <c r="G24" s="53">
        <f t="shared" si="0"/>
        <v>1.46166</v>
      </c>
      <c r="H24" s="70">
        <v>0.25514047178728605</v>
      </c>
      <c r="I24" s="53">
        <v>2.1065764717872861</v>
      </c>
      <c r="J24" s="51">
        <v>0.38977600000000001</v>
      </c>
      <c r="K24" s="84"/>
      <c r="L24" s="71"/>
      <c r="M24" s="71"/>
      <c r="N24" s="71"/>
    </row>
    <row r="25" spans="1:16" x14ac:dyDescent="0.25">
      <c r="A25" s="90">
        <v>9</v>
      </c>
      <c r="B25" s="43" t="s">
        <v>37</v>
      </c>
      <c r="C25" s="42">
        <v>64.2</v>
      </c>
      <c r="D25" s="48" t="s">
        <v>316</v>
      </c>
      <c r="E25" s="46">
        <v>0</v>
      </c>
      <c r="F25" s="91">
        <v>1.7</v>
      </c>
      <c r="G25" s="53">
        <f t="shared" si="0"/>
        <v>1.46166</v>
      </c>
      <c r="H25" s="70">
        <v>0.23433502559003955</v>
      </c>
      <c r="I25" s="53">
        <v>2.0857710255900397</v>
      </c>
      <c r="J25" s="51">
        <v>0.38977600000000001</v>
      </c>
      <c r="K25" s="84"/>
      <c r="L25" s="71"/>
      <c r="M25" s="71"/>
      <c r="N25" s="71"/>
    </row>
    <row r="26" spans="1:16" x14ac:dyDescent="0.25">
      <c r="A26" s="90">
        <v>10</v>
      </c>
      <c r="B26" s="43" t="s">
        <v>38</v>
      </c>
      <c r="C26" s="42">
        <v>42.6</v>
      </c>
      <c r="D26" s="48" t="s">
        <v>316</v>
      </c>
      <c r="E26" s="46">
        <v>0</v>
      </c>
      <c r="F26" s="91">
        <v>1.1000000000000001</v>
      </c>
      <c r="G26" s="53">
        <f t="shared" si="0"/>
        <v>0.94578000000000007</v>
      </c>
      <c r="H26" s="70">
        <v>0.15549333473731597</v>
      </c>
      <c r="I26" s="53">
        <v>1.353481334737316</v>
      </c>
      <c r="J26" s="51">
        <v>0.25220800000000004</v>
      </c>
      <c r="K26" s="84"/>
      <c r="L26" s="71"/>
      <c r="M26" s="71"/>
      <c r="N26" s="71"/>
    </row>
    <row r="27" spans="1:16" x14ac:dyDescent="0.25">
      <c r="A27" s="90">
        <v>11</v>
      </c>
      <c r="B27" s="43" t="s">
        <v>39</v>
      </c>
      <c r="C27" s="42">
        <v>44.6</v>
      </c>
      <c r="D27" s="48" t="s">
        <v>316</v>
      </c>
      <c r="E27" s="46">
        <v>0</v>
      </c>
      <c r="F27" s="91">
        <v>1.2</v>
      </c>
      <c r="G27" s="53">
        <f t="shared" si="0"/>
        <v>1.03176</v>
      </c>
      <c r="H27" s="70">
        <v>0.16279349129775333</v>
      </c>
      <c r="I27" s="53">
        <v>1.4696894912977534</v>
      </c>
      <c r="J27" s="51">
        <v>0.27513599999999999</v>
      </c>
      <c r="K27" s="84"/>
      <c r="L27" s="71"/>
      <c r="M27" s="71"/>
      <c r="N27" s="71"/>
    </row>
    <row r="28" spans="1:16" x14ac:dyDescent="0.25">
      <c r="A28" s="90">
        <v>12</v>
      </c>
      <c r="B28" s="43" t="s">
        <v>40</v>
      </c>
      <c r="C28" s="42">
        <v>69.900000000000006</v>
      </c>
      <c r="D28" s="48" t="s">
        <v>316</v>
      </c>
      <c r="E28" s="46">
        <v>0</v>
      </c>
      <c r="F28" s="91">
        <v>1.6</v>
      </c>
      <c r="G28" s="53">
        <f t="shared" si="0"/>
        <v>1.37568</v>
      </c>
      <c r="H28" s="70">
        <v>0.25514047178728605</v>
      </c>
      <c r="I28" s="53">
        <v>1.9976684717872861</v>
      </c>
      <c r="J28" s="51">
        <v>0.36684800000000001</v>
      </c>
      <c r="K28" s="84"/>
      <c r="L28" s="71"/>
      <c r="M28" s="71"/>
      <c r="N28" s="71"/>
    </row>
    <row r="29" spans="1:16" x14ac:dyDescent="0.25">
      <c r="A29" s="90">
        <v>13</v>
      </c>
      <c r="B29" s="43" t="s">
        <v>41</v>
      </c>
      <c r="C29" s="42">
        <v>64.900000000000006</v>
      </c>
      <c r="D29" s="48" t="s">
        <v>316</v>
      </c>
      <c r="E29" s="46">
        <v>0</v>
      </c>
      <c r="F29" s="91">
        <v>1.7</v>
      </c>
      <c r="G29" s="53">
        <f t="shared" si="0"/>
        <v>1.46166</v>
      </c>
      <c r="H29" s="70">
        <v>0.23689008038619264</v>
      </c>
      <c r="I29" s="53">
        <v>2.0883260803861927</v>
      </c>
      <c r="J29" s="51">
        <v>0.38977600000000001</v>
      </c>
      <c r="K29" s="84"/>
      <c r="L29" s="71"/>
      <c r="M29" s="71"/>
      <c r="N29" s="71"/>
    </row>
    <row r="30" spans="1:16" x14ac:dyDescent="0.25">
      <c r="A30" s="90">
        <v>14</v>
      </c>
      <c r="B30" s="43" t="s">
        <v>42</v>
      </c>
      <c r="C30" s="42">
        <v>42.4</v>
      </c>
      <c r="D30" s="48" t="s">
        <v>316</v>
      </c>
      <c r="E30" s="46">
        <v>0</v>
      </c>
      <c r="F30" s="91">
        <v>1.2</v>
      </c>
      <c r="G30" s="53">
        <f t="shared" si="0"/>
        <v>1.03176</v>
      </c>
      <c r="H30" s="70">
        <v>0.15476331908127222</v>
      </c>
      <c r="I30" s="53">
        <v>1.4616593190812723</v>
      </c>
      <c r="J30" s="51">
        <v>0.27513599999999999</v>
      </c>
      <c r="K30" s="84"/>
      <c r="M30" s="19"/>
    </row>
    <row r="31" spans="1:16" x14ac:dyDescent="0.25">
      <c r="A31" s="90">
        <v>15</v>
      </c>
      <c r="B31" s="43" t="s">
        <v>43</v>
      </c>
      <c r="C31" s="42">
        <v>45</v>
      </c>
      <c r="D31" s="48" t="s">
        <v>316</v>
      </c>
      <c r="E31" s="46">
        <v>0</v>
      </c>
      <c r="F31" s="91">
        <v>1.4</v>
      </c>
      <c r="G31" s="53">
        <f t="shared" si="0"/>
        <v>1.2037199999999999</v>
      </c>
      <c r="H31" s="70">
        <v>0.1642535226098408</v>
      </c>
      <c r="I31" s="53">
        <v>1.6889655226098406</v>
      </c>
      <c r="J31" s="51">
        <v>0.320992</v>
      </c>
      <c r="K31" s="84"/>
      <c r="M31" s="19"/>
    </row>
    <row r="32" spans="1:16" x14ac:dyDescent="0.25">
      <c r="A32" s="90">
        <v>16</v>
      </c>
      <c r="B32" s="43" t="s">
        <v>44</v>
      </c>
      <c r="C32" s="42">
        <v>70</v>
      </c>
      <c r="D32" s="48" t="s">
        <v>316</v>
      </c>
      <c r="E32" s="46">
        <v>0</v>
      </c>
      <c r="F32" s="91">
        <v>1.6</v>
      </c>
      <c r="G32" s="53">
        <f t="shared" si="0"/>
        <v>1.37568</v>
      </c>
      <c r="H32" s="70">
        <v>0.2555054796153079</v>
      </c>
      <c r="I32" s="53">
        <v>1.9980334796153079</v>
      </c>
      <c r="J32" s="51">
        <v>0.36684800000000001</v>
      </c>
      <c r="K32" s="84"/>
      <c r="M32" s="19"/>
    </row>
    <row r="33" spans="1:13" x14ac:dyDescent="0.25">
      <c r="A33" s="90">
        <v>17</v>
      </c>
      <c r="B33" s="43" t="s">
        <v>45</v>
      </c>
      <c r="C33" s="42">
        <v>64.599999999999994</v>
      </c>
      <c r="D33" s="48" t="s">
        <v>316</v>
      </c>
      <c r="E33" s="46">
        <v>0</v>
      </c>
      <c r="F33" s="91">
        <v>1.3</v>
      </c>
      <c r="G33" s="53">
        <f t="shared" si="0"/>
        <v>1.11774</v>
      </c>
      <c r="H33" s="70">
        <v>0.23579505690212699</v>
      </c>
      <c r="I33" s="53">
        <v>1.651599056902127</v>
      </c>
      <c r="J33" s="51">
        <v>0.298064</v>
      </c>
      <c r="K33" s="84"/>
      <c r="M33" s="19"/>
    </row>
    <row r="34" spans="1:13" x14ac:dyDescent="0.25">
      <c r="A34" s="90">
        <v>18</v>
      </c>
      <c r="B34" s="43" t="s">
        <v>46</v>
      </c>
      <c r="C34" s="42">
        <v>42.5</v>
      </c>
      <c r="D34" s="48" t="s">
        <v>316</v>
      </c>
      <c r="E34" s="46">
        <v>0</v>
      </c>
      <c r="F34" s="91">
        <v>0.9</v>
      </c>
      <c r="G34" s="53">
        <f t="shared" si="0"/>
        <v>0.77382000000000006</v>
      </c>
      <c r="H34" s="70">
        <v>0.1551283269092941</v>
      </c>
      <c r="I34" s="53">
        <v>1.1353003269092943</v>
      </c>
      <c r="J34" s="51">
        <v>0.20635200000000001</v>
      </c>
      <c r="K34" s="84"/>
      <c r="M34" s="19"/>
    </row>
    <row r="35" spans="1:13" x14ac:dyDescent="0.25">
      <c r="A35" s="90">
        <v>19</v>
      </c>
      <c r="B35" s="43" t="s">
        <v>47</v>
      </c>
      <c r="C35" s="42">
        <v>44.6</v>
      </c>
      <c r="D35" s="48" t="s">
        <v>316</v>
      </c>
      <c r="E35" s="46">
        <v>0</v>
      </c>
      <c r="F35" s="91">
        <v>1.2</v>
      </c>
      <c r="G35" s="53">
        <f t="shared" si="0"/>
        <v>1.03176</v>
      </c>
      <c r="H35" s="70">
        <v>0.16279349129775333</v>
      </c>
      <c r="I35" s="53">
        <v>1.4696894912977534</v>
      </c>
      <c r="J35" s="51">
        <v>0.27513599999999999</v>
      </c>
      <c r="K35" s="84"/>
      <c r="M35" s="19"/>
    </row>
    <row r="36" spans="1:13" x14ac:dyDescent="0.25">
      <c r="A36" s="90">
        <v>20</v>
      </c>
      <c r="B36" s="43" t="s">
        <v>48</v>
      </c>
      <c r="C36" s="42">
        <v>69.7</v>
      </c>
      <c r="D36" s="48" t="s">
        <v>316</v>
      </c>
      <c r="E36" s="46">
        <v>0</v>
      </c>
      <c r="F36" s="91">
        <v>1.8</v>
      </c>
      <c r="G36" s="53">
        <f t="shared" si="0"/>
        <v>1.5476400000000001</v>
      </c>
      <c r="H36" s="70">
        <v>0.2544104561312423</v>
      </c>
      <c r="I36" s="53">
        <v>2.2147544561312427</v>
      </c>
      <c r="J36" s="51">
        <v>0.41270400000000002</v>
      </c>
      <c r="K36" s="84"/>
      <c r="M36" s="19"/>
    </row>
    <row r="37" spans="1:13" x14ac:dyDescent="0.25">
      <c r="A37" s="90">
        <v>21</v>
      </c>
      <c r="B37" s="43" t="s">
        <v>49</v>
      </c>
      <c r="C37" s="42">
        <v>64.2</v>
      </c>
      <c r="D37" s="48" t="s">
        <v>316</v>
      </c>
      <c r="E37" s="46">
        <v>0</v>
      </c>
      <c r="F37" s="91">
        <v>1.5</v>
      </c>
      <c r="G37" s="53">
        <f t="shared" si="0"/>
        <v>1.2897000000000001</v>
      </c>
      <c r="H37" s="70">
        <v>0.23433502559003955</v>
      </c>
      <c r="I37" s="53">
        <v>1.8679550255900397</v>
      </c>
      <c r="J37" s="51">
        <v>0.34392</v>
      </c>
      <c r="K37" s="84"/>
      <c r="M37" s="19"/>
    </row>
    <row r="38" spans="1:13" x14ac:dyDescent="0.25">
      <c r="A38" s="90">
        <v>22</v>
      </c>
      <c r="B38" s="43" t="s">
        <v>50</v>
      </c>
      <c r="C38" s="42">
        <v>42.3</v>
      </c>
      <c r="D38" s="48" t="s">
        <v>316</v>
      </c>
      <c r="E38" s="46">
        <v>0</v>
      </c>
      <c r="F38" s="91">
        <v>1.2</v>
      </c>
      <c r="G38" s="53">
        <f t="shared" si="0"/>
        <v>1.03176</v>
      </c>
      <c r="H38" s="70">
        <v>0.15439831125325035</v>
      </c>
      <c r="I38" s="53">
        <v>1.4612943112532504</v>
      </c>
      <c r="J38" s="51">
        <v>0.27513599999999999</v>
      </c>
      <c r="K38" s="84"/>
      <c r="M38" s="19"/>
    </row>
    <row r="39" spans="1:13" x14ac:dyDescent="0.25">
      <c r="A39" s="90">
        <v>23</v>
      </c>
      <c r="B39" s="43" t="s">
        <v>51</v>
      </c>
      <c r="C39" s="42">
        <v>44.5</v>
      </c>
      <c r="D39" s="48" t="s">
        <v>316</v>
      </c>
      <c r="E39" s="46">
        <v>0</v>
      </c>
      <c r="F39" s="91">
        <v>1.1000000000000001</v>
      </c>
      <c r="G39" s="53">
        <f t="shared" si="0"/>
        <v>0.94578000000000007</v>
      </c>
      <c r="H39" s="70">
        <v>0.16242848346973146</v>
      </c>
      <c r="I39" s="53">
        <v>1.3604164834697314</v>
      </c>
      <c r="J39" s="51">
        <v>0.25220800000000004</v>
      </c>
      <c r="K39" s="84"/>
      <c r="M39" s="19"/>
    </row>
    <row r="40" spans="1:13" x14ac:dyDescent="0.25">
      <c r="A40" s="90">
        <v>24</v>
      </c>
      <c r="B40" s="43" t="s">
        <v>52</v>
      </c>
      <c r="C40" s="42">
        <v>69.400000000000006</v>
      </c>
      <c r="D40" s="48" t="s">
        <v>316</v>
      </c>
      <c r="E40" s="46">
        <v>0</v>
      </c>
      <c r="F40" s="91">
        <v>1.7</v>
      </c>
      <c r="G40" s="53">
        <f t="shared" si="0"/>
        <v>1.46166</v>
      </c>
      <c r="H40" s="70">
        <v>0.25331543264717671</v>
      </c>
      <c r="I40" s="53">
        <v>2.1047514326471766</v>
      </c>
      <c r="J40" s="51">
        <v>0.38977600000000001</v>
      </c>
      <c r="K40" s="84"/>
      <c r="M40" s="19"/>
    </row>
    <row r="41" spans="1:13" x14ac:dyDescent="0.25">
      <c r="A41" s="90">
        <v>25</v>
      </c>
      <c r="B41" s="43" t="s">
        <v>53</v>
      </c>
      <c r="C41" s="42">
        <v>64.3</v>
      </c>
      <c r="D41" s="48" t="s">
        <v>316</v>
      </c>
      <c r="E41" s="46">
        <v>0</v>
      </c>
      <c r="F41" s="91">
        <v>1.8</v>
      </c>
      <c r="G41" s="53">
        <f t="shared" si="0"/>
        <v>1.5476400000000001</v>
      </c>
      <c r="H41" s="70">
        <v>0.23470003341806139</v>
      </c>
      <c r="I41" s="53">
        <v>2.1950440334180614</v>
      </c>
      <c r="J41" s="51">
        <v>0.41270400000000002</v>
      </c>
      <c r="K41" s="84"/>
      <c r="M41" s="19"/>
    </row>
    <row r="42" spans="1:13" x14ac:dyDescent="0.25">
      <c r="A42" s="90">
        <v>26</v>
      </c>
      <c r="B42" s="43" t="s">
        <v>54</v>
      </c>
      <c r="C42" s="42">
        <v>42.8</v>
      </c>
      <c r="D42" s="48" t="s">
        <v>316</v>
      </c>
      <c r="E42" s="46">
        <v>0</v>
      </c>
      <c r="F42" s="91">
        <v>1</v>
      </c>
      <c r="G42" s="53">
        <f t="shared" si="0"/>
        <v>0.85980000000000001</v>
      </c>
      <c r="H42" s="70">
        <v>0.15622335039335969</v>
      </c>
      <c r="I42" s="53">
        <v>1.2453033503933597</v>
      </c>
      <c r="J42" s="51">
        <v>0.22928000000000001</v>
      </c>
      <c r="K42" s="84"/>
      <c r="M42" s="19"/>
    </row>
    <row r="43" spans="1:13" x14ac:dyDescent="0.25">
      <c r="A43" s="90">
        <v>27</v>
      </c>
      <c r="B43" s="43" t="s">
        <v>55</v>
      </c>
      <c r="C43" s="42">
        <v>45.3</v>
      </c>
      <c r="D43" s="48" t="s">
        <v>316</v>
      </c>
      <c r="E43" s="46">
        <v>0</v>
      </c>
      <c r="F43" s="91">
        <v>1.4</v>
      </c>
      <c r="G43" s="53">
        <f t="shared" si="0"/>
        <v>1.2037199999999999</v>
      </c>
      <c r="H43" s="70">
        <v>0.1653485460939064</v>
      </c>
      <c r="I43" s="53">
        <v>1.6900605460939062</v>
      </c>
      <c r="J43" s="51">
        <v>0.320992</v>
      </c>
      <c r="K43" s="84"/>
      <c r="M43" s="19"/>
    </row>
    <row r="44" spans="1:13" x14ac:dyDescent="0.25">
      <c r="A44" s="90">
        <v>28</v>
      </c>
      <c r="B44" s="43" t="s">
        <v>56</v>
      </c>
      <c r="C44" s="42">
        <v>69.599999999999994</v>
      </c>
      <c r="D44" s="48" t="s">
        <v>316</v>
      </c>
      <c r="E44" s="46">
        <v>0</v>
      </c>
      <c r="F44" s="91">
        <v>1.6</v>
      </c>
      <c r="G44" s="53">
        <f t="shared" si="0"/>
        <v>1.37568</v>
      </c>
      <c r="H44" s="70">
        <v>0.2540454483032204</v>
      </c>
      <c r="I44" s="53">
        <v>1.9965734483032205</v>
      </c>
      <c r="J44" s="51">
        <v>0.36684800000000001</v>
      </c>
      <c r="K44" s="84"/>
      <c r="M44" s="19"/>
    </row>
    <row r="45" spans="1:13" x14ac:dyDescent="0.25">
      <c r="A45" s="90">
        <v>29</v>
      </c>
      <c r="B45" s="43" t="s">
        <v>57</v>
      </c>
      <c r="C45" s="42">
        <v>63.3</v>
      </c>
      <c r="D45" s="48" t="s">
        <v>316</v>
      </c>
      <c r="E45" s="46">
        <v>0</v>
      </c>
      <c r="F45" s="91">
        <v>1.9</v>
      </c>
      <c r="G45" s="53">
        <f t="shared" si="0"/>
        <v>1.6336199999999999</v>
      </c>
      <c r="H45" s="70">
        <v>0.23104995513784271</v>
      </c>
      <c r="I45" s="53">
        <v>2.3003019551378423</v>
      </c>
      <c r="J45" s="51">
        <v>0.43563199999999996</v>
      </c>
      <c r="K45" s="84"/>
      <c r="M45" s="19"/>
    </row>
    <row r="46" spans="1:13" x14ac:dyDescent="0.25">
      <c r="A46" s="90">
        <v>30</v>
      </c>
      <c r="B46" s="43" t="s">
        <v>58</v>
      </c>
      <c r="C46" s="42">
        <v>42.5</v>
      </c>
      <c r="D46" s="48" t="s">
        <v>316</v>
      </c>
      <c r="E46" s="46">
        <v>0</v>
      </c>
      <c r="F46" s="91">
        <v>1</v>
      </c>
      <c r="G46" s="53">
        <f t="shared" si="0"/>
        <v>0.85980000000000001</v>
      </c>
      <c r="H46" s="70">
        <v>0.1551283269092941</v>
      </c>
      <c r="I46" s="53">
        <v>1.2442083269092941</v>
      </c>
      <c r="J46" s="51">
        <v>0.22928000000000001</v>
      </c>
      <c r="K46" s="84"/>
      <c r="M46" s="19"/>
    </row>
    <row r="47" spans="1:13" x14ac:dyDescent="0.25">
      <c r="A47" s="90">
        <v>31</v>
      </c>
      <c r="B47" s="43" t="s">
        <v>59</v>
      </c>
      <c r="C47" s="42">
        <v>44.5</v>
      </c>
      <c r="D47" s="48" t="s">
        <v>316</v>
      </c>
      <c r="E47" s="46">
        <v>0</v>
      </c>
      <c r="F47" s="91">
        <v>1.2</v>
      </c>
      <c r="G47" s="53">
        <f t="shared" si="0"/>
        <v>1.03176</v>
      </c>
      <c r="H47" s="70">
        <v>0.16242848346973146</v>
      </c>
      <c r="I47" s="53">
        <v>1.4693244834697314</v>
      </c>
      <c r="J47" s="51">
        <v>0.27513599999999999</v>
      </c>
      <c r="K47" s="84"/>
      <c r="M47" s="19"/>
    </row>
    <row r="48" spans="1:13" x14ac:dyDescent="0.25">
      <c r="A48" s="90">
        <v>32</v>
      </c>
      <c r="B48" s="43" t="s">
        <v>60</v>
      </c>
      <c r="C48" s="42">
        <v>69.900000000000006</v>
      </c>
      <c r="D48" s="48" t="s">
        <v>316</v>
      </c>
      <c r="E48" s="46">
        <v>0</v>
      </c>
      <c r="F48" s="91">
        <v>1</v>
      </c>
      <c r="G48" s="53">
        <f t="shared" si="0"/>
        <v>0.85980000000000001</v>
      </c>
      <c r="H48" s="70">
        <v>0.25514047178728605</v>
      </c>
      <c r="I48" s="53">
        <v>1.3442204717872859</v>
      </c>
      <c r="J48" s="51">
        <v>0.22928000000000001</v>
      </c>
      <c r="K48" s="84"/>
      <c r="M48" s="19"/>
    </row>
    <row r="49" spans="1:13" x14ac:dyDescent="0.25">
      <c r="A49" s="90">
        <v>33</v>
      </c>
      <c r="B49" s="43" t="s">
        <v>61</v>
      </c>
      <c r="C49" s="42">
        <v>64.8</v>
      </c>
      <c r="D49" s="48" t="s">
        <v>316</v>
      </c>
      <c r="E49" s="46">
        <v>0</v>
      </c>
      <c r="F49" s="91">
        <v>1.2</v>
      </c>
      <c r="G49" s="53">
        <f t="shared" si="0"/>
        <v>1.03176</v>
      </c>
      <c r="H49" s="70">
        <v>0.23652507255817073</v>
      </c>
      <c r="I49" s="53">
        <v>1.5434210725581707</v>
      </c>
      <c r="J49" s="51">
        <v>0.27513599999999999</v>
      </c>
      <c r="K49" s="84"/>
      <c r="M49" s="19"/>
    </row>
    <row r="50" spans="1:13" x14ac:dyDescent="0.25">
      <c r="A50" s="90">
        <v>34</v>
      </c>
      <c r="B50" s="43" t="s">
        <v>62</v>
      </c>
      <c r="C50" s="42">
        <v>42.7</v>
      </c>
      <c r="D50" s="48" t="s">
        <v>316</v>
      </c>
      <c r="E50" s="46"/>
      <c r="F50" s="92"/>
      <c r="G50" s="53">
        <f>C50*0.015*12/7</f>
        <v>1.0980000000000001</v>
      </c>
      <c r="H50" s="70">
        <v>0.15585834256533784</v>
      </c>
      <c r="I50" s="53">
        <v>1.253858342565338</v>
      </c>
      <c r="J50" s="51">
        <v>0</v>
      </c>
      <c r="K50" s="84"/>
      <c r="M50" s="19"/>
    </row>
    <row r="51" spans="1:13" x14ac:dyDescent="0.25">
      <c r="A51" s="90">
        <v>35</v>
      </c>
      <c r="B51" s="43" t="s">
        <v>63</v>
      </c>
      <c r="C51" s="42">
        <v>44.4</v>
      </c>
      <c r="D51" s="48" t="s">
        <v>316</v>
      </c>
      <c r="E51" s="46">
        <v>0</v>
      </c>
      <c r="F51" s="91">
        <v>0.7</v>
      </c>
      <c r="G51" s="53">
        <f t="shared" si="0"/>
        <v>0.60185999999999995</v>
      </c>
      <c r="H51" s="70">
        <v>0.16206347564170959</v>
      </c>
      <c r="I51" s="53">
        <v>0.92441947564170945</v>
      </c>
      <c r="J51" s="51">
        <v>0.160496</v>
      </c>
      <c r="K51" s="84"/>
      <c r="M51" s="19"/>
    </row>
    <row r="52" spans="1:13" x14ac:dyDescent="0.25">
      <c r="A52" s="90">
        <v>36</v>
      </c>
      <c r="B52" s="43" t="s">
        <v>64</v>
      </c>
      <c r="C52" s="42">
        <v>69</v>
      </c>
      <c r="D52" s="48" t="s">
        <v>316</v>
      </c>
      <c r="E52" s="46">
        <v>0</v>
      </c>
      <c r="F52" s="91">
        <v>1.6</v>
      </c>
      <c r="G52" s="53">
        <f t="shared" si="0"/>
        <v>1.37568</v>
      </c>
      <c r="H52" s="70">
        <v>0.25185540133508921</v>
      </c>
      <c r="I52" s="53">
        <v>1.9943834013350892</v>
      </c>
      <c r="J52" s="51">
        <v>0.36684800000000001</v>
      </c>
      <c r="K52" s="84"/>
      <c r="M52" s="19"/>
    </row>
    <row r="53" spans="1:13" x14ac:dyDescent="0.25">
      <c r="A53" s="90">
        <v>37</v>
      </c>
      <c r="B53" s="43" t="s">
        <v>65</v>
      </c>
      <c r="C53" s="42">
        <v>64.5</v>
      </c>
      <c r="D53" s="48" t="s">
        <v>316</v>
      </c>
      <c r="E53" s="46">
        <v>0</v>
      </c>
      <c r="F53" s="91">
        <v>1.7</v>
      </c>
      <c r="G53" s="53">
        <f t="shared" si="0"/>
        <v>1.46166</v>
      </c>
      <c r="H53" s="70">
        <v>0.23543004907410514</v>
      </c>
      <c r="I53" s="53">
        <v>2.0868660490741049</v>
      </c>
      <c r="J53" s="51">
        <v>0.38977600000000001</v>
      </c>
      <c r="K53" s="84"/>
      <c r="M53" s="19"/>
    </row>
    <row r="54" spans="1:13" x14ac:dyDescent="0.25">
      <c r="A54" s="90">
        <v>38</v>
      </c>
      <c r="B54" s="43" t="s">
        <v>66</v>
      </c>
      <c r="C54" s="42">
        <v>42</v>
      </c>
      <c r="D54" s="48" t="s">
        <v>316</v>
      </c>
      <c r="E54" s="46">
        <v>0</v>
      </c>
      <c r="F54" s="91">
        <v>1</v>
      </c>
      <c r="G54" s="53">
        <f t="shared" si="0"/>
        <v>0.85980000000000001</v>
      </c>
      <c r="H54" s="70">
        <v>0.15330328776918475</v>
      </c>
      <c r="I54" s="53">
        <v>1.2423832877691847</v>
      </c>
      <c r="J54" s="51">
        <v>0.22928000000000001</v>
      </c>
      <c r="K54" s="84"/>
      <c r="M54" s="19"/>
    </row>
    <row r="55" spans="1:13" x14ac:dyDescent="0.25">
      <c r="A55" s="90">
        <v>39</v>
      </c>
      <c r="B55" s="43" t="s">
        <v>67</v>
      </c>
      <c r="C55" s="42">
        <v>44.4</v>
      </c>
      <c r="D55" s="48" t="s">
        <v>316</v>
      </c>
      <c r="E55" s="46">
        <v>0</v>
      </c>
      <c r="F55" s="91">
        <v>1.3</v>
      </c>
      <c r="G55" s="53">
        <f t="shared" si="0"/>
        <v>1.11774</v>
      </c>
      <c r="H55" s="70">
        <v>0.16206347564170959</v>
      </c>
      <c r="I55" s="53">
        <v>1.5778674756417095</v>
      </c>
      <c r="J55" s="51">
        <v>0.298064</v>
      </c>
      <c r="K55" s="84"/>
      <c r="M55" s="19"/>
    </row>
    <row r="56" spans="1:13" x14ac:dyDescent="0.25">
      <c r="A56" s="90">
        <v>40</v>
      </c>
      <c r="B56" s="43" t="s">
        <v>68</v>
      </c>
      <c r="C56" s="42">
        <v>69.2</v>
      </c>
      <c r="D56" s="48" t="s">
        <v>316</v>
      </c>
      <c r="E56" s="46">
        <v>0</v>
      </c>
      <c r="F56" s="91">
        <v>0.9</v>
      </c>
      <c r="G56" s="53">
        <f t="shared" si="0"/>
        <v>0.77382000000000006</v>
      </c>
      <c r="H56" s="70">
        <v>0.25258541699113296</v>
      </c>
      <c r="I56" s="53">
        <v>1.2327574169911331</v>
      </c>
      <c r="J56" s="51">
        <v>0.20635200000000001</v>
      </c>
      <c r="K56" s="84"/>
      <c r="M56" s="19"/>
    </row>
    <row r="57" spans="1:13" x14ac:dyDescent="0.25">
      <c r="A57" s="90">
        <v>41</v>
      </c>
      <c r="B57" s="43" t="s">
        <v>69</v>
      </c>
      <c r="C57" s="42">
        <v>64.7</v>
      </c>
      <c r="D57" s="48" t="s">
        <v>316</v>
      </c>
      <c r="E57" s="46">
        <v>0</v>
      </c>
      <c r="F57" s="91">
        <v>1.1000000000000001</v>
      </c>
      <c r="G57" s="53">
        <f t="shared" si="0"/>
        <v>0.94578000000000007</v>
      </c>
      <c r="H57" s="70">
        <v>0.23616006473014889</v>
      </c>
      <c r="I57" s="53">
        <v>1.434148064730149</v>
      </c>
      <c r="J57" s="51">
        <v>0.25220800000000004</v>
      </c>
      <c r="K57" s="84"/>
      <c r="M57" s="19"/>
    </row>
    <row r="58" spans="1:13" x14ac:dyDescent="0.25">
      <c r="A58" s="90">
        <v>42</v>
      </c>
      <c r="B58" s="43" t="s">
        <v>70</v>
      </c>
      <c r="C58" s="42">
        <v>42.5</v>
      </c>
      <c r="D58" s="48" t="s">
        <v>316</v>
      </c>
      <c r="E58" s="46">
        <v>0</v>
      </c>
      <c r="F58" s="91">
        <v>0.9</v>
      </c>
      <c r="G58" s="53">
        <f t="shared" si="0"/>
        <v>0.77382000000000006</v>
      </c>
      <c r="H58" s="70">
        <v>0.1551283269092941</v>
      </c>
      <c r="I58" s="53">
        <v>1.1353003269092943</v>
      </c>
      <c r="J58" s="51">
        <v>0.20635200000000001</v>
      </c>
      <c r="K58" s="84"/>
      <c r="M58" s="19"/>
    </row>
    <row r="59" spans="1:13" x14ac:dyDescent="0.25">
      <c r="A59" s="90">
        <v>43</v>
      </c>
      <c r="B59" s="43" t="s">
        <v>71</v>
      </c>
      <c r="C59" s="42">
        <v>44.5</v>
      </c>
      <c r="D59" s="48" t="s">
        <v>316</v>
      </c>
      <c r="E59" s="46">
        <v>0</v>
      </c>
      <c r="F59" s="91">
        <v>1</v>
      </c>
      <c r="G59" s="53">
        <f t="shared" si="0"/>
        <v>0.85980000000000001</v>
      </c>
      <c r="H59" s="70">
        <v>0.16242848346973146</v>
      </c>
      <c r="I59" s="53">
        <v>1.2515084834697314</v>
      </c>
      <c r="J59" s="51">
        <v>0.22928000000000001</v>
      </c>
      <c r="K59" s="84"/>
      <c r="M59" s="19"/>
    </row>
    <row r="60" spans="1:13" x14ac:dyDescent="0.25">
      <c r="A60" s="90">
        <v>44</v>
      </c>
      <c r="B60" s="43" t="s">
        <v>72</v>
      </c>
      <c r="C60" s="42">
        <v>69.599999999999994</v>
      </c>
      <c r="D60" s="48" t="s">
        <v>316</v>
      </c>
      <c r="E60" s="46">
        <v>0</v>
      </c>
      <c r="F60" s="91">
        <v>1.5</v>
      </c>
      <c r="G60" s="53">
        <f t="shared" si="0"/>
        <v>1.2897000000000001</v>
      </c>
      <c r="H60" s="70">
        <v>0.2540454483032204</v>
      </c>
      <c r="I60" s="53">
        <v>1.8876654483032205</v>
      </c>
      <c r="J60" s="51">
        <v>0.34392</v>
      </c>
      <c r="K60" s="84"/>
      <c r="M60" s="19"/>
    </row>
    <row r="61" spans="1:13" x14ac:dyDescent="0.25">
      <c r="A61" s="90">
        <v>45</v>
      </c>
      <c r="B61" s="43" t="s">
        <v>73</v>
      </c>
      <c r="C61" s="42">
        <v>64.8</v>
      </c>
      <c r="D61" s="48" t="s">
        <v>316</v>
      </c>
      <c r="E61" s="46">
        <v>0</v>
      </c>
      <c r="F61" s="91">
        <v>1.2</v>
      </c>
      <c r="G61" s="53">
        <f t="shared" si="0"/>
        <v>1.03176</v>
      </c>
      <c r="H61" s="70">
        <v>0.23652507255817073</v>
      </c>
      <c r="I61" s="53">
        <v>1.5434210725581707</v>
      </c>
      <c r="J61" s="51">
        <v>0.27513599999999999</v>
      </c>
      <c r="K61" s="84"/>
      <c r="M61" s="19"/>
    </row>
    <row r="62" spans="1:13" x14ac:dyDescent="0.25">
      <c r="A62" s="90">
        <v>46</v>
      </c>
      <c r="B62" s="43" t="s">
        <v>74</v>
      </c>
      <c r="C62" s="42">
        <v>42.6</v>
      </c>
      <c r="D62" s="48" t="s">
        <v>316</v>
      </c>
      <c r="E62" s="46">
        <v>0</v>
      </c>
      <c r="F62" s="93">
        <v>0.157</v>
      </c>
      <c r="G62" s="53">
        <f t="shared" si="0"/>
        <v>0.13498860000000001</v>
      </c>
      <c r="H62" s="70">
        <v>0.15549333473731597</v>
      </c>
      <c r="I62" s="53">
        <v>0.32647889473731601</v>
      </c>
      <c r="J62" s="51">
        <v>3.5996960000000001E-2</v>
      </c>
      <c r="K62" s="84"/>
      <c r="M62" s="19"/>
    </row>
    <row r="63" spans="1:13" x14ac:dyDescent="0.25">
      <c r="A63" s="90">
        <v>47</v>
      </c>
      <c r="B63" s="43" t="s">
        <v>75</v>
      </c>
      <c r="C63" s="42">
        <v>44.2</v>
      </c>
      <c r="D63" s="48" t="s">
        <v>316</v>
      </c>
      <c r="E63" s="46">
        <v>0</v>
      </c>
      <c r="F63" s="91">
        <v>1</v>
      </c>
      <c r="G63" s="53">
        <f t="shared" si="0"/>
        <v>0.85980000000000001</v>
      </c>
      <c r="H63" s="70">
        <v>0.16133345998566587</v>
      </c>
      <c r="I63" s="53">
        <v>1.2504134599856658</v>
      </c>
      <c r="J63" s="51">
        <v>0.22928000000000001</v>
      </c>
      <c r="K63" s="84"/>
      <c r="M63" s="19"/>
    </row>
    <row r="64" spans="1:13" x14ac:dyDescent="0.25">
      <c r="A64" s="90">
        <v>48</v>
      </c>
      <c r="B64" s="43" t="s">
        <v>76</v>
      </c>
      <c r="C64" s="42">
        <v>69.2</v>
      </c>
      <c r="D64" s="48" t="s">
        <v>316</v>
      </c>
      <c r="E64" s="46">
        <v>0</v>
      </c>
      <c r="F64" s="91">
        <v>1</v>
      </c>
      <c r="G64" s="53">
        <f t="shared" si="0"/>
        <v>0.85980000000000001</v>
      </c>
      <c r="H64" s="70">
        <v>0.25258541699113296</v>
      </c>
      <c r="I64" s="53">
        <v>1.3416654169911328</v>
      </c>
      <c r="J64" s="51">
        <v>0.22928000000000001</v>
      </c>
      <c r="K64" s="84"/>
      <c r="M64" s="19"/>
    </row>
    <row r="65" spans="1:13" x14ac:dyDescent="0.25">
      <c r="A65" s="90">
        <v>49</v>
      </c>
      <c r="B65" s="43" t="s">
        <v>77</v>
      </c>
      <c r="C65" s="42">
        <v>64.3</v>
      </c>
      <c r="D65" s="48" t="s">
        <v>316</v>
      </c>
      <c r="E65" s="46">
        <v>0</v>
      </c>
      <c r="F65" s="91">
        <v>1</v>
      </c>
      <c r="G65" s="53">
        <f t="shared" si="0"/>
        <v>0.85980000000000001</v>
      </c>
      <c r="H65" s="70">
        <v>0.23470003341806139</v>
      </c>
      <c r="I65" s="53">
        <v>1.3237800334180614</v>
      </c>
      <c r="J65" s="51">
        <v>0.22928000000000001</v>
      </c>
      <c r="K65" s="84"/>
      <c r="M65" s="19"/>
    </row>
    <row r="66" spans="1:13" x14ac:dyDescent="0.25">
      <c r="A66" s="90">
        <v>50</v>
      </c>
      <c r="B66" s="43" t="s">
        <v>78</v>
      </c>
      <c r="C66" s="42">
        <v>42.5</v>
      </c>
      <c r="D66" s="48" t="s">
        <v>316</v>
      </c>
      <c r="E66" s="46">
        <v>0</v>
      </c>
      <c r="F66" s="93">
        <v>0.17499999999999999</v>
      </c>
      <c r="G66" s="53">
        <f t="shared" si="0"/>
        <v>0.15046499999999999</v>
      </c>
      <c r="H66" s="70">
        <v>0.1551283269092941</v>
      </c>
      <c r="I66" s="53">
        <v>0.34571732690929408</v>
      </c>
      <c r="J66" s="51">
        <v>4.0124E-2</v>
      </c>
      <c r="K66" s="84"/>
      <c r="M66" s="19"/>
    </row>
    <row r="67" spans="1:13" x14ac:dyDescent="0.25">
      <c r="A67" s="90">
        <v>51</v>
      </c>
      <c r="B67" s="43" t="s">
        <v>79</v>
      </c>
      <c r="C67" s="42">
        <v>43.8</v>
      </c>
      <c r="D67" s="48" t="s">
        <v>316</v>
      </c>
      <c r="E67" s="46">
        <v>0</v>
      </c>
      <c r="F67" s="93">
        <v>0.20100000000000001</v>
      </c>
      <c r="G67" s="53">
        <f t="shared" si="0"/>
        <v>0.17281980000000002</v>
      </c>
      <c r="H67" s="70">
        <v>0.15987342867357837</v>
      </c>
      <c r="I67" s="53">
        <v>0.37877850867357843</v>
      </c>
      <c r="J67" s="51">
        <v>4.6085280000000006E-2</v>
      </c>
      <c r="K67" s="84"/>
      <c r="M67" s="19"/>
    </row>
    <row r="68" spans="1:13" x14ac:dyDescent="0.25">
      <c r="A68" s="90">
        <v>52</v>
      </c>
      <c r="B68" s="43" t="s">
        <v>80</v>
      </c>
      <c r="C68" s="42">
        <v>69.3</v>
      </c>
      <c r="D68" s="48" t="s">
        <v>316</v>
      </c>
      <c r="E68" s="46">
        <v>0</v>
      </c>
      <c r="F68" s="91">
        <v>1</v>
      </c>
      <c r="G68" s="53">
        <f t="shared" si="0"/>
        <v>0.85980000000000001</v>
      </c>
      <c r="H68" s="70">
        <v>0.25295042481915481</v>
      </c>
      <c r="I68" s="53">
        <v>1.3420304248191548</v>
      </c>
      <c r="J68" s="51">
        <v>0.22928000000000001</v>
      </c>
      <c r="K68" s="84"/>
      <c r="M68" s="19"/>
    </row>
    <row r="69" spans="1:13" x14ac:dyDescent="0.25">
      <c r="A69" s="90">
        <v>53</v>
      </c>
      <c r="B69" s="43" t="s">
        <v>81</v>
      </c>
      <c r="C69" s="42">
        <v>63.7</v>
      </c>
      <c r="D69" s="48" t="s">
        <v>316</v>
      </c>
      <c r="E69" s="46">
        <v>0</v>
      </c>
      <c r="F69" s="91">
        <v>1</v>
      </c>
      <c r="G69" s="53">
        <f t="shared" si="0"/>
        <v>0.85980000000000001</v>
      </c>
      <c r="H69" s="70">
        <v>0.23250998644993021</v>
      </c>
      <c r="I69" s="53">
        <v>1.3215899864499301</v>
      </c>
      <c r="J69" s="51">
        <v>0.22928000000000001</v>
      </c>
      <c r="K69" s="84"/>
      <c r="M69" s="19"/>
    </row>
    <row r="70" spans="1:13" x14ac:dyDescent="0.25">
      <c r="A70" s="90">
        <v>54</v>
      </c>
      <c r="B70" s="43" t="s">
        <v>82</v>
      </c>
      <c r="C70" s="42">
        <v>42.4</v>
      </c>
      <c r="D70" s="48" t="s">
        <v>316</v>
      </c>
      <c r="E70" s="46">
        <v>0</v>
      </c>
      <c r="F70" s="91">
        <v>1</v>
      </c>
      <c r="G70" s="53">
        <f t="shared" si="0"/>
        <v>0.85980000000000001</v>
      </c>
      <c r="H70" s="70">
        <v>0.15476331908127222</v>
      </c>
      <c r="I70" s="53">
        <v>1.2438433190812721</v>
      </c>
      <c r="J70" s="51">
        <v>0.22928000000000001</v>
      </c>
      <c r="K70" s="84"/>
      <c r="M70" s="19"/>
    </row>
    <row r="71" spans="1:13" x14ac:dyDescent="0.25">
      <c r="A71" s="90">
        <v>55</v>
      </c>
      <c r="B71" s="43" t="s">
        <v>83</v>
      </c>
      <c r="C71" s="42">
        <v>44</v>
      </c>
      <c r="D71" s="48" t="s">
        <v>316</v>
      </c>
      <c r="E71" s="46">
        <v>0</v>
      </c>
      <c r="F71" s="91">
        <v>1</v>
      </c>
      <c r="G71" s="53">
        <f t="shared" si="0"/>
        <v>0.85980000000000001</v>
      </c>
      <c r="H71" s="70">
        <v>0.16060344432962212</v>
      </c>
      <c r="I71" s="53">
        <v>1.2496834443296221</v>
      </c>
      <c r="J71" s="51">
        <v>0.22928000000000001</v>
      </c>
      <c r="K71" s="84"/>
      <c r="M71" s="19"/>
    </row>
    <row r="72" spans="1:13" x14ac:dyDescent="0.25">
      <c r="A72" s="90">
        <v>56</v>
      </c>
      <c r="B72" s="43" t="s">
        <v>84</v>
      </c>
      <c r="C72" s="42">
        <v>69.5</v>
      </c>
      <c r="D72" s="48" t="s">
        <v>316</v>
      </c>
      <c r="E72" s="46">
        <v>0</v>
      </c>
      <c r="F72" s="91">
        <v>1</v>
      </c>
      <c r="G72" s="53">
        <f t="shared" si="0"/>
        <v>0.85980000000000001</v>
      </c>
      <c r="H72" s="70">
        <v>0.25368044047519855</v>
      </c>
      <c r="I72" s="53">
        <v>1.3427604404751985</v>
      </c>
      <c r="J72" s="51">
        <v>0.22928000000000001</v>
      </c>
      <c r="K72" s="84"/>
      <c r="M72" s="19"/>
    </row>
    <row r="73" spans="1:13" x14ac:dyDescent="0.25">
      <c r="A73" s="90">
        <v>57</v>
      </c>
      <c r="B73" s="43" t="s">
        <v>85</v>
      </c>
      <c r="C73" s="42">
        <v>63.6</v>
      </c>
      <c r="D73" s="48" t="s">
        <v>316</v>
      </c>
      <c r="E73" s="46">
        <v>0</v>
      </c>
      <c r="F73" s="91">
        <v>1</v>
      </c>
      <c r="G73" s="53">
        <f t="shared" si="0"/>
        <v>0.85980000000000001</v>
      </c>
      <c r="H73" s="70">
        <v>0.23214497862190833</v>
      </c>
      <c r="I73" s="53">
        <v>1.3212249786219084</v>
      </c>
      <c r="J73" s="51">
        <v>0.22928000000000001</v>
      </c>
      <c r="K73" s="84"/>
      <c r="M73" s="19"/>
    </row>
    <row r="74" spans="1:13" x14ac:dyDescent="0.25">
      <c r="A74" s="90">
        <v>58</v>
      </c>
      <c r="B74" s="43" t="s">
        <v>86</v>
      </c>
      <c r="C74" s="42">
        <v>42.6</v>
      </c>
      <c r="D74" s="48" t="s">
        <v>316</v>
      </c>
      <c r="E74" s="46">
        <v>0</v>
      </c>
      <c r="F74" s="93">
        <v>0.17100000000000001</v>
      </c>
      <c r="G74" s="53">
        <f t="shared" si="0"/>
        <v>0.14702580000000001</v>
      </c>
      <c r="H74" s="70">
        <v>0.15549333473731597</v>
      </c>
      <c r="I74" s="53">
        <v>0.34172601473731595</v>
      </c>
      <c r="J74" s="51">
        <v>3.9206880000000006E-2</v>
      </c>
      <c r="K74" s="84"/>
      <c r="M74" s="19"/>
    </row>
    <row r="75" spans="1:13" x14ac:dyDescent="0.25">
      <c r="A75" s="90">
        <v>59</v>
      </c>
      <c r="B75" s="43" t="s">
        <v>87</v>
      </c>
      <c r="C75" s="42">
        <v>43.9</v>
      </c>
      <c r="D75" s="48" t="s">
        <v>316</v>
      </c>
      <c r="E75" s="46">
        <v>0</v>
      </c>
      <c r="F75" s="91">
        <v>1</v>
      </c>
      <c r="G75" s="53">
        <f t="shared" si="0"/>
        <v>0.85980000000000001</v>
      </c>
      <c r="H75" s="70">
        <v>0.16023843650160025</v>
      </c>
      <c r="I75" s="53">
        <v>1.2493184365016001</v>
      </c>
      <c r="J75" s="51">
        <v>0.22928000000000001</v>
      </c>
      <c r="K75" s="84"/>
      <c r="M75" s="19"/>
    </row>
    <row r="76" spans="1:13" x14ac:dyDescent="0.25">
      <c r="A76" s="90">
        <v>60</v>
      </c>
      <c r="B76" s="43" t="s">
        <v>88</v>
      </c>
      <c r="C76" s="42">
        <v>68.900000000000006</v>
      </c>
      <c r="D76" s="48" t="s">
        <v>316</v>
      </c>
      <c r="E76" s="46">
        <v>0</v>
      </c>
      <c r="F76" s="91">
        <v>1.2</v>
      </c>
      <c r="G76" s="53">
        <f t="shared" si="0"/>
        <v>1.03176</v>
      </c>
      <c r="H76" s="70">
        <v>0.25149039350706737</v>
      </c>
      <c r="I76" s="53">
        <v>1.5583863935070674</v>
      </c>
      <c r="J76" s="51">
        <v>0.27513599999999999</v>
      </c>
      <c r="K76" s="84"/>
      <c r="M76" s="19"/>
    </row>
    <row r="77" spans="1:13" x14ac:dyDescent="0.25">
      <c r="A77" s="90">
        <v>61</v>
      </c>
      <c r="B77" s="43" t="s">
        <v>89</v>
      </c>
      <c r="C77" s="42">
        <v>63.7</v>
      </c>
      <c r="D77" s="48" t="s">
        <v>316</v>
      </c>
      <c r="E77" s="46">
        <v>0</v>
      </c>
      <c r="F77" s="91">
        <v>1.9</v>
      </c>
      <c r="G77" s="53">
        <f t="shared" si="0"/>
        <v>1.6336199999999999</v>
      </c>
      <c r="H77" s="70">
        <v>0.23250998644993021</v>
      </c>
      <c r="I77" s="53">
        <v>2.3017619864499301</v>
      </c>
      <c r="J77" s="51">
        <v>0.43563199999999996</v>
      </c>
      <c r="K77" s="84"/>
      <c r="M77" s="19"/>
    </row>
    <row r="78" spans="1:13" x14ac:dyDescent="0.25">
      <c r="A78" s="90">
        <v>62</v>
      </c>
      <c r="B78" s="43" t="s">
        <v>90</v>
      </c>
      <c r="C78" s="42">
        <v>42.8</v>
      </c>
      <c r="D78" s="48" t="s">
        <v>316</v>
      </c>
      <c r="E78" s="46">
        <v>0</v>
      </c>
      <c r="F78" s="91">
        <v>0.8</v>
      </c>
      <c r="G78" s="53">
        <f t="shared" si="0"/>
        <v>0.68784000000000001</v>
      </c>
      <c r="H78" s="70">
        <v>0.15622335039335969</v>
      </c>
      <c r="I78" s="53">
        <v>1.0274873503933597</v>
      </c>
      <c r="J78" s="51">
        <v>0.183424</v>
      </c>
      <c r="K78" s="84"/>
      <c r="M78" s="19"/>
    </row>
    <row r="79" spans="1:13" x14ac:dyDescent="0.25">
      <c r="A79" s="90">
        <v>63</v>
      </c>
      <c r="B79" s="43" t="s">
        <v>91</v>
      </c>
      <c r="C79" s="42">
        <v>44.3</v>
      </c>
      <c r="D79" s="48" t="s">
        <v>316</v>
      </c>
      <c r="E79" s="46">
        <v>0</v>
      </c>
      <c r="F79" s="91">
        <v>1.2</v>
      </c>
      <c r="G79" s="53">
        <f t="shared" si="0"/>
        <v>1.03176</v>
      </c>
      <c r="H79" s="70">
        <v>0.16169846781368771</v>
      </c>
      <c r="I79" s="53">
        <v>1.4685944678136877</v>
      </c>
      <c r="J79" s="51">
        <v>0.27513599999999999</v>
      </c>
      <c r="K79" s="84"/>
      <c r="M79" s="19"/>
    </row>
    <row r="80" spans="1:13" x14ac:dyDescent="0.25">
      <c r="A80" s="90">
        <v>64</v>
      </c>
      <c r="B80" s="43" t="s">
        <v>92</v>
      </c>
      <c r="C80" s="42">
        <v>69</v>
      </c>
      <c r="D80" s="48" t="s">
        <v>316</v>
      </c>
      <c r="E80" s="46">
        <v>0</v>
      </c>
      <c r="F80" s="93">
        <v>0.40300000000000002</v>
      </c>
      <c r="G80" s="53">
        <f t="shared" si="0"/>
        <v>0.34649940000000001</v>
      </c>
      <c r="H80" s="70">
        <v>0.25185540133508921</v>
      </c>
      <c r="I80" s="53">
        <v>0.69075464133508924</v>
      </c>
      <c r="J80" s="51">
        <v>9.2399839999999997E-2</v>
      </c>
      <c r="K80" s="84"/>
      <c r="M80" s="19"/>
    </row>
    <row r="81" spans="1:13" x14ac:dyDescent="0.25">
      <c r="A81" s="90">
        <v>65</v>
      </c>
      <c r="B81" s="43" t="s">
        <v>94</v>
      </c>
      <c r="C81" s="42">
        <v>78</v>
      </c>
      <c r="D81" s="48" t="s">
        <v>316</v>
      </c>
      <c r="E81" s="72">
        <v>1.3939999999999999</v>
      </c>
      <c r="F81" s="91">
        <v>3.6</v>
      </c>
      <c r="G81" s="53">
        <f>(F81-E81)*0.8598</f>
        <v>1.8967188000000004</v>
      </c>
      <c r="H81" s="70">
        <v>0.28470610585705736</v>
      </c>
      <c r="I81" s="53">
        <v>2.1814249058570576</v>
      </c>
      <c r="J81" s="108">
        <f>SUM(J17:J80)</f>
        <v>17.220532959999986</v>
      </c>
      <c r="K81" s="109" t="s">
        <v>368</v>
      </c>
      <c r="M81" s="19"/>
    </row>
    <row r="82" spans="1:13" x14ac:dyDescent="0.25">
      <c r="A82" s="90">
        <v>66</v>
      </c>
      <c r="B82" s="43" t="s">
        <v>93</v>
      </c>
      <c r="C82" s="42">
        <v>45.4</v>
      </c>
      <c r="D82" s="48" t="s">
        <v>316</v>
      </c>
      <c r="E82" s="72">
        <v>1.0169999999999999</v>
      </c>
      <c r="F82" s="91">
        <v>2.5</v>
      </c>
      <c r="G82" s="53">
        <f t="shared" ref="G82:G147" si="1">(F82-E82)*0.8598</f>
        <v>1.2750834000000002</v>
      </c>
      <c r="H82" s="70">
        <v>0.16571355392192827</v>
      </c>
      <c r="I82" s="53">
        <v>1.4407969539219285</v>
      </c>
      <c r="J82" s="19"/>
      <c r="K82" s="84"/>
      <c r="M82" s="19"/>
    </row>
    <row r="83" spans="1:13" x14ac:dyDescent="0.25">
      <c r="A83" s="90">
        <v>67</v>
      </c>
      <c r="B83" s="43" t="s">
        <v>95</v>
      </c>
      <c r="C83" s="42">
        <v>73.599999999999994</v>
      </c>
      <c r="D83" s="48" t="s">
        <v>316</v>
      </c>
      <c r="E83" s="46">
        <v>0</v>
      </c>
      <c r="F83" s="91">
        <v>1.6</v>
      </c>
      <c r="G83" s="53">
        <f t="shared" si="1"/>
        <v>1.37568</v>
      </c>
      <c r="H83" s="70">
        <v>0.26864576142409513</v>
      </c>
      <c r="I83" s="53">
        <v>1.6443257614240951</v>
      </c>
      <c r="J83" s="19"/>
      <c r="K83" s="84"/>
      <c r="M83" s="19"/>
    </row>
    <row r="84" spans="1:13" x14ac:dyDescent="0.25">
      <c r="A84" s="90">
        <v>68</v>
      </c>
      <c r="B84" s="43" t="s">
        <v>96</v>
      </c>
      <c r="C84" s="42">
        <v>50</v>
      </c>
      <c r="D84" s="48" t="s">
        <v>316</v>
      </c>
      <c r="E84" s="46">
        <v>0</v>
      </c>
      <c r="F84" s="91">
        <v>1.6</v>
      </c>
      <c r="G84" s="53">
        <f t="shared" si="1"/>
        <v>1.37568</v>
      </c>
      <c r="H84" s="70">
        <v>0.18250391401093422</v>
      </c>
      <c r="I84" s="53">
        <v>1.5581839140109341</v>
      </c>
      <c r="J84" s="19"/>
      <c r="K84" s="84"/>
      <c r="M84" s="19"/>
    </row>
    <row r="85" spans="1:13" x14ac:dyDescent="0.25">
      <c r="A85" s="90">
        <v>69</v>
      </c>
      <c r="B85" s="43" t="s">
        <v>97</v>
      </c>
      <c r="C85" s="42">
        <v>96.3</v>
      </c>
      <c r="D85" s="48" t="s">
        <v>316</v>
      </c>
      <c r="E85" s="46">
        <v>0</v>
      </c>
      <c r="F85" s="91">
        <v>3.2</v>
      </c>
      <c r="G85" s="53">
        <f t="shared" si="1"/>
        <v>2.75136</v>
      </c>
      <c r="H85" s="70">
        <v>0.35150253838505929</v>
      </c>
      <c r="I85" s="53">
        <v>3.1028625383850592</v>
      </c>
      <c r="J85" s="19"/>
      <c r="K85" s="84"/>
      <c r="M85" s="19"/>
    </row>
    <row r="86" spans="1:13" x14ac:dyDescent="0.25">
      <c r="A86" s="90">
        <v>70</v>
      </c>
      <c r="B86" s="43" t="s">
        <v>98</v>
      </c>
      <c r="C86" s="42">
        <v>77.900000000000006</v>
      </c>
      <c r="D86" s="48" t="s">
        <v>316</v>
      </c>
      <c r="E86" s="47">
        <v>1.919</v>
      </c>
      <c r="F86" s="91">
        <v>3.8</v>
      </c>
      <c r="G86" s="53">
        <f t="shared" si="1"/>
        <v>1.6172837999999998</v>
      </c>
      <c r="H86" s="70">
        <v>0.28434109802903551</v>
      </c>
      <c r="I86" s="53">
        <v>1.9016248980290353</v>
      </c>
      <c r="J86" s="19"/>
      <c r="K86" s="84"/>
      <c r="M86" s="19"/>
    </row>
    <row r="87" spans="1:13" x14ac:dyDescent="0.25">
      <c r="A87" s="90">
        <v>71</v>
      </c>
      <c r="B87" s="43" t="s">
        <v>99</v>
      </c>
      <c r="C87" s="42">
        <v>44.7</v>
      </c>
      <c r="D87" s="48" t="s">
        <v>316</v>
      </c>
      <c r="E87" s="46">
        <v>0</v>
      </c>
      <c r="F87" s="91">
        <v>1.2</v>
      </c>
      <c r="G87" s="53">
        <f t="shared" si="1"/>
        <v>1.03176</v>
      </c>
      <c r="H87" s="70">
        <v>0.16315849912577521</v>
      </c>
      <c r="I87" s="53">
        <v>1.1949184991257753</v>
      </c>
      <c r="J87" s="19"/>
      <c r="K87" s="84"/>
      <c r="M87" s="19"/>
    </row>
    <row r="88" spans="1:13" x14ac:dyDescent="0.25">
      <c r="A88" s="90">
        <v>72</v>
      </c>
      <c r="B88" s="43" t="s">
        <v>100</v>
      </c>
      <c r="C88" s="42">
        <v>73.599999999999994</v>
      </c>
      <c r="D88" s="48" t="s">
        <v>316</v>
      </c>
      <c r="E88" s="47">
        <v>1.948</v>
      </c>
      <c r="F88" s="91">
        <v>3.9</v>
      </c>
      <c r="G88" s="53">
        <f t="shared" si="1"/>
        <v>1.6783296000000001</v>
      </c>
      <c r="H88" s="70">
        <v>0.26864576142409513</v>
      </c>
      <c r="I88" s="53">
        <v>1.9469753614240952</v>
      </c>
      <c r="J88" s="19"/>
      <c r="K88" s="84"/>
      <c r="M88" s="19"/>
    </row>
    <row r="89" spans="1:13" x14ac:dyDescent="0.25">
      <c r="A89" s="90">
        <v>73</v>
      </c>
      <c r="B89" s="43" t="s">
        <v>101</v>
      </c>
      <c r="C89" s="42">
        <v>49.4</v>
      </c>
      <c r="D89" s="48" t="s">
        <v>316</v>
      </c>
      <c r="E89" s="47">
        <v>1.0109999999999999</v>
      </c>
      <c r="F89" s="91">
        <v>2.2000000000000002</v>
      </c>
      <c r="G89" s="53">
        <f t="shared" si="1"/>
        <v>1.0223022000000002</v>
      </c>
      <c r="H89" s="70">
        <v>0.180313867042803</v>
      </c>
      <c r="I89" s="53">
        <v>1.2026160670428032</v>
      </c>
      <c r="J89" s="19"/>
      <c r="K89" s="84"/>
      <c r="M89" s="19"/>
    </row>
    <row r="90" spans="1:13" x14ac:dyDescent="0.25">
      <c r="A90" s="90">
        <v>74</v>
      </c>
      <c r="B90" s="43" t="s">
        <v>102</v>
      </c>
      <c r="C90" s="42">
        <v>96.1</v>
      </c>
      <c r="D90" s="48" t="s">
        <v>316</v>
      </c>
      <c r="E90" s="47">
        <v>2.024</v>
      </c>
      <c r="F90" s="91">
        <v>4.8</v>
      </c>
      <c r="G90" s="53">
        <f t="shared" si="1"/>
        <v>2.3868047999999997</v>
      </c>
      <c r="H90" s="70">
        <v>0.35077252272901555</v>
      </c>
      <c r="I90" s="53">
        <v>2.7375773227290154</v>
      </c>
      <c r="J90" s="19"/>
      <c r="K90" s="84"/>
      <c r="M90" s="19"/>
    </row>
    <row r="91" spans="1:13" x14ac:dyDescent="0.25">
      <c r="A91" s="90">
        <v>75</v>
      </c>
      <c r="B91" s="43" t="s">
        <v>103</v>
      </c>
      <c r="C91" s="42">
        <v>77.3</v>
      </c>
      <c r="D91" s="48" t="s">
        <v>316</v>
      </c>
      <c r="E91" s="46">
        <v>0</v>
      </c>
      <c r="F91" s="91">
        <v>1.2</v>
      </c>
      <c r="G91" s="53">
        <f t="shared" si="1"/>
        <v>1.03176</v>
      </c>
      <c r="H91" s="70">
        <v>0.28215105106090427</v>
      </c>
      <c r="I91" s="53">
        <v>1.3139110510609042</v>
      </c>
      <c r="J91" s="19"/>
      <c r="K91" s="84"/>
      <c r="M91" s="19"/>
    </row>
    <row r="92" spans="1:13" x14ac:dyDescent="0.25">
      <c r="A92" s="90">
        <v>76</v>
      </c>
      <c r="B92" s="43" t="s">
        <v>104</v>
      </c>
      <c r="C92" s="42">
        <v>45.1</v>
      </c>
      <c r="D92" s="48" t="s">
        <v>316</v>
      </c>
      <c r="E92" s="46">
        <v>0</v>
      </c>
      <c r="F92" s="91">
        <v>1.7</v>
      </c>
      <c r="G92" s="53">
        <f t="shared" si="1"/>
        <v>1.46166</v>
      </c>
      <c r="H92" s="70">
        <v>0.16461853043786268</v>
      </c>
      <c r="I92" s="53">
        <v>1.6262785304378626</v>
      </c>
      <c r="J92" s="19"/>
      <c r="K92" s="84"/>
      <c r="M92" s="19"/>
    </row>
    <row r="93" spans="1:13" x14ac:dyDescent="0.25">
      <c r="A93" s="90">
        <v>77</v>
      </c>
      <c r="B93" s="43" t="s">
        <v>105</v>
      </c>
      <c r="C93" s="42">
        <v>72.900000000000006</v>
      </c>
      <c r="D93" s="48" t="s">
        <v>316</v>
      </c>
      <c r="E93" s="46">
        <v>0</v>
      </c>
      <c r="F93" s="91">
        <v>2</v>
      </c>
      <c r="G93" s="53">
        <f t="shared" si="1"/>
        <v>1.7196</v>
      </c>
      <c r="H93" s="70">
        <v>0.2660907066279421</v>
      </c>
      <c r="I93" s="53">
        <v>1.9856907066279421</v>
      </c>
      <c r="J93" s="19"/>
      <c r="K93" s="84"/>
      <c r="M93" s="19"/>
    </row>
    <row r="94" spans="1:13" x14ac:dyDescent="0.25">
      <c r="A94" s="90">
        <v>78</v>
      </c>
      <c r="B94" s="43" t="s">
        <v>106</v>
      </c>
      <c r="C94" s="42">
        <v>48.6</v>
      </c>
      <c r="D94" s="48" t="s">
        <v>316</v>
      </c>
      <c r="E94" s="46">
        <v>0</v>
      </c>
      <c r="F94" s="91">
        <v>0.7</v>
      </c>
      <c r="G94" s="53">
        <f t="shared" si="1"/>
        <v>0.60185999999999995</v>
      </c>
      <c r="H94" s="70">
        <v>0.17739380441862806</v>
      </c>
      <c r="I94" s="53">
        <v>0.77925380441862802</v>
      </c>
      <c r="J94" s="19"/>
      <c r="K94" s="84"/>
      <c r="M94" s="19"/>
    </row>
    <row r="95" spans="1:13" x14ac:dyDescent="0.25">
      <c r="A95" s="90">
        <v>79</v>
      </c>
      <c r="B95" s="43" t="s">
        <v>107</v>
      </c>
      <c r="C95" s="42">
        <v>96.9</v>
      </c>
      <c r="D95" s="48" t="s">
        <v>316</v>
      </c>
      <c r="E95" s="46">
        <v>0</v>
      </c>
      <c r="F95" s="91">
        <v>2.5</v>
      </c>
      <c r="G95" s="53">
        <f t="shared" si="1"/>
        <v>2.1495000000000002</v>
      </c>
      <c r="H95" s="70">
        <v>0.35369258535319054</v>
      </c>
      <c r="I95" s="53">
        <v>2.5031925853531907</v>
      </c>
      <c r="J95" s="19"/>
      <c r="K95" s="84"/>
      <c r="M95" s="19"/>
    </row>
    <row r="96" spans="1:13" x14ac:dyDescent="0.25">
      <c r="A96" s="90">
        <v>80</v>
      </c>
      <c r="B96" s="43" t="s">
        <v>108</v>
      </c>
      <c r="C96" s="42">
        <v>77.8</v>
      </c>
      <c r="D96" s="48" t="s">
        <v>316</v>
      </c>
      <c r="E96" s="46">
        <v>0</v>
      </c>
      <c r="F96" s="91">
        <v>1.9</v>
      </c>
      <c r="G96" s="53">
        <f t="shared" si="1"/>
        <v>1.6336199999999999</v>
      </c>
      <c r="H96" s="70">
        <v>0.28397609020101361</v>
      </c>
      <c r="I96" s="53">
        <v>1.9175960902010134</v>
      </c>
      <c r="J96" s="19"/>
      <c r="K96" s="84"/>
      <c r="M96" s="19"/>
    </row>
    <row r="97" spans="1:13" x14ac:dyDescent="0.25">
      <c r="A97" s="90">
        <v>81</v>
      </c>
      <c r="B97" s="43" t="s">
        <v>109</v>
      </c>
      <c r="C97" s="42">
        <v>44.9</v>
      </c>
      <c r="D97" s="48" t="s">
        <v>316</v>
      </c>
      <c r="E97" s="46">
        <v>0</v>
      </c>
      <c r="F97" s="91">
        <v>1.9</v>
      </c>
      <c r="G97" s="53">
        <f t="shared" si="1"/>
        <v>1.6336199999999999</v>
      </c>
      <c r="H97" s="70">
        <v>0.16388851478181893</v>
      </c>
      <c r="I97" s="53">
        <v>1.7975085147818188</v>
      </c>
      <c r="J97" s="19"/>
      <c r="K97" s="84"/>
      <c r="M97" s="19"/>
    </row>
    <row r="98" spans="1:13" x14ac:dyDescent="0.25">
      <c r="A98" s="90">
        <v>82</v>
      </c>
      <c r="B98" s="43" t="s">
        <v>110</v>
      </c>
      <c r="C98" s="42">
        <v>73.2</v>
      </c>
      <c r="D98" s="48" t="s">
        <v>316</v>
      </c>
      <c r="E98" s="46">
        <v>0</v>
      </c>
      <c r="F98" s="91">
        <v>1.7</v>
      </c>
      <c r="G98" s="53">
        <f t="shared" si="1"/>
        <v>1.46166</v>
      </c>
      <c r="H98" s="70">
        <v>0.26718573011200769</v>
      </c>
      <c r="I98" s="53">
        <v>1.7288457301120077</v>
      </c>
      <c r="J98" s="19"/>
      <c r="K98" s="84"/>
      <c r="M98" s="19"/>
    </row>
    <row r="99" spans="1:13" x14ac:dyDescent="0.25">
      <c r="A99" s="90">
        <v>83</v>
      </c>
      <c r="B99" s="43" t="s">
        <v>111</v>
      </c>
      <c r="C99" s="42">
        <v>49.1</v>
      </c>
      <c r="D99" s="48" t="s">
        <v>316</v>
      </c>
      <c r="E99" s="46">
        <v>0</v>
      </c>
      <c r="F99" s="91">
        <v>1.4</v>
      </c>
      <c r="G99" s="53">
        <f t="shared" si="1"/>
        <v>1.2037199999999999</v>
      </c>
      <c r="H99" s="70">
        <v>0.17921884355873741</v>
      </c>
      <c r="I99" s="53">
        <v>1.3829388435587373</v>
      </c>
      <c r="J99" s="19"/>
      <c r="K99" s="84"/>
      <c r="M99" s="19"/>
    </row>
    <row r="100" spans="1:13" x14ac:dyDescent="0.25">
      <c r="A100" s="90">
        <v>84</v>
      </c>
      <c r="B100" s="43" t="s">
        <v>112</v>
      </c>
      <c r="C100" s="42">
        <v>97.4</v>
      </c>
      <c r="D100" s="48" t="s">
        <v>316</v>
      </c>
      <c r="E100" s="46">
        <v>0</v>
      </c>
      <c r="F100" s="91">
        <v>2.2999999999999998</v>
      </c>
      <c r="G100" s="53">
        <f t="shared" si="1"/>
        <v>1.9775399999999999</v>
      </c>
      <c r="H100" s="70">
        <v>0.35551762449329988</v>
      </c>
      <c r="I100" s="53">
        <v>2.3330576244932999</v>
      </c>
      <c r="J100" s="19"/>
      <c r="K100" s="84"/>
      <c r="M100" s="19"/>
    </row>
    <row r="101" spans="1:13" x14ac:dyDescent="0.25">
      <c r="A101" s="90">
        <v>85</v>
      </c>
      <c r="B101" s="44" t="s">
        <v>113</v>
      </c>
      <c r="C101" s="42">
        <v>77.5</v>
      </c>
      <c r="D101" s="48" t="s">
        <v>316</v>
      </c>
      <c r="E101" s="46">
        <v>0</v>
      </c>
      <c r="F101" s="91">
        <v>1.8</v>
      </c>
      <c r="G101" s="53">
        <f t="shared" si="1"/>
        <v>1.5476400000000001</v>
      </c>
      <c r="H101" s="70">
        <v>0.28288106671694802</v>
      </c>
      <c r="I101" s="53">
        <v>1.830521066716948</v>
      </c>
      <c r="J101" s="19"/>
      <c r="K101" s="84"/>
      <c r="M101" s="19"/>
    </row>
    <row r="102" spans="1:13" x14ac:dyDescent="0.25">
      <c r="A102" s="90">
        <v>86</v>
      </c>
      <c r="B102" s="43" t="s">
        <v>114</v>
      </c>
      <c r="C102" s="42">
        <v>46.7</v>
      </c>
      <c r="D102" s="48" t="s">
        <v>316</v>
      </c>
      <c r="E102" s="46">
        <v>0</v>
      </c>
      <c r="F102" s="91">
        <v>1.1000000000000001</v>
      </c>
      <c r="G102" s="53">
        <f t="shared" si="1"/>
        <v>0.94578000000000007</v>
      </c>
      <c r="H102" s="70">
        <v>0.17045865568621257</v>
      </c>
      <c r="I102" s="53">
        <v>1.1162386556862127</v>
      </c>
      <c r="J102" s="19"/>
      <c r="K102" s="84"/>
      <c r="M102" s="19"/>
    </row>
    <row r="103" spans="1:13" x14ac:dyDescent="0.25">
      <c r="A103" s="90">
        <v>87</v>
      </c>
      <c r="B103" s="43" t="s">
        <v>115</v>
      </c>
      <c r="C103" s="42">
        <v>74</v>
      </c>
      <c r="D103" s="48" t="s">
        <v>316</v>
      </c>
      <c r="E103" s="46">
        <v>0</v>
      </c>
      <c r="F103" s="91">
        <v>2.1</v>
      </c>
      <c r="G103" s="53">
        <f t="shared" si="1"/>
        <v>1.8055800000000002</v>
      </c>
      <c r="H103" s="70">
        <v>0.27010579273618263</v>
      </c>
      <c r="I103" s="53">
        <v>2.0756857927361829</v>
      </c>
      <c r="J103" s="19"/>
      <c r="K103" s="84"/>
      <c r="M103" s="19"/>
    </row>
    <row r="104" spans="1:13" x14ac:dyDescent="0.25">
      <c r="A104" s="90">
        <v>88</v>
      </c>
      <c r="B104" s="43" t="s">
        <v>116</v>
      </c>
      <c r="C104" s="42">
        <v>48.1</v>
      </c>
      <c r="D104" s="48" t="s">
        <v>316</v>
      </c>
      <c r="E104" s="46">
        <v>0</v>
      </c>
      <c r="F104" s="91">
        <v>1.3</v>
      </c>
      <c r="G104" s="53">
        <f t="shared" si="1"/>
        <v>1.11774</v>
      </c>
      <c r="H104" s="70">
        <v>0.17556876527851872</v>
      </c>
      <c r="I104" s="53">
        <v>1.2933087652785187</v>
      </c>
      <c r="J104" s="19"/>
      <c r="K104" s="84"/>
      <c r="M104" s="19"/>
    </row>
    <row r="105" spans="1:13" x14ac:dyDescent="0.25">
      <c r="A105" s="90">
        <v>89</v>
      </c>
      <c r="B105" s="43" t="s">
        <v>117</v>
      </c>
      <c r="C105" s="42">
        <v>96.9</v>
      </c>
      <c r="D105" s="48" t="s">
        <v>316</v>
      </c>
      <c r="E105" s="46">
        <v>0</v>
      </c>
      <c r="F105" s="91">
        <v>2.5</v>
      </c>
      <c r="G105" s="53">
        <f t="shared" si="1"/>
        <v>2.1495000000000002</v>
      </c>
      <c r="H105" s="70">
        <v>0.35369258535319054</v>
      </c>
      <c r="I105" s="53">
        <v>2.5031925853531907</v>
      </c>
      <c r="J105" s="19"/>
      <c r="K105" s="84"/>
      <c r="M105" s="19"/>
    </row>
    <row r="106" spans="1:13" x14ac:dyDescent="0.25">
      <c r="A106" s="90">
        <v>90</v>
      </c>
      <c r="B106" s="43" t="s">
        <v>118</v>
      </c>
      <c r="C106" s="42">
        <v>76.8</v>
      </c>
      <c r="D106" s="48" t="s">
        <v>316</v>
      </c>
      <c r="E106" s="46">
        <v>0</v>
      </c>
      <c r="F106" s="91">
        <v>1.6</v>
      </c>
      <c r="G106" s="53">
        <f t="shared" si="1"/>
        <v>1.37568</v>
      </c>
      <c r="H106" s="70">
        <v>0.28032601192079493</v>
      </c>
      <c r="I106" s="53">
        <v>1.6560060119207949</v>
      </c>
      <c r="J106" s="19"/>
      <c r="K106" s="84"/>
      <c r="M106" s="19"/>
    </row>
    <row r="107" spans="1:13" x14ac:dyDescent="0.25">
      <c r="A107" s="90">
        <v>91</v>
      </c>
      <c r="B107" s="43" t="s">
        <v>119</v>
      </c>
      <c r="C107" s="42">
        <v>45.3</v>
      </c>
      <c r="D107" s="48" t="s">
        <v>316</v>
      </c>
      <c r="E107" s="46">
        <v>0</v>
      </c>
      <c r="F107" s="91">
        <v>1.5</v>
      </c>
      <c r="G107" s="53">
        <f t="shared" si="1"/>
        <v>1.2897000000000001</v>
      </c>
      <c r="H107" s="70">
        <v>0.1653485460939064</v>
      </c>
      <c r="I107" s="53">
        <v>1.4550485460939064</v>
      </c>
      <c r="J107" s="19"/>
      <c r="K107" s="84"/>
      <c r="M107" s="19"/>
    </row>
    <row r="108" spans="1:13" x14ac:dyDescent="0.25">
      <c r="A108" s="90">
        <v>92</v>
      </c>
      <c r="B108" s="43" t="s">
        <v>120</v>
      </c>
      <c r="C108" s="42">
        <v>73.099999999999994</v>
      </c>
      <c r="D108" s="48" t="s">
        <v>316</v>
      </c>
      <c r="E108" s="46">
        <v>0</v>
      </c>
      <c r="F108" s="91">
        <v>2</v>
      </c>
      <c r="G108" s="53">
        <f t="shared" si="1"/>
        <v>1.7196</v>
      </c>
      <c r="H108" s="70">
        <v>0.26682072228398579</v>
      </c>
      <c r="I108" s="53">
        <v>1.9864207222839858</v>
      </c>
      <c r="J108" s="19"/>
      <c r="K108" s="84"/>
      <c r="M108" s="19"/>
    </row>
    <row r="109" spans="1:13" x14ac:dyDescent="0.25">
      <c r="A109" s="90">
        <v>93</v>
      </c>
      <c r="B109" s="43" t="s">
        <v>121</v>
      </c>
      <c r="C109" s="42">
        <v>49.2</v>
      </c>
      <c r="D109" s="48" t="s">
        <v>316</v>
      </c>
      <c r="E109" s="46">
        <v>0</v>
      </c>
      <c r="F109" s="91">
        <v>1.6</v>
      </c>
      <c r="G109" s="53">
        <f t="shared" si="1"/>
        <v>1.37568</v>
      </c>
      <c r="H109" s="70">
        <v>0.17958385138675928</v>
      </c>
      <c r="I109" s="53">
        <v>1.5552638513867594</v>
      </c>
      <c r="J109" s="19"/>
      <c r="K109" s="84"/>
      <c r="M109" s="19"/>
    </row>
    <row r="110" spans="1:13" x14ac:dyDescent="0.25">
      <c r="A110" s="90">
        <v>94</v>
      </c>
      <c r="B110" s="43" t="s">
        <v>122</v>
      </c>
      <c r="C110" s="42">
        <v>97.2</v>
      </c>
      <c r="D110" s="48" t="s">
        <v>316</v>
      </c>
      <c r="E110" s="46">
        <v>0</v>
      </c>
      <c r="F110" s="91">
        <v>1.9</v>
      </c>
      <c r="G110" s="53">
        <f t="shared" si="1"/>
        <v>1.6336199999999999</v>
      </c>
      <c r="H110" s="70">
        <v>0.35478760883725613</v>
      </c>
      <c r="I110" s="53">
        <v>1.988407608837256</v>
      </c>
      <c r="J110" s="19"/>
      <c r="K110" s="84"/>
      <c r="M110" s="19"/>
    </row>
    <row r="111" spans="1:13" x14ac:dyDescent="0.25">
      <c r="A111" s="90">
        <v>95</v>
      </c>
      <c r="B111" s="43" t="s">
        <v>123</v>
      </c>
      <c r="C111" s="42">
        <v>76.099999999999994</v>
      </c>
      <c r="D111" s="48" t="s">
        <v>316</v>
      </c>
      <c r="E111" s="46">
        <v>0</v>
      </c>
      <c r="F111" s="91">
        <v>1.4</v>
      </c>
      <c r="G111" s="53">
        <f t="shared" si="1"/>
        <v>1.2037199999999999</v>
      </c>
      <c r="H111" s="70">
        <v>0.27777095712464184</v>
      </c>
      <c r="I111" s="53">
        <v>1.4814909571246417</v>
      </c>
      <c r="J111" s="19"/>
      <c r="K111" s="84"/>
      <c r="M111" s="19"/>
    </row>
    <row r="112" spans="1:13" x14ac:dyDescent="0.25">
      <c r="A112" s="90">
        <v>96</v>
      </c>
      <c r="B112" s="43" t="s">
        <v>124</v>
      </c>
      <c r="C112" s="42">
        <v>45.1</v>
      </c>
      <c r="D112" s="48" t="s">
        <v>316</v>
      </c>
      <c r="E112" s="46">
        <v>0</v>
      </c>
      <c r="F112" s="91">
        <v>1</v>
      </c>
      <c r="G112" s="53">
        <f t="shared" si="1"/>
        <v>0.85980000000000001</v>
      </c>
      <c r="H112" s="70">
        <v>0.16461853043786268</v>
      </c>
      <c r="I112" s="53">
        <v>1.0244185304378628</v>
      </c>
      <c r="J112" s="19"/>
      <c r="K112" s="84"/>
      <c r="M112" s="19"/>
    </row>
    <row r="113" spans="1:13" x14ac:dyDescent="0.25">
      <c r="A113" s="90">
        <v>97</v>
      </c>
      <c r="B113" s="43" t="s">
        <v>125</v>
      </c>
      <c r="C113" s="42">
        <v>73.099999999999994</v>
      </c>
      <c r="D113" s="48" t="s">
        <v>316</v>
      </c>
      <c r="E113" s="46">
        <v>0</v>
      </c>
      <c r="F113" s="91">
        <v>2</v>
      </c>
      <c r="G113" s="53">
        <f t="shared" si="1"/>
        <v>1.7196</v>
      </c>
      <c r="H113" s="70">
        <v>0.26682072228398579</v>
      </c>
      <c r="I113" s="53">
        <v>1.9864207222839858</v>
      </c>
      <c r="J113" s="19"/>
      <c r="K113" s="84"/>
      <c r="M113" s="19"/>
    </row>
    <row r="114" spans="1:13" x14ac:dyDescent="0.25">
      <c r="A114" s="90">
        <v>98</v>
      </c>
      <c r="B114" s="43" t="s">
        <v>126</v>
      </c>
      <c r="C114" s="42">
        <v>49.1</v>
      </c>
      <c r="D114" s="48" t="s">
        <v>316</v>
      </c>
      <c r="E114" s="46">
        <v>0</v>
      </c>
      <c r="F114" s="91">
        <v>0.7</v>
      </c>
      <c r="G114" s="53">
        <f t="shared" si="1"/>
        <v>0.60185999999999995</v>
      </c>
      <c r="H114" s="70">
        <v>0.17921884355873741</v>
      </c>
      <c r="I114" s="53">
        <v>0.78107884355873736</v>
      </c>
      <c r="J114" s="19"/>
      <c r="K114" s="84"/>
      <c r="M114" s="19"/>
    </row>
    <row r="115" spans="1:13" x14ac:dyDescent="0.25">
      <c r="A115" s="90">
        <v>99</v>
      </c>
      <c r="B115" s="43" t="s">
        <v>127</v>
      </c>
      <c r="C115" s="42">
        <v>97.3</v>
      </c>
      <c r="D115" s="48" t="s">
        <v>316</v>
      </c>
      <c r="E115" s="46">
        <v>0</v>
      </c>
      <c r="F115" s="91">
        <v>2.4</v>
      </c>
      <c r="G115" s="53">
        <f t="shared" si="1"/>
        <v>2.06352</v>
      </c>
      <c r="H115" s="70">
        <v>0.35515261666527798</v>
      </c>
      <c r="I115" s="53">
        <v>2.4186726166652779</v>
      </c>
      <c r="J115" s="19"/>
      <c r="K115" s="84"/>
      <c r="M115" s="19"/>
    </row>
    <row r="116" spans="1:13" x14ac:dyDescent="0.25">
      <c r="A116" s="90">
        <v>100</v>
      </c>
      <c r="B116" s="43" t="s">
        <v>128</v>
      </c>
      <c r="C116" s="42">
        <v>76.3</v>
      </c>
      <c r="D116" s="48" t="s">
        <v>316</v>
      </c>
      <c r="E116" s="46">
        <v>0</v>
      </c>
      <c r="F116" s="91">
        <v>1.4</v>
      </c>
      <c r="G116" s="53">
        <f t="shared" si="1"/>
        <v>1.2037199999999999</v>
      </c>
      <c r="H116" s="70">
        <v>0.27850097278068559</v>
      </c>
      <c r="I116" s="53">
        <v>1.4822209727806854</v>
      </c>
      <c r="J116" s="19"/>
      <c r="K116" s="84"/>
      <c r="M116" s="19"/>
    </row>
    <row r="117" spans="1:13" x14ac:dyDescent="0.25">
      <c r="A117" s="90">
        <v>101</v>
      </c>
      <c r="B117" s="43" t="s">
        <v>129</v>
      </c>
      <c r="C117" s="42">
        <v>44.6</v>
      </c>
      <c r="D117" s="48" t="s">
        <v>316</v>
      </c>
      <c r="E117" s="46">
        <v>0</v>
      </c>
      <c r="F117" s="91">
        <v>1.7</v>
      </c>
      <c r="G117" s="53">
        <f t="shared" si="1"/>
        <v>1.46166</v>
      </c>
      <c r="H117" s="70">
        <v>0.16279349129775333</v>
      </c>
      <c r="I117" s="53">
        <v>1.6244534912977533</v>
      </c>
      <c r="J117" s="19"/>
      <c r="K117" s="84"/>
      <c r="M117" s="19"/>
    </row>
    <row r="118" spans="1:13" x14ac:dyDescent="0.25">
      <c r="A118" s="90">
        <v>102</v>
      </c>
      <c r="B118" s="43" t="s">
        <v>130</v>
      </c>
      <c r="C118" s="42">
        <v>73.099999999999994</v>
      </c>
      <c r="D118" s="48" t="s">
        <v>316</v>
      </c>
      <c r="E118" s="46">
        <v>0</v>
      </c>
      <c r="F118" s="91">
        <v>1.4</v>
      </c>
      <c r="G118" s="53">
        <f t="shared" si="1"/>
        <v>1.2037199999999999</v>
      </c>
      <c r="H118" s="70">
        <v>0.26682072228398579</v>
      </c>
      <c r="I118" s="53">
        <v>1.4705407222839857</v>
      </c>
      <c r="J118" s="19"/>
      <c r="K118" s="84"/>
      <c r="M118" s="19"/>
    </row>
    <row r="119" spans="1:13" x14ac:dyDescent="0.25">
      <c r="A119" s="90">
        <v>103</v>
      </c>
      <c r="B119" s="43" t="s">
        <v>131</v>
      </c>
      <c r="C119" s="42">
        <v>49.5</v>
      </c>
      <c r="D119" s="48" t="s">
        <v>316</v>
      </c>
      <c r="E119" s="46">
        <v>0</v>
      </c>
      <c r="F119" s="91">
        <v>1</v>
      </c>
      <c r="G119" s="53">
        <f t="shared" si="1"/>
        <v>0.85980000000000001</v>
      </c>
      <c r="H119" s="70">
        <v>0.18067887487082487</v>
      </c>
      <c r="I119" s="53">
        <v>1.0404788748708249</v>
      </c>
      <c r="J119" s="19"/>
      <c r="K119" s="84"/>
      <c r="M119" s="19"/>
    </row>
    <row r="120" spans="1:13" x14ac:dyDescent="0.25">
      <c r="A120" s="90">
        <v>104</v>
      </c>
      <c r="B120" s="43" t="s">
        <v>132</v>
      </c>
      <c r="C120" s="42">
        <v>97.7</v>
      </c>
      <c r="D120" s="48" t="s">
        <v>316</v>
      </c>
      <c r="E120" s="46">
        <v>0</v>
      </c>
      <c r="F120" s="91">
        <v>2.2999999999999998</v>
      </c>
      <c r="G120" s="53">
        <f t="shared" si="1"/>
        <v>1.9775399999999999</v>
      </c>
      <c r="H120" s="70">
        <v>0.35661264797736547</v>
      </c>
      <c r="I120" s="53">
        <v>2.3341526479773655</v>
      </c>
      <c r="J120" s="19"/>
      <c r="K120" s="84"/>
      <c r="M120" s="19"/>
    </row>
    <row r="121" spans="1:13" x14ac:dyDescent="0.25">
      <c r="A121" s="90">
        <v>105</v>
      </c>
      <c r="B121" s="43" t="s">
        <v>133</v>
      </c>
      <c r="C121" s="42">
        <v>76.400000000000006</v>
      </c>
      <c r="D121" s="48" t="s">
        <v>316</v>
      </c>
      <c r="E121" s="46">
        <v>0</v>
      </c>
      <c r="F121" s="91">
        <v>1.5</v>
      </c>
      <c r="G121" s="53">
        <f t="shared" si="1"/>
        <v>1.2897000000000001</v>
      </c>
      <c r="H121" s="70">
        <v>0.27886598060870749</v>
      </c>
      <c r="I121" s="53">
        <v>1.5685659806087076</v>
      </c>
      <c r="J121" s="19"/>
      <c r="K121" s="84"/>
      <c r="M121" s="19"/>
    </row>
    <row r="122" spans="1:13" x14ac:dyDescent="0.25">
      <c r="A122" s="90">
        <v>106</v>
      </c>
      <c r="B122" s="43" t="s">
        <v>134</v>
      </c>
      <c r="C122" s="42">
        <v>44.7</v>
      </c>
      <c r="D122" s="48" t="s">
        <v>316</v>
      </c>
      <c r="E122" s="46">
        <v>0</v>
      </c>
      <c r="F122" s="91">
        <v>1.3</v>
      </c>
      <c r="G122" s="53">
        <f t="shared" si="1"/>
        <v>1.11774</v>
      </c>
      <c r="H122" s="70">
        <v>0.16315849912577521</v>
      </c>
      <c r="I122" s="53">
        <v>1.2808984991257752</v>
      </c>
      <c r="J122" s="19"/>
      <c r="K122" s="84"/>
      <c r="M122" s="19"/>
    </row>
    <row r="123" spans="1:13" x14ac:dyDescent="0.25">
      <c r="A123" s="90">
        <v>107</v>
      </c>
      <c r="B123" s="43" t="s">
        <v>135</v>
      </c>
      <c r="C123" s="42">
        <v>72.8</v>
      </c>
      <c r="D123" s="48" t="s">
        <v>316</v>
      </c>
      <c r="E123" s="46">
        <v>0</v>
      </c>
      <c r="F123" s="91">
        <v>1.4</v>
      </c>
      <c r="G123" s="53">
        <f t="shared" si="1"/>
        <v>1.2037199999999999</v>
      </c>
      <c r="H123" s="70">
        <v>0.2657256987999202</v>
      </c>
      <c r="I123" s="53">
        <v>1.46944569879992</v>
      </c>
      <c r="J123" s="19"/>
      <c r="K123" s="84"/>
      <c r="M123" s="19"/>
    </row>
    <row r="124" spans="1:13" x14ac:dyDescent="0.25">
      <c r="A124" s="90">
        <v>108</v>
      </c>
      <c r="B124" s="43" t="s">
        <v>136</v>
      </c>
      <c r="C124" s="42">
        <v>49.4</v>
      </c>
      <c r="D124" s="48" t="s">
        <v>316</v>
      </c>
      <c r="E124" s="46">
        <v>0</v>
      </c>
      <c r="F124" s="91">
        <v>0.9</v>
      </c>
      <c r="G124" s="53">
        <f t="shared" si="1"/>
        <v>0.77382000000000006</v>
      </c>
      <c r="H124" s="70">
        <v>0.180313867042803</v>
      </c>
      <c r="I124" s="53">
        <v>0.95413386704280301</v>
      </c>
      <c r="J124" s="19"/>
      <c r="K124" s="84"/>
      <c r="M124" s="19"/>
    </row>
    <row r="125" spans="1:13" x14ac:dyDescent="0.25">
      <c r="A125" s="90">
        <v>109</v>
      </c>
      <c r="B125" s="43" t="s">
        <v>137</v>
      </c>
      <c r="C125" s="42">
        <v>97.4</v>
      </c>
      <c r="D125" s="48" t="s">
        <v>316</v>
      </c>
      <c r="E125" s="46">
        <v>0</v>
      </c>
      <c r="F125" s="91">
        <v>2.4</v>
      </c>
      <c r="G125" s="53">
        <f t="shared" si="1"/>
        <v>2.06352</v>
      </c>
      <c r="H125" s="70">
        <v>0.35551762449329988</v>
      </c>
      <c r="I125" s="53">
        <v>2.4190376244933001</v>
      </c>
      <c r="J125" s="19"/>
      <c r="K125" s="84"/>
      <c r="M125" s="19"/>
    </row>
    <row r="126" spans="1:13" x14ac:dyDescent="0.25">
      <c r="A126" s="90">
        <v>110</v>
      </c>
      <c r="B126" s="43" t="s">
        <v>138</v>
      </c>
      <c r="C126" s="42">
        <v>77.400000000000006</v>
      </c>
      <c r="D126" s="48" t="s">
        <v>316</v>
      </c>
      <c r="E126" s="46">
        <v>0</v>
      </c>
      <c r="F126" s="91">
        <v>1.6</v>
      </c>
      <c r="G126" s="53">
        <f t="shared" si="1"/>
        <v>1.37568</v>
      </c>
      <c r="H126" s="70">
        <v>0.28251605888892617</v>
      </c>
      <c r="I126" s="53">
        <v>1.6581960588889262</v>
      </c>
      <c r="J126" s="19"/>
      <c r="K126" s="84"/>
      <c r="M126" s="19"/>
    </row>
    <row r="127" spans="1:13" x14ac:dyDescent="0.25">
      <c r="A127" s="90">
        <v>111</v>
      </c>
      <c r="B127" s="43" t="s">
        <v>139</v>
      </c>
      <c r="C127" s="42">
        <v>44.6</v>
      </c>
      <c r="D127" s="48" t="s">
        <v>316</v>
      </c>
      <c r="E127" s="46">
        <v>0</v>
      </c>
      <c r="F127" s="91">
        <v>1.4</v>
      </c>
      <c r="G127" s="53">
        <f t="shared" si="1"/>
        <v>1.2037199999999999</v>
      </c>
      <c r="H127" s="70">
        <v>0.16279349129775333</v>
      </c>
      <c r="I127" s="53">
        <v>1.3665134912977532</v>
      </c>
      <c r="J127" s="19"/>
      <c r="K127" s="84"/>
      <c r="M127" s="19"/>
    </row>
    <row r="128" spans="1:13" x14ac:dyDescent="0.25">
      <c r="A128" s="90">
        <v>112</v>
      </c>
      <c r="B128" s="43" t="s">
        <v>140</v>
      </c>
      <c r="C128" s="42">
        <v>72.8</v>
      </c>
      <c r="D128" s="48" t="s">
        <v>316</v>
      </c>
      <c r="E128" s="46">
        <v>0</v>
      </c>
      <c r="F128" s="91">
        <v>2</v>
      </c>
      <c r="G128" s="53">
        <f t="shared" si="1"/>
        <v>1.7196</v>
      </c>
      <c r="H128" s="70">
        <v>0.2657256987999202</v>
      </c>
      <c r="I128" s="53">
        <v>1.9853256987999202</v>
      </c>
      <c r="J128" s="19"/>
      <c r="K128" s="84"/>
      <c r="M128" s="19"/>
    </row>
    <row r="129" spans="1:13" x14ac:dyDescent="0.25">
      <c r="A129" s="90">
        <v>113</v>
      </c>
      <c r="B129" s="43" t="s">
        <v>141</v>
      </c>
      <c r="C129" s="42">
        <v>48.9</v>
      </c>
      <c r="D129" s="48" t="s">
        <v>316</v>
      </c>
      <c r="E129" s="46">
        <v>0</v>
      </c>
      <c r="F129" s="91">
        <v>1</v>
      </c>
      <c r="G129" s="53">
        <f t="shared" si="1"/>
        <v>0.85980000000000001</v>
      </c>
      <c r="H129" s="70">
        <v>0.17848882790269366</v>
      </c>
      <c r="I129" s="53">
        <v>1.0382888279026936</v>
      </c>
      <c r="J129" s="19"/>
      <c r="K129" s="84"/>
      <c r="M129" s="19"/>
    </row>
    <row r="130" spans="1:13" x14ac:dyDescent="0.25">
      <c r="A130" s="90">
        <v>114</v>
      </c>
      <c r="B130" s="43" t="s">
        <v>142</v>
      </c>
      <c r="C130" s="42">
        <v>96.9</v>
      </c>
      <c r="D130" s="48" t="s">
        <v>316</v>
      </c>
      <c r="E130" s="46">
        <v>0</v>
      </c>
      <c r="F130" s="91">
        <v>1.9</v>
      </c>
      <c r="G130" s="53">
        <f t="shared" si="1"/>
        <v>1.6336199999999999</v>
      </c>
      <c r="H130" s="70">
        <v>0.35369258535319054</v>
      </c>
      <c r="I130" s="53">
        <v>1.9873125853531903</v>
      </c>
      <c r="J130" s="19"/>
      <c r="K130" s="84"/>
      <c r="M130" s="19"/>
    </row>
    <row r="131" spans="1:13" x14ac:dyDescent="0.25">
      <c r="A131" s="90">
        <v>115</v>
      </c>
      <c r="B131" s="43" t="s">
        <v>143</v>
      </c>
      <c r="C131" s="42">
        <v>77.099999999999994</v>
      </c>
      <c r="D131" s="48" t="s">
        <v>316</v>
      </c>
      <c r="E131" s="47">
        <v>0.998</v>
      </c>
      <c r="F131" s="91">
        <v>2.4</v>
      </c>
      <c r="G131" s="53">
        <f t="shared" si="1"/>
        <v>1.2054395999999998</v>
      </c>
      <c r="H131" s="70">
        <v>0.28142103540486052</v>
      </c>
      <c r="I131" s="53">
        <v>1.4868606354048604</v>
      </c>
      <c r="J131" s="19"/>
      <c r="K131" s="84"/>
      <c r="M131" s="19"/>
    </row>
    <row r="132" spans="1:13" x14ac:dyDescent="0.25">
      <c r="A132" s="90">
        <v>116</v>
      </c>
      <c r="B132" s="43" t="s">
        <v>144</v>
      </c>
      <c r="C132" s="42">
        <v>45.3</v>
      </c>
      <c r="D132" s="48" t="s">
        <v>316</v>
      </c>
      <c r="E132" s="47">
        <v>0.83799999999999997</v>
      </c>
      <c r="F132" s="91">
        <v>2.4</v>
      </c>
      <c r="G132" s="53">
        <f t="shared" si="1"/>
        <v>1.3430076</v>
      </c>
      <c r="H132" s="70">
        <v>0.1653485460939064</v>
      </c>
      <c r="I132" s="53">
        <v>1.5083561460939063</v>
      </c>
      <c r="J132" s="19"/>
      <c r="K132" s="84"/>
      <c r="M132" s="19"/>
    </row>
    <row r="133" spans="1:13" x14ac:dyDescent="0.25">
      <c r="A133" s="90">
        <v>117</v>
      </c>
      <c r="B133" s="43" t="s">
        <v>145</v>
      </c>
      <c r="C133" s="42">
        <v>74.099999999999994</v>
      </c>
      <c r="D133" s="48" t="s">
        <v>316</v>
      </c>
      <c r="E133" s="47">
        <v>3.0000000000000001E-3</v>
      </c>
      <c r="F133" s="91">
        <v>1.7</v>
      </c>
      <c r="G133" s="53">
        <f t="shared" si="1"/>
        <v>1.4590806000000001</v>
      </c>
      <c r="H133" s="70">
        <v>0.27047080056420447</v>
      </c>
      <c r="I133" s="53">
        <v>1.7295514005642045</v>
      </c>
      <c r="J133" s="19"/>
      <c r="K133" s="84"/>
      <c r="M133" s="19"/>
    </row>
    <row r="134" spans="1:13" x14ac:dyDescent="0.25">
      <c r="A134" s="90">
        <v>118</v>
      </c>
      <c r="B134" s="43" t="s">
        <v>146</v>
      </c>
      <c r="C134" s="42">
        <v>48.8</v>
      </c>
      <c r="D134" s="48" t="s">
        <v>316</v>
      </c>
      <c r="E134" s="47">
        <v>0.33900000000000002</v>
      </c>
      <c r="F134" s="91">
        <v>1.2</v>
      </c>
      <c r="G134" s="53">
        <f t="shared" si="1"/>
        <v>0.74028780000000005</v>
      </c>
      <c r="H134" s="70">
        <v>0.17812382007467178</v>
      </c>
      <c r="I134" s="53">
        <v>0.91841162007467181</v>
      </c>
      <c r="J134" s="19"/>
      <c r="K134" s="84"/>
      <c r="M134" s="19"/>
    </row>
    <row r="135" spans="1:13" x14ac:dyDescent="0.25">
      <c r="A135" s="90">
        <v>119</v>
      </c>
      <c r="B135" s="43" t="s">
        <v>147</v>
      </c>
      <c r="C135" s="42">
        <v>98.1</v>
      </c>
      <c r="D135" s="48" t="s">
        <v>316</v>
      </c>
      <c r="E135" s="47">
        <v>3.0000000000000001E-3</v>
      </c>
      <c r="F135" s="91">
        <v>2</v>
      </c>
      <c r="G135" s="53">
        <f t="shared" si="1"/>
        <v>1.7170206000000001</v>
      </c>
      <c r="H135" s="70">
        <v>0.35807267928945291</v>
      </c>
      <c r="I135" s="53">
        <v>2.0750932792894532</v>
      </c>
      <c r="J135" s="19"/>
      <c r="K135" s="84"/>
      <c r="M135" s="19"/>
    </row>
    <row r="136" spans="1:13" x14ac:dyDescent="0.25">
      <c r="A136" s="90">
        <v>120</v>
      </c>
      <c r="B136" s="43" t="s">
        <v>148</v>
      </c>
      <c r="C136" s="42">
        <v>76.8</v>
      </c>
      <c r="D136" s="48" t="s">
        <v>316</v>
      </c>
      <c r="E136" s="46">
        <v>0</v>
      </c>
      <c r="F136" s="91">
        <v>1.6</v>
      </c>
      <c r="G136" s="53">
        <f t="shared" si="1"/>
        <v>1.37568</v>
      </c>
      <c r="H136" s="70">
        <v>0.28032601192079493</v>
      </c>
      <c r="I136" s="53">
        <v>1.6560060119207949</v>
      </c>
      <c r="J136" s="19"/>
      <c r="K136" s="84"/>
      <c r="M136" s="19"/>
    </row>
    <row r="137" spans="1:13" x14ac:dyDescent="0.25">
      <c r="A137" s="90">
        <v>121</v>
      </c>
      <c r="B137" s="43" t="s">
        <v>149</v>
      </c>
      <c r="C137" s="42">
        <v>44.9</v>
      </c>
      <c r="D137" s="48" t="s">
        <v>316</v>
      </c>
      <c r="E137" s="47">
        <v>0.84099999999999997</v>
      </c>
      <c r="F137" s="91">
        <v>1.9</v>
      </c>
      <c r="G137" s="53">
        <f t="shared" si="1"/>
        <v>0.91052820000000001</v>
      </c>
      <c r="H137" s="70">
        <v>0.16388851478181893</v>
      </c>
      <c r="I137" s="53">
        <v>1.0744167147818189</v>
      </c>
      <c r="J137" s="19"/>
      <c r="K137" s="84"/>
      <c r="M137" s="19"/>
    </row>
    <row r="138" spans="1:13" x14ac:dyDescent="0.25">
      <c r="A138" s="90">
        <v>122</v>
      </c>
      <c r="B138" s="43" t="s">
        <v>150</v>
      </c>
      <c r="C138" s="42">
        <v>73.400000000000006</v>
      </c>
      <c r="D138" s="48" t="s">
        <v>316</v>
      </c>
      <c r="E138" s="46">
        <v>0</v>
      </c>
      <c r="F138" s="91">
        <v>1.8</v>
      </c>
      <c r="G138" s="53">
        <f t="shared" si="1"/>
        <v>1.5476400000000001</v>
      </c>
      <c r="H138" s="70">
        <v>0.26791574576805144</v>
      </c>
      <c r="I138" s="53">
        <v>1.8155557457680516</v>
      </c>
      <c r="J138" s="19"/>
      <c r="K138" s="84"/>
      <c r="M138" s="19"/>
    </row>
    <row r="139" spans="1:13" x14ac:dyDescent="0.25">
      <c r="A139" s="90">
        <v>123</v>
      </c>
      <c r="B139" s="43" t="s">
        <v>151</v>
      </c>
      <c r="C139" s="42">
        <v>48.7</v>
      </c>
      <c r="D139" s="48" t="s">
        <v>316</v>
      </c>
      <c r="E139" s="46">
        <v>0</v>
      </c>
      <c r="F139" s="91">
        <v>1.2</v>
      </c>
      <c r="G139" s="53">
        <f t="shared" si="1"/>
        <v>1.03176</v>
      </c>
      <c r="H139" s="70">
        <v>0.17775881224664994</v>
      </c>
      <c r="I139" s="53">
        <v>1.20951881224665</v>
      </c>
      <c r="J139" s="19"/>
      <c r="K139" s="84"/>
      <c r="M139" s="19"/>
    </row>
    <row r="140" spans="1:13" x14ac:dyDescent="0.25">
      <c r="A140" s="90">
        <v>124</v>
      </c>
      <c r="B140" s="43" t="s">
        <v>152</v>
      </c>
      <c r="C140" s="42">
        <v>98</v>
      </c>
      <c r="D140" s="48" t="s">
        <v>316</v>
      </c>
      <c r="E140" s="47">
        <v>2.41</v>
      </c>
      <c r="F140" s="91">
        <v>4</v>
      </c>
      <c r="G140" s="53">
        <f t="shared" si="1"/>
        <v>1.3670819999999999</v>
      </c>
      <c r="H140" s="70">
        <v>0.35770767146143106</v>
      </c>
      <c r="I140" s="53">
        <v>1.724789671461431</v>
      </c>
      <c r="J140" s="19"/>
      <c r="K140" s="84"/>
      <c r="M140" s="19"/>
    </row>
    <row r="141" spans="1:13" x14ac:dyDescent="0.25">
      <c r="A141" s="90">
        <v>125</v>
      </c>
      <c r="B141" s="43" t="s">
        <v>153</v>
      </c>
      <c r="C141" s="42">
        <v>76.599999999999994</v>
      </c>
      <c r="D141" s="48" t="s">
        <v>316</v>
      </c>
      <c r="E141" s="47">
        <v>1.034</v>
      </c>
      <c r="F141" s="91">
        <v>2.8</v>
      </c>
      <c r="G141" s="53">
        <f t="shared" si="1"/>
        <v>1.5184067999999999</v>
      </c>
      <c r="H141" s="70">
        <v>0.27959599626475118</v>
      </c>
      <c r="I141" s="53">
        <v>1.7980027962647511</v>
      </c>
      <c r="J141" s="19"/>
      <c r="K141" s="84"/>
      <c r="M141" s="19"/>
    </row>
    <row r="142" spans="1:13" x14ac:dyDescent="0.25">
      <c r="A142" s="90">
        <v>126</v>
      </c>
      <c r="B142" s="43" t="s">
        <v>154</v>
      </c>
      <c r="C142" s="42">
        <v>44.8</v>
      </c>
      <c r="D142" s="48" t="s">
        <v>316</v>
      </c>
      <c r="E142" s="47">
        <v>0.82099999999999995</v>
      </c>
      <c r="F142" s="91">
        <v>2</v>
      </c>
      <c r="G142" s="53">
        <f t="shared" si="1"/>
        <v>1.0137042000000001</v>
      </c>
      <c r="H142" s="70">
        <v>0.16352350695379705</v>
      </c>
      <c r="I142" s="53">
        <v>1.1772277069537971</v>
      </c>
      <c r="J142" s="19"/>
      <c r="K142" s="84"/>
      <c r="M142" s="19"/>
    </row>
    <row r="143" spans="1:13" x14ac:dyDescent="0.25">
      <c r="A143" s="90">
        <v>127</v>
      </c>
      <c r="B143" s="43" t="s">
        <v>155</v>
      </c>
      <c r="C143" s="42">
        <v>73.400000000000006</v>
      </c>
      <c r="D143" s="48" t="s">
        <v>317</v>
      </c>
      <c r="E143" s="46">
        <v>900</v>
      </c>
      <c r="F143" s="94">
        <v>2881</v>
      </c>
      <c r="G143" s="53">
        <f>(F143-E143)* 0.00086</f>
        <v>1.70366</v>
      </c>
      <c r="H143" s="70">
        <v>0.26791574576805144</v>
      </c>
      <c r="I143" s="53">
        <v>1.9715757457680514</v>
      </c>
      <c r="J143" s="19"/>
      <c r="K143" s="84"/>
      <c r="M143" s="19"/>
    </row>
    <row r="144" spans="1:13" x14ac:dyDescent="0.25">
      <c r="A144" s="90">
        <v>128</v>
      </c>
      <c r="B144" s="43" t="s">
        <v>156</v>
      </c>
      <c r="C144" s="42">
        <v>49.2</v>
      </c>
      <c r="D144" s="48" t="s">
        <v>316</v>
      </c>
      <c r="E144" s="46">
        <v>0</v>
      </c>
      <c r="F144" s="91">
        <v>1.4</v>
      </c>
      <c r="G144" s="53">
        <f t="shared" si="1"/>
        <v>1.2037199999999999</v>
      </c>
      <c r="H144" s="70">
        <v>0.17958385138675928</v>
      </c>
      <c r="I144" s="53">
        <v>1.3833038513867593</v>
      </c>
      <c r="J144" s="19"/>
      <c r="K144" s="84"/>
      <c r="M144" s="19"/>
    </row>
    <row r="145" spans="1:13" x14ac:dyDescent="0.25">
      <c r="A145" s="90">
        <v>129</v>
      </c>
      <c r="B145" s="43" t="s">
        <v>157</v>
      </c>
      <c r="C145" s="42">
        <v>97.8</v>
      </c>
      <c r="D145" s="48" t="s">
        <v>317</v>
      </c>
      <c r="E145" s="46">
        <v>1510</v>
      </c>
      <c r="F145" s="94">
        <v>3731</v>
      </c>
      <c r="G145" s="53">
        <f>(F145-E145)* 0.00086</f>
        <v>1.9100599999999999</v>
      </c>
      <c r="H145" s="70">
        <v>0.35697765580538732</v>
      </c>
      <c r="I145" s="53">
        <v>2.2670376558053871</v>
      </c>
      <c r="J145" s="19"/>
      <c r="K145" s="84"/>
      <c r="M145" s="19"/>
    </row>
    <row r="146" spans="1:13" x14ac:dyDescent="0.25">
      <c r="A146" s="90">
        <v>130</v>
      </c>
      <c r="B146" s="43" t="s">
        <v>158</v>
      </c>
      <c r="C146" s="42">
        <v>76.3</v>
      </c>
      <c r="D146" s="48" t="s">
        <v>316</v>
      </c>
      <c r="E146" s="47">
        <v>0.88400000000000001</v>
      </c>
      <c r="F146" s="91">
        <v>2.5</v>
      </c>
      <c r="G146" s="53">
        <f t="shared" si="1"/>
        <v>1.3894368000000001</v>
      </c>
      <c r="H146" s="70">
        <v>0.27850097278068559</v>
      </c>
      <c r="I146" s="53">
        <v>1.6679377727806857</v>
      </c>
      <c r="J146" s="19"/>
      <c r="K146" s="84"/>
      <c r="M146" s="19"/>
    </row>
    <row r="147" spans="1:13" x14ac:dyDescent="0.25">
      <c r="A147" s="90">
        <v>131</v>
      </c>
      <c r="B147" s="43" t="s">
        <v>159</v>
      </c>
      <c r="C147" s="42">
        <v>44.2</v>
      </c>
      <c r="D147" s="48" t="s">
        <v>316</v>
      </c>
      <c r="E147" s="47">
        <v>0.48899999999999999</v>
      </c>
      <c r="F147" s="91">
        <v>1.3</v>
      </c>
      <c r="G147" s="53">
        <f t="shared" si="1"/>
        <v>0.69729780000000008</v>
      </c>
      <c r="H147" s="70">
        <v>0.16133345998566587</v>
      </c>
      <c r="I147" s="53">
        <v>0.85863125998566592</v>
      </c>
      <c r="J147" s="19"/>
      <c r="K147" s="84"/>
      <c r="M147" s="19"/>
    </row>
    <row r="148" spans="1:13" x14ac:dyDescent="0.25">
      <c r="A148" s="90">
        <v>132</v>
      </c>
      <c r="B148" s="43" t="s">
        <v>160</v>
      </c>
      <c r="C148" s="42">
        <v>73.3</v>
      </c>
      <c r="D148" s="48" t="s">
        <v>316</v>
      </c>
      <c r="E148" s="47">
        <v>1.0349999999999999</v>
      </c>
      <c r="F148" s="91">
        <v>1.6</v>
      </c>
      <c r="G148" s="53">
        <f t="shared" ref="G148:G187" si="2">(F148-E148)*0.8598</f>
        <v>0.48578700000000014</v>
      </c>
      <c r="H148" s="70">
        <v>0.26755073794002954</v>
      </c>
      <c r="I148" s="53">
        <v>0.75333773794002967</v>
      </c>
      <c r="J148" s="19"/>
      <c r="K148" s="84"/>
      <c r="M148" s="19"/>
    </row>
    <row r="149" spans="1:13" x14ac:dyDescent="0.25">
      <c r="A149" s="90">
        <v>133</v>
      </c>
      <c r="B149" s="43" t="s">
        <v>161</v>
      </c>
      <c r="C149" s="42">
        <v>49.5</v>
      </c>
      <c r="D149" s="48" t="s">
        <v>316</v>
      </c>
      <c r="E149" s="47">
        <v>0.82099999999999995</v>
      </c>
      <c r="F149" s="91">
        <v>1.9</v>
      </c>
      <c r="G149" s="53">
        <f t="shared" si="2"/>
        <v>0.9277242</v>
      </c>
      <c r="H149" s="70">
        <v>0.18067887487082487</v>
      </c>
      <c r="I149" s="53">
        <v>1.1084030748708249</v>
      </c>
      <c r="J149" s="19"/>
      <c r="K149" s="84"/>
      <c r="M149" s="19"/>
    </row>
    <row r="150" spans="1:13" x14ac:dyDescent="0.25">
      <c r="A150" s="90">
        <v>134</v>
      </c>
      <c r="B150" s="43" t="s">
        <v>162</v>
      </c>
      <c r="C150" s="42">
        <v>97.2</v>
      </c>
      <c r="D150" s="48" t="s">
        <v>316</v>
      </c>
      <c r="E150" s="46">
        <v>0</v>
      </c>
      <c r="F150" s="91">
        <v>2.2999999999999998</v>
      </c>
      <c r="G150" s="53">
        <f t="shared" si="2"/>
        <v>1.9775399999999999</v>
      </c>
      <c r="H150" s="70">
        <v>0.35478760883725613</v>
      </c>
      <c r="I150" s="53">
        <v>2.332327608837256</v>
      </c>
      <c r="J150" s="19"/>
      <c r="K150" s="84"/>
      <c r="M150" s="19"/>
    </row>
    <row r="151" spans="1:13" x14ac:dyDescent="0.25">
      <c r="A151" s="90">
        <v>135</v>
      </c>
      <c r="B151" s="43" t="s">
        <v>163</v>
      </c>
      <c r="C151" s="42">
        <v>76.7</v>
      </c>
      <c r="D151" s="48" t="s">
        <v>316</v>
      </c>
      <c r="E151" s="47">
        <v>0.9</v>
      </c>
      <c r="F151" s="91">
        <v>2.5</v>
      </c>
      <c r="G151" s="53">
        <f t="shared" si="2"/>
        <v>1.37568</v>
      </c>
      <c r="H151" s="70">
        <v>0.27996100409277308</v>
      </c>
      <c r="I151" s="53">
        <v>1.6556410040927731</v>
      </c>
      <c r="J151" s="19"/>
      <c r="K151" s="84"/>
      <c r="M151" s="19"/>
    </row>
    <row r="152" spans="1:13" x14ac:dyDescent="0.25">
      <c r="A152" s="90">
        <v>136</v>
      </c>
      <c r="B152" s="43" t="s">
        <v>164</v>
      </c>
      <c r="C152" s="42">
        <v>44.4</v>
      </c>
      <c r="D152" s="48" t="s">
        <v>316</v>
      </c>
      <c r="E152" s="47">
        <v>0.84699999999999998</v>
      </c>
      <c r="F152" s="91">
        <v>1.6</v>
      </c>
      <c r="G152" s="53">
        <f t="shared" si="2"/>
        <v>0.64742940000000015</v>
      </c>
      <c r="H152" s="70">
        <v>0.16206347564170959</v>
      </c>
      <c r="I152" s="53">
        <v>0.80949287564170969</v>
      </c>
      <c r="J152" s="19"/>
      <c r="K152" s="84"/>
      <c r="M152" s="19"/>
    </row>
    <row r="153" spans="1:13" x14ac:dyDescent="0.25">
      <c r="A153" s="90">
        <v>137</v>
      </c>
      <c r="B153" s="43" t="s">
        <v>165</v>
      </c>
      <c r="C153" s="42">
        <v>71.599999999999994</v>
      </c>
      <c r="D153" s="48" t="s">
        <v>316</v>
      </c>
      <c r="E153" s="47">
        <v>1.0780000000000001</v>
      </c>
      <c r="F153" s="91">
        <v>2.9</v>
      </c>
      <c r="G153" s="53">
        <f t="shared" si="2"/>
        <v>1.5665555999999998</v>
      </c>
      <c r="H153" s="70">
        <v>0.26134560486365777</v>
      </c>
      <c r="I153" s="53">
        <v>1.8279012048636576</v>
      </c>
      <c r="J153" s="19"/>
      <c r="K153" s="84"/>
      <c r="M153" s="19"/>
    </row>
    <row r="154" spans="1:13" x14ac:dyDescent="0.25">
      <c r="A154" s="90">
        <v>138</v>
      </c>
      <c r="B154" s="43" t="s">
        <v>166</v>
      </c>
      <c r="C154" s="42">
        <v>49.1</v>
      </c>
      <c r="D154" s="48" t="s">
        <v>316</v>
      </c>
      <c r="E154" s="46">
        <v>0</v>
      </c>
      <c r="F154" s="91">
        <v>0.9</v>
      </c>
      <c r="G154" s="53">
        <f t="shared" si="2"/>
        <v>0.77382000000000006</v>
      </c>
      <c r="H154" s="70">
        <v>0.17921884355873741</v>
      </c>
      <c r="I154" s="53">
        <v>0.95303884355873747</v>
      </c>
      <c r="J154" s="19"/>
      <c r="K154" s="84"/>
      <c r="M154" s="19"/>
    </row>
    <row r="155" spans="1:13" x14ac:dyDescent="0.25">
      <c r="A155" s="90">
        <v>139</v>
      </c>
      <c r="B155" s="43" t="s">
        <v>167</v>
      </c>
      <c r="C155" s="42">
        <v>97.3</v>
      </c>
      <c r="D155" s="48" t="s">
        <v>316</v>
      </c>
      <c r="E155" s="46">
        <v>0</v>
      </c>
      <c r="F155" s="91">
        <v>2</v>
      </c>
      <c r="G155" s="53">
        <f t="shared" si="2"/>
        <v>1.7196</v>
      </c>
      <c r="H155" s="70">
        <v>0.35515261666527798</v>
      </c>
      <c r="I155" s="53">
        <v>2.0747526166652781</v>
      </c>
      <c r="J155" s="19"/>
      <c r="K155" s="84"/>
      <c r="M155" s="19"/>
    </row>
    <row r="156" spans="1:13" x14ac:dyDescent="0.25">
      <c r="A156" s="90">
        <v>140</v>
      </c>
      <c r="B156" s="43" t="s">
        <v>168</v>
      </c>
      <c r="C156" s="42">
        <v>77</v>
      </c>
      <c r="D156" s="48" t="s">
        <v>316</v>
      </c>
      <c r="E156" s="47">
        <v>0.81799999999999995</v>
      </c>
      <c r="F156" s="91">
        <v>2.9</v>
      </c>
      <c r="G156" s="53">
        <f t="shared" si="2"/>
        <v>1.7901035999999999</v>
      </c>
      <c r="H156" s="70">
        <v>0.28105602757683867</v>
      </c>
      <c r="I156" s="53">
        <v>2.0711596275768387</v>
      </c>
      <c r="J156" s="19"/>
      <c r="K156" s="84"/>
      <c r="M156" s="19"/>
    </row>
    <row r="157" spans="1:13" x14ac:dyDescent="0.25">
      <c r="A157" s="90">
        <v>141</v>
      </c>
      <c r="B157" s="43" t="s">
        <v>169</v>
      </c>
      <c r="C157" s="42">
        <v>44.6</v>
      </c>
      <c r="D157" s="48" t="s">
        <v>316</v>
      </c>
      <c r="E157" s="47">
        <v>0.73899999999999999</v>
      </c>
      <c r="F157" s="91">
        <v>2.2999999999999998</v>
      </c>
      <c r="G157" s="53">
        <f t="shared" si="2"/>
        <v>1.3421478</v>
      </c>
      <c r="H157" s="70">
        <v>0.16279349129775333</v>
      </c>
      <c r="I157" s="53">
        <v>1.5049412912977533</v>
      </c>
      <c r="J157" s="19"/>
      <c r="K157" s="84"/>
      <c r="M157" s="19"/>
    </row>
    <row r="158" spans="1:13" x14ac:dyDescent="0.25">
      <c r="A158" s="90">
        <v>142</v>
      </c>
      <c r="B158" s="43" t="s">
        <v>170</v>
      </c>
      <c r="C158" s="42">
        <v>72.5</v>
      </c>
      <c r="D158" s="48" t="s">
        <v>316</v>
      </c>
      <c r="E158" s="47">
        <v>1.0129999999999999</v>
      </c>
      <c r="F158" s="94">
        <v>3.1</v>
      </c>
      <c r="G158" s="53">
        <f t="shared" si="2"/>
        <v>1.7944026000000002</v>
      </c>
      <c r="H158" s="70">
        <v>0.2646306753158546</v>
      </c>
      <c r="I158" s="53">
        <v>2.0590332753158549</v>
      </c>
      <c r="J158" s="19"/>
      <c r="K158" s="84"/>
      <c r="M158" s="19"/>
    </row>
    <row r="159" spans="1:13" x14ac:dyDescent="0.25">
      <c r="A159" s="90">
        <v>143</v>
      </c>
      <c r="B159" s="43" t="s">
        <v>171</v>
      </c>
      <c r="C159" s="42">
        <v>49</v>
      </c>
      <c r="D159" s="48" t="s">
        <v>317</v>
      </c>
      <c r="E159" s="46">
        <v>0</v>
      </c>
      <c r="F159" s="94">
        <v>1440</v>
      </c>
      <c r="G159" s="53">
        <f>(F159-E159)* 0.00086</f>
        <v>1.2383999999999999</v>
      </c>
      <c r="H159" s="70">
        <v>0.17885383573071553</v>
      </c>
      <c r="I159" s="53">
        <v>1.4172538357307154</v>
      </c>
      <c r="J159" s="19"/>
      <c r="K159" s="84"/>
      <c r="M159" s="19"/>
    </row>
    <row r="160" spans="1:13" x14ac:dyDescent="0.25">
      <c r="A160" s="90">
        <v>144</v>
      </c>
      <c r="B160" s="43" t="s">
        <v>172</v>
      </c>
      <c r="C160" s="42">
        <v>96.9</v>
      </c>
      <c r="D160" s="48" t="s">
        <v>316</v>
      </c>
      <c r="E160" s="46">
        <v>0</v>
      </c>
      <c r="F160" s="91">
        <v>2.2000000000000002</v>
      </c>
      <c r="G160" s="53">
        <f t="shared" si="2"/>
        <v>1.8915600000000001</v>
      </c>
      <c r="H160" s="70">
        <v>0.35369258535319054</v>
      </c>
      <c r="I160" s="53">
        <v>2.2452525853531906</v>
      </c>
      <c r="J160" s="19"/>
      <c r="K160" s="84"/>
      <c r="M160" s="19"/>
    </row>
    <row r="161" spans="1:13" x14ac:dyDescent="0.25">
      <c r="A161" s="90">
        <v>145</v>
      </c>
      <c r="B161" s="43" t="s">
        <v>173</v>
      </c>
      <c r="C161" s="42">
        <v>108.8</v>
      </c>
      <c r="D161" s="48" t="s">
        <v>316</v>
      </c>
      <c r="E161" s="47">
        <v>1.206</v>
      </c>
      <c r="F161" s="91">
        <v>3.2</v>
      </c>
      <c r="G161" s="53">
        <f t="shared" si="2"/>
        <v>1.7144412000000002</v>
      </c>
      <c r="H161" s="70">
        <v>0.39712851688779283</v>
      </c>
      <c r="I161" s="53">
        <v>2.1115697168877929</v>
      </c>
      <c r="J161" s="19"/>
      <c r="K161" s="84"/>
      <c r="M161" s="19"/>
    </row>
    <row r="162" spans="1:13" x14ac:dyDescent="0.25">
      <c r="A162" s="90">
        <v>146</v>
      </c>
      <c r="B162" s="43" t="s">
        <v>174</v>
      </c>
      <c r="C162" s="42">
        <v>43.6</v>
      </c>
      <c r="D162" s="48" t="s">
        <v>316</v>
      </c>
      <c r="E162" s="46">
        <v>0</v>
      </c>
      <c r="F162" s="91">
        <v>1.3</v>
      </c>
      <c r="G162" s="53">
        <f t="shared" si="2"/>
        <v>1.11774</v>
      </c>
      <c r="H162" s="70">
        <v>0.15914341301753465</v>
      </c>
      <c r="I162" s="53">
        <v>1.2768834130175346</v>
      </c>
      <c r="J162" s="19"/>
      <c r="K162" s="84"/>
      <c r="M162" s="19"/>
    </row>
    <row r="163" spans="1:13" x14ac:dyDescent="0.25">
      <c r="A163" s="90">
        <v>147</v>
      </c>
      <c r="B163" s="43" t="s">
        <v>175</v>
      </c>
      <c r="C163" s="42">
        <v>66.099999999999994</v>
      </c>
      <c r="D163" s="48" t="s">
        <v>316</v>
      </c>
      <c r="E163" s="46">
        <v>0</v>
      </c>
      <c r="F163" s="91">
        <v>2.9</v>
      </c>
      <c r="G163" s="53">
        <f t="shared" si="2"/>
        <v>2.49342</v>
      </c>
      <c r="H163" s="70">
        <v>0.24127017432245501</v>
      </c>
      <c r="I163" s="53">
        <v>2.7346901743224548</v>
      </c>
      <c r="J163" s="19"/>
      <c r="K163" s="84"/>
      <c r="M163" s="19"/>
    </row>
    <row r="164" spans="1:13" x14ac:dyDescent="0.25">
      <c r="A164" s="90">
        <v>148</v>
      </c>
      <c r="B164" s="43" t="s">
        <v>176</v>
      </c>
      <c r="C164" s="42">
        <v>107</v>
      </c>
      <c r="D164" s="48" t="s">
        <v>316</v>
      </c>
      <c r="E164" s="47">
        <v>2.0939999999999999</v>
      </c>
      <c r="F164" s="91">
        <v>5</v>
      </c>
      <c r="G164" s="53">
        <f t="shared" si="2"/>
        <v>2.4985788000000002</v>
      </c>
      <c r="H164" s="70">
        <v>0.39055837598339921</v>
      </c>
      <c r="I164" s="53">
        <v>2.8891371759833993</v>
      </c>
      <c r="J164" s="19"/>
      <c r="K164" s="84"/>
      <c r="M164" s="19"/>
    </row>
    <row r="165" spans="1:13" x14ac:dyDescent="0.25">
      <c r="A165" s="90">
        <v>149</v>
      </c>
      <c r="B165" s="43" t="s">
        <v>177</v>
      </c>
      <c r="C165" s="42">
        <v>43.9</v>
      </c>
      <c r="D165" s="48" t="s">
        <v>316</v>
      </c>
      <c r="E165" s="47">
        <v>0.83199999999999996</v>
      </c>
      <c r="F165" s="91">
        <v>2.1</v>
      </c>
      <c r="G165" s="53">
        <f t="shared" si="2"/>
        <v>1.0902264000000002</v>
      </c>
      <c r="H165" s="70">
        <v>0.16023843650160025</v>
      </c>
      <c r="I165" s="53">
        <v>1.2504648365016005</v>
      </c>
      <c r="J165" s="19"/>
      <c r="K165" s="84"/>
      <c r="M165" s="19"/>
    </row>
    <row r="166" spans="1:13" x14ac:dyDescent="0.25">
      <c r="A166" s="90">
        <v>150</v>
      </c>
      <c r="B166" s="43" t="s">
        <v>178</v>
      </c>
      <c r="C166" s="42">
        <v>65.599999999999994</v>
      </c>
      <c r="D166" s="48" t="s">
        <v>316</v>
      </c>
      <c r="E166" s="47">
        <v>1.0920000000000001</v>
      </c>
      <c r="F166" s="91">
        <v>2.8</v>
      </c>
      <c r="G166" s="53">
        <f t="shared" si="2"/>
        <v>1.4685383999999997</v>
      </c>
      <c r="H166" s="70">
        <v>0.23944513518234567</v>
      </c>
      <c r="I166" s="53">
        <v>1.7079835351823454</v>
      </c>
      <c r="J166" s="19"/>
      <c r="K166" s="84"/>
      <c r="M166" s="19"/>
    </row>
    <row r="167" spans="1:13" x14ac:dyDescent="0.25">
      <c r="A167" s="90">
        <v>151</v>
      </c>
      <c r="B167" s="43" t="s">
        <v>179</v>
      </c>
      <c r="C167" s="42">
        <v>108.7</v>
      </c>
      <c r="D167" s="48" t="s">
        <v>316</v>
      </c>
      <c r="E167" s="47">
        <v>1.4330000000000001</v>
      </c>
      <c r="F167" s="91">
        <v>3.6</v>
      </c>
      <c r="G167" s="53">
        <f t="shared" si="2"/>
        <v>1.8631865999999999</v>
      </c>
      <c r="H167" s="70">
        <v>0.39676350905977098</v>
      </c>
      <c r="I167" s="53">
        <v>2.2599501090597709</v>
      </c>
      <c r="J167" s="19"/>
      <c r="K167" s="84"/>
      <c r="M167" s="19"/>
    </row>
    <row r="168" spans="1:13" x14ac:dyDescent="0.25">
      <c r="A168" s="90">
        <v>152</v>
      </c>
      <c r="B168" s="43" t="s">
        <v>180</v>
      </c>
      <c r="C168" s="42">
        <v>43.5</v>
      </c>
      <c r="D168" s="48" t="s">
        <v>316</v>
      </c>
      <c r="E168" s="47">
        <v>5.8000000000000003E-2</v>
      </c>
      <c r="F168" s="91">
        <v>0.5</v>
      </c>
      <c r="G168" s="53">
        <f t="shared" si="2"/>
        <v>0.38003160000000002</v>
      </c>
      <c r="H168" s="70">
        <v>0.15877840518951278</v>
      </c>
      <c r="I168" s="53">
        <v>0.53881000518951283</v>
      </c>
      <c r="J168" s="19"/>
      <c r="K168" s="84"/>
      <c r="M168" s="19"/>
    </row>
    <row r="169" spans="1:13" x14ac:dyDescent="0.25">
      <c r="A169" s="90">
        <v>153</v>
      </c>
      <c r="B169" s="43" t="s">
        <v>181</v>
      </c>
      <c r="C169" s="42">
        <v>65.8</v>
      </c>
      <c r="D169" s="48" t="s">
        <v>316</v>
      </c>
      <c r="E169" s="47">
        <v>0.92700000000000005</v>
      </c>
      <c r="F169" s="91">
        <v>2.5</v>
      </c>
      <c r="G169" s="53">
        <f t="shared" si="2"/>
        <v>1.3524654</v>
      </c>
      <c r="H169" s="70">
        <v>0.24017515083838942</v>
      </c>
      <c r="I169" s="53">
        <v>1.5926405508383894</v>
      </c>
      <c r="J169" s="19"/>
      <c r="K169" s="84"/>
      <c r="M169" s="19"/>
    </row>
    <row r="170" spans="1:13" x14ac:dyDescent="0.25">
      <c r="A170" s="90">
        <v>154</v>
      </c>
      <c r="B170" s="43" t="s">
        <v>182</v>
      </c>
      <c r="C170" s="42">
        <v>108.7</v>
      </c>
      <c r="D170" s="48" t="s">
        <v>316</v>
      </c>
      <c r="E170" s="47">
        <v>0.88100000000000001</v>
      </c>
      <c r="F170" s="91">
        <v>3.4</v>
      </c>
      <c r="G170" s="53">
        <f t="shared" si="2"/>
        <v>2.1658362000000002</v>
      </c>
      <c r="H170" s="70">
        <v>0.39676350905977098</v>
      </c>
      <c r="I170" s="53">
        <v>2.5625997090597714</v>
      </c>
      <c r="J170" s="19"/>
      <c r="K170" s="84"/>
      <c r="M170" s="19"/>
    </row>
    <row r="171" spans="1:13" x14ac:dyDescent="0.25">
      <c r="A171" s="90">
        <v>155</v>
      </c>
      <c r="B171" s="43" t="s">
        <v>183</v>
      </c>
      <c r="C171" s="42">
        <v>43.5</v>
      </c>
      <c r="D171" s="48" t="s">
        <v>316</v>
      </c>
      <c r="E171" s="47">
        <v>0.59799999999999998</v>
      </c>
      <c r="F171" s="91">
        <v>1.6</v>
      </c>
      <c r="G171" s="53">
        <f t="shared" si="2"/>
        <v>0.86151960000000016</v>
      </c>
      <c r="H171" s="70">
        <v>0.15877840518951278</v>
      </c>
      <c r="I171" s="53">
        <v>1.020298005189513</v>
      </c>
      <c r="J171" s="19"/>
      <c r="K171" s="84"/>
      <c r="M171" s="19"/>
    </row>
    <row r="172" spans="1:13" x14ac:dyDescent="0.25">
      <c r="A172" s="90">
        <v>156</v>
      </c>
      <c r="B172" s="43" t="s">
        <v>184</v>
      </c>
      <c r="C172" s="42">
        <v>66.099999999999994</v>
      </c>
      <c r="D172" s="48" t="s">
        <v>316</v>
      </c>
      <c r="E172" s="47">
        <v>0.97599999999999998</v>
      </c>
      <c r="F172" s="91">
        <v>2.2999999999999998</v>
      </c>
      <c r="G172" s="53">
        <f t="shared" si="2"/>
        <v>1.1383751999999998</v>
      </c>
      <c r="H172" s="70">
        <v>0.24127017432245501</v>
      </c>
      <c r="I172" s="53">
        <v>1.3796453743224548</v>
      </c>
      <c r="J172" s="19"/>
      <c r="K172" s="84"/>
      <c r="M172" s="19"/>
    </row>
    <row r="173" spans="1:13" x14ac:dyDescent="0.25">
      <c r="A173" s="90">
        <v>157</v>
      </c>
      <c r="B173" s="43" t="s">
        <v>185</v>
      </c>
      <c r="C173" s="42">
        <v>108.8</v>
      </c>
      <c r="D173" s="48" t="s">
        <v>316</v>
      </c>
      <c r="E173" s="47">
        <v>1.651</v>
      </c>
      <c r="F173" s="91">
        <v>4.3</v>
      </c>
      <c r="G173" s="53">
        <f t="shared" si="2"/>
        <v>2.2776102000000003</v>
      </c>
      <c r="H173" s="70">
        <v>0.39712851688779283</v>
      </c>
      <c r="I173" s="53">
        <v>2.6747387168877932</v>
      </c>
      <c r="J173" s="19"/>
      <c r="K173" s="84"/>
      <c r="M173" s="19"/>
    </row>
    <row r="174" spans="1:13" x14ac:dyDescent="0.25">
      <c r="A174" s="90">
        <v>158</v>
      </c>
      <c r="B174" s="43" t="s">
        <v>186</v>
      </c>
      <c r="C174" s="42">
        <v>43.1</v>
      </c>
      <c r="D174" s="48" t="s">
        <v>316</v>
      </c>
      <c r="E174" s="47">
        <v>0.74399999999999999</v>
      </c>
      <c r="F174" s="91">
        <v>2.1</v>
      </c>
      <c r="G174" s="53">
        <f t="shared" si="2"/>
        <v>1.1658888000000001</v>
      </c>
      <c r="H174" s="70">
        <v>0.15731837387742531</v>
      </c>
      <c r="I174" s="53">
        <v>1.3232071738774254</v>
      </c>
      <c r="J174" s="19"/>
      <c r="K174" s="84"/>
      <c r="M174" s="19"/>
    </row>
    <row r="175" spans="1:13" x14ac:dyDescent="0.25">
      <c r="A175" s="90">
        <v>159</v>
      </c>
      <c r="B175" s="43" t="s">
        <v>187</v>
      </c>
      <c r="C175" s="42">
        <v>66.099999999999994</v>
      </c>
      <c r="D175" s="48" t="s">
        <v>316</v>
      </c>
      <c r="E175" s="47">
        <v>1.0029999999999999</v>
      </c>
      <c r="F175" s="91">
        <v>2.5</v>
      </c>
      <c r="G175" s="53">
        <f t="shared" si="2"/>
        <v>1.2871206000000002</v>
      </c>
      <c r="H175" s="70">
        <v>0.24127017432245501</v>
      </c>
      <c r="I175" s="53">
        <v>1.5283907743224552</v>
      </c>
      <c r="J175" s="19"/>
      <c r="K175" s="84"/>
      <c r="M175" s="19"/>
    </row>
    <row r="176" spans="1:13" x14ac:dyDescent="0.25">
      <c r="A176" s="90">
        <v>160</v>
      </c>
      <c r="B176" s="43" t="s">
        <v>188</v>
      </c>
      <c r="C176" s="42">
        <v>109.1</v>
      </c>
      <c r="D176" s="48" t="s">
        <v>316</v>
      </c>
      <c r="E176" s="47">
        <v>1.702</v>
      </c>
      <c r="F176" s="91">
        <v>4.4000000000000004</v>
      </c>
      <c r="G176" s="53">
        <f t="shared" si="2"/>
        <v>2.3197404000000001</v>
      </c>
      <c r="H176" s="70">
        <v>0.39822354037185842</v>
      </c>
      <c r="I176" s="53">
        <v>2.7179639403718587</v>
      </c>
      <c r="J176" s="19"/>
      <c r="K176" s="84"/>
      <c r="M176" s="19"/>
    </row>
    <row r="177" spans="1:13" x14ac:dyDescent="0.25">
      <c r="A177" s="90">
        <v>161</v>
      </c>
      <c r="B177" s="43" t="s">
        <v>189</v>
      </c>
      <c r="C177" s="42">
        <v>43.1</v>
      </c>
      <c r="D177" s="48" t="s">
        <v>316</v>
      </c>
      <c r="E177" s="47">
        <v>0.746</v>
      </c>
      <c r="F177" s="91">
        <v>2</v>
      </c>
      <c r="G177" s="53">
        <f t="shared" si="2"/>
        <v>1.0781892</v>
      </c>
      <c r="H177" s="70">
        <v>0.15731837387742531</v>
      </c>
      <c r="I177" s="53">
        <v>1.2355075738774253</v>
      </c>
      <c r="J177" s="19"/>
      <c r="K177" s="84"/>
      <c r="M177" s="19"/>
    </row>
    <row r="178" spans="1:13" x14ac:dyDescent="0.25">
      <c r="A178" s="90">
        <v>162</v>
      </c>
      <c r="B178" s="43" t="s">
        <v>190</v>
      </c>
      <c r="C178" s="42">
        <v>65.8</v>
      </c>
      <c r="D178" s="48" t="s">
        <v>316</v>
      </c>
      <c r="E178" s="47">
        <v>1.1579999999999999</v>
      </c>
      <c r="F178" s="91">
        <v>3</v>
      </c>
      <c r="G178" s="53">
        <f t="shared" si="2"/>
        <v>1.5837516</v>
      </c>
      <c r="H178" s="70">
        <v>0.24017515083838942</v>
      </c>
      <c r="I178" s="53">
        <v>1.8239267508383894</v>
      </c>
      <c r="J178" s="19"/>
      <c r="K178" s="84"/>
      <c r="M178" s="19"/>
    </row>
    <row r="179" spans="1:13" x14ac:dyDescent="0.25">
      <c r="A179" s="90">
        <v>163</v>
      </c>
      <c r="B179" s="43" t="s">
        <v>191</v>
      </c>
      <c r="C179" s="42">
        <v>109.9</v>
      </c>
      <c r="D179" s="48" t="s">
        <v>316</v>
      </c>
      <c r="E179" s="47">
        <v>1.5840000000000001</v>
      </c>
      <c r="F179" s="91">
        <v>4.3</v>
      </c>
      <c r="G179" s="53">
        <f t="shared" si="2"/>
        <v>2.3352168</v>
      </c>
      <c r="H179" s="70">
        <v>0.40114360299603341</v>
      </c>
      <c r="I179" s="53">
        <v>2.7363604029960333</v>
      </c>
      <c r="J179" s="19"/>
      <c r="K179" s="84"/>
      <c r="M179" s="19"/>
    </row>
    <row r="180" spans="1:13" x14ac:dyDescent="0.25">
      <c r="A180" s="90">
        <v>164</v>
      </c>
      <c r="B180" s="43" t="s">
        <v>192</v>
      </c>
      <c r="C180" s="42">
        <v>43.8</v>
      </c>
      <c r="D180" s="48" t="s">
        <v>316</v>
      </c>
      <c r="E180" s="47">
        <v>0.66</v>
      </c>
      <c r="F180" s="91">
        <v>1.8</v>
      </c>
      <c r="G180" s="53">
        <f t="shared" si="2"/>
        <v>0.98017200000000015</v>
      </c>
      <c r="H180" s="70">
        <v>0.15987342867357837</v>
      </c>
      <c r="I180" s="53">
        <v>1.1400454286735786</v>
      </c>
      <c r="J180" s="19"/>
      <c r="K180" s="84"/>
      <c r="M180" s="19"/>
    </row>
    <row r="181" spans="1:13" x14ac:dyDescent="0.25">
      <c r="A181" s="90">
        <v>165</v>
      </c>
      <c r="B181" s="43" t="s">
        <v>193</v>
      </c>
      <c r="C181" s="42">
        <v>65.900000000000006</v>
      </c>
      <c r="D181" s="48" t="s">
        <v>316</v>
      </c>
      <c r="E181" s="47">
        <v>1.1870000000000001</v>
      </c>
      <c r="F181" s="91">
        <v>2.1</v>
      </c>
      <c r="G181" s="53">
        <f t="shared" si="2"/>
        <v>0.78499740000000007</v>
      </c>
      <c r="H181" s="70">
        <v>0.24054015866641132</v>
      </c>
      <c r="I181" s="53">
        <v>1.0255375586664113</v>
      </c>
      <c r="J181" s="19"/>
      <c r="K181" s="84"/>
      <c r="M181" s="19"/>
    </row>
    <row r="182" spans="1:13" x14ac:dyDescent="0.25">
      <c r="A182" s="90">
        <v>166</v>
      </c>
      <c r="B182" s="43" t="s">
        <v>194</v>
      </c>
      <c r="C182" s="42">
        <v>109.5</v>
      </c>
      <c r="D182" s="48" t="s">
        <v>316</v>
      </c>
      <c r="E182" s="47">
        <v>1.694</v>
      </c>
      <c r="F182" s="91">
        <v>4.4000000000000004</v>
      </c>
      <c r="G182" s="53">
        <f t="shared" si="2"/>
        <v>2.3266188000000003</v>
      </c>
      <c r="H182" s="70">
        <v>0.39968357168394592</v>
      </c>
      <c r="I182" s="53">
        <v>2.7263023716839463</v>
      </c>
      <c r="J182" s="19"/>
      <c r="K182" s="84"/>
      <c r="M182" s="19"/>
    </row>
    <row r="183" spans="1:13" x14ac:dyDescent="0.25">
      <c r="A183" s="90">
        <v>167</v>
      </c>
      <c r="B183" s="43" t="s">
        <v>195</v>
      </c>
      <c r="C183" s="42">
        <v>43.1</v>
      </c>
      <c r="D183" s="48" t="s">
        <v>316</v>
      </c>
      <c r="E183" s="47">
        <v>0.73</v>
      </c>
      <c r="F183" s="91">
        <v>1.6</v>
      </c>
      <c r="G183" s="53">
        <f t="shared" si="2"/>
        <v>0.74802600000000008</v>
      </c>
      <c r="H183" s="70">
        <v>0.15731837387742531</v>
      </c>
      <c r="I183" s="53">
        <v>0.90534437387742539</v>
      </c>
      <c r="J183" s="19"/>
      <c r="K183" s="84"/>
      <c r="M183" s="19"/>
    </row>
    <row r="184" spans="1:13" x14ac:dyDescent="0.25">
      <c r="A184" s="90">
        <v>168</v>
      </c>
      <c r="B184" s="43" t="s">
        <v>196</v>
      </c>
      <c r="C184" s="42">
        <v>66</v>
      </c>
      <c r="D184" s="48" t="s">
        <v>316</v>
      </c>
      <c r="E184" s="47">
        <v>1.218</v>
      </c>
      <c r="F184" s="91">
        <v>3</v>
      </c>
      <c r="G184" s="53">
        <f t="shared" si="2"/>
        <v>1.5321636000000001</v>
      </c>
      <c r="H184" s="70">
        <v>0.24090516649443316</v>
      </c>
      <c r="I184" s="53">
        <v>1.7730687664944331</v>
      </c>
      <c r="J184" s="19"/>
      <c r="K184" s="84"/>
      <c r="M184" s="19"/>
    </row>
    <row r="185" spans="1:13" x14ac:dyDescent="0.25">
      <c r="A185" s="90">
        <v>169</v>
      </c>
      <c r="B185" s="43" t="s">
        <v>197</v>
      </c>
      <c r="C185" s="42">
        <v>109.6</v>
      </c>
      <c r="D185" s="48" t="s">
        <v>316</v>
      </c>
      <c r="E185" s="47">
        <v>1.528</v>
      </c>
      <c r="F185" s="91">
        <v>3.7</v>
      </c>
      <c r="G185" s="53">
        <f t="shared" si="2"/>
        <v>1.8674856000000002</v>
      </c>
      <c r="H185" s="70">
        <v>0.40004857951196776</v>
      </c>
      <c r="I185" s="53">
        <v>2.2675341795119679</v>
      </c>
      <c r="J185" s="19"/>
      <c r="K185" s="84"/>
      <c r="M185" s="19"/>
    </row>
    <row r="186" spans="1:13" x14ac:dyDescent="0.25">
      <c r="A186" s="90">
        <v>170</v>
      </c>
      <c r="B186" s="43" t="s">
        <v>198</v>
      </c>
      <c r="C186" s="42">
        <v>43</v>
      </c>
      <c r="D186" s="48" t="s">
        <v>316</v>
      </c>
      <c r="E186" s="47">
        <v>0.82299999999999995</v>
      </c>
      <c r="F186" s="91">
        <v>3</v>
      </c>
      <c r="G186" s="53">
        <f t="shared" si="2"/>
        <v>1.8717846</v>
      </c>
      <c r="H186" s="70">
        <v>0.15695336604940344</v>
      </c>
      <c r="I186" s="53">
        <v>2.0287379660494036</v>
      </c>
      <c r="J186" s="19"/>
      <c r="K186" s="84"/>
      <c r="M186" s="19"/>
    </row>
    <row r="187" spans="1:13" x14ac:dyDescent="0.25">
      <c r="A187" s="90">
        <v>171</v>
      </c>
      <c r="B187" s="43" t="s">
        <v>199</v>
      </c>
      <c r="C187" s="42">
        <v>65.900000000000006</v>
      </c>
      <c r="D187" s="48" t="s">
        <v>316</v>
      </c>
      <c r="E187" s="47">
        <v>1.127</v>
      </c>
      <c r="F187" s="91">
        <v>3</v>
      </c>
      <c r="G187" s="53">
        <f t="shared" si="2"/>
        <v>1.6104054000000001</v>
      </c>
      <c r="H187" s="70">
        <v>0.24054015866641132</v>
      </c>
      <c r="I187" s="53">
        <v>1.8509455586664114</v>
      </c>
      <c r="J187" s="19"/>
      <c r="K187" s="84"/>
      <c r="M187" s="19"/>
    </row>
    <row r="188" spans="1:13" x14ac:dyDescent="0.25">
      <c r="A188" s="90">
        <v>172</v>
      </c>
      <c r="B188" s="43" t="s">
        <v>200</v>
      </c>
      <c r="C188" s="42">
        <v>110</v>
      </c>
      <c r="D188" s="48" t="s">
        <v>317</v>
      </c>
      <c r="E188" s="46">
        <v>1644</v>
      </c>
      <c r="F188" s="94">
        <v>4144</v>
      </c>
      <c r="G188" s="53">
        <f>(F188-E188)* 0.00086</f>
        <v>2.15</v>
      </c>
      <c r="H188" s="70">
        <v>0.40150861082405526</v>
      </c>
      <c r="I188" s="53">
        <v>2.551508610824055</v>
      </c>
      <c r="J188" s="19"/>
      <c r="K188" s="84"/>
      <c r="M188" s="19"/>
    </row>
    <row r="189" spans="1:13" x14ac:dyDescent="0.25">
      <c r="A189" s="90">
        <v>173</v>
      </c>
      <c r="B189" s="43" t="s">
        <v>201</v>
      </c>
      <c r="C189" s="42">
        <v>42.8</v>
      </c>
      <c r="D189" s="48" t="s">
        <v>317</v>
      </c>
      <c r="E189" s="46">
        <v>0</v>
      </c>
      <c r="F189" s="94">
        <v>155</v>
      </c>
      <c r="G189" s="53">
        <f t="shared" ref="G189:G207" si="3">(F189-E189)* 0.00086</f>
        <v>0.1333</v>
      </c>
      <c r="H189" s="70">
        <v>0.15622335039335969</v>
      </c>
      <c r="I189" s="53">
        <v>0.28952335039335969</v>
      </c>
      <c r="J189" s="19"/>
      <c r="K189" s="84"/>
      <c r="M189" s="19"/>
    </row>
    <row r="190" spans="1:13" x14ac:dyDescent="0.25">
      <c r="A190" s="90">
        <v>174</v>
      </c>
      <c r="B190" s="43" t="s">
        <v>202</v>
      </c>
      <c r="C190" s="42">
        <v>66.099999999999994</v>
      </c>
      <c r="D190" s="48" t="s">
        <v>317</v>
      </c>
      <c r="E190" s="46">
        <v>1114</v>
      </c>
      <c r="F190" s="94">
        <v>2926</v>
      </c>
      <c r="G190" s="53">
        <f t="shared" si="3"/>
        <v>1.5583199999999999</v>
      </c>
      <c r="H190" s="70">
        <v>0.24127017432245501</v>
      </c>
      <c r="I190" s="53">
        <v>1.7995901743224549</v>
      </c>
      <c r="J190" s="19"/>
      <c r="K190" s="84"/>
      <c r="M190" s="19"/>
    </row>
    <row r="191" spans="1:13" x14ac:dyDescent="0.25">
      <c r="A191" s="90">
        <v>175</v>
      </c>
      <c r="B191" s="43" t="s">
        <v>203</v>
      </c>
      <c r="C191" s="42">
        <v>109.9</v>
      </c>
      <c r="D191" s="48" t="s">
        <v>317</v>
      </c>
      <c r="E191" s="46">
        <v>1452</v>
      </c>
      <c r="F191" s="94">
        <v>4022</v>
      </c>
      <c r="G191" s="53">
        <f t="shared" si="3"/>
        <v>2.2101999999999999</v>
      </c>
      <c r="H191" s="70">
        <v>0.40114360299603341</v>
      </c>
      <c r="I191" s="53">
        <v>2.6113436029960333</v>
      </c>
      <c r="J191" s="19"/>
      <c r="K191" s="84"/>
      <c r="M191" s="19"/>
    </row>
    <row r="192" spans="1:13" x14ac:dyDescent="0.25">
      <c r="A192" s="90">
        <v>176</v>
      </c>
      <c r="B192" s="43" t="s">
        <v>204</v>
      </c>
      <c r="C192" s="42">
        <v>43.1</v>
      </c>
      <c r="D192" s="48" t="s">
        <v>317</v>
      </c>
      <c r="E192" s="46">
        <v>757</v>
      </c>
      <c r="F192" s="94">
        <v>1453</v>
      </c>
      <c r="G192" s="53">
        <f t="shared" si="3"/>
        <v>0.59855999999999998</v>
      </c>
      <c r="H192" s="70">
        <v>0.15731837387742531</v>
      </c>
      <c r="I192" s="53">
        <v>0.75587837387742529</v>
      </c>
      <c r="J192" s="19"/>
      <c r="K192" s="84"/>
      <c r="M192" s="19"/>
    </row>
    <row r="193" spans="1:13" x14ac:dyDescent="0.25">
      <c r="A193" s="90">
        <v>177</v>
      </c>
      <c r="B193" s="43" t="s">
        <v>205</v>
      </c>
      <c r="C193" s="42">
        <v>65.8</v>
      </c>
      <c r="D193" s="48" t="s">
        <v>317</v>
      </c>
      <c r="E193" s="46">
        <v>1191</v>
      </c>
      <c r="F193" s="94">
        <v>3242</v>
      </c>
      <c r="G193" s="53">
        <f t="shared" si="3"/>
        <v>1.76386</v>
      </c>
      <c r="H193" s="70">
        <v>0.24017515083838942</v>
      </c>
      <c r="I193" s="53">
        <v>2.0040351508383893</v>
      </c>
      <c r="J193" s="19"/>
      <c r="K193" s="84"/>
      <c r="M193" s="19"/>
    </row>
    <row r="194" spans="1:13" x14ac:dyDescent="0.25">
      <c r="A194" s="90">
        <v>178</v>
      </c>
      <c r="B194" s="43" t="s">
        <v>206</v>
      </c>
      <c r="C194" s="42">
        <v>108</v>
      </c>
      <c r="D194" s="48" t="s">
        <v>317</v>
      </c>
      <c r="E194" s="46">
        <v>1263</v>
      </c>
      <c r="F194" s="94">
        <v>2175</v>
      </c>
      <c r="G194" s="53">
        <f t="shared" si="3"/>
        <v>0.78432000000000002</v>
      </c>
      <c r="H194" s="70">
        <v>0.39420845426361789</v>
      </c>
      <c r="I194" s="53">
        <v>1.1785284542636179</v>
      </c>
      <c r="J194" s="19"/>
      <c r="K194" s="84"/>
      <c r="M194" s="19"/>
    </row>
    <row r="195" spans="1:13" x14ac:dyDescent="0.25">
      <c r="A195" s="90">
        <v>179</v>
      </c>
      <c r="B195" s="43" t="s">
        <v>207</v>
      </c>
      <c r="C195" s="42">
        <v>43</v>
      </c>
      <c r="D195" s="48" t="s">
        <v>317</v>
      </c>
      <c r="E195" s="46">
        <v>684</v>
      </c>
      <c r="F195" s="94">
        <v>1460</v>
      </c>
      <c r="G195" s="53">
        <f t="shared" si="3"/>
        <v>0.66735999999999995</v>
      </c>
      <c r="H195" s="70">
        <v>0.15695336604940344</v>
      </c>
      <c r="I195" s="53">
        <v>0.82431336604940342</v>
      </c>
      <c r="J195" s="19"/>
      <c r="K195" s="84"/>
      <c r="M195" s="19"/>
    </row>
    <row r="196" spans="1:13" x14ac:dyDescent="0.25">
      <c r="A196" s="90">
        <v>180</v>
      </c>
      <c r="B196" s="73" t="s">
        <v>208</v>
      </c>
      <c r="C196" s="42">
        <v>66.3</v>
      </c>
      <c r="D196" s="48" t="s">
        <v>317</v>
      </c>
      <c r="E196" s="46">
        <v>1177</v>
      </c>
      <c r="F196" s="94">
        <v>2909</v>
      </c>
      <c r="G196" s="53">
        <f t="shared" si="3"/>
        <v>1.48952</v>
      </c>
      <c r="H196" s="70">
        <v>0.24200018997849876</v>
      </c>
      <c r="I196" s="53">
        <v>1.7315201899784987</v>
      </c>
      <c r="J196" s="19"/>
      <c r="K196" s="84"/>
      <c r="M196" s="19"/>
    </row>
    <row r="197" spans="1:13" x14ac:dyDescent="0.25">
      <c r="A197" s="90">
        <v>181</v>
      </c>
      <c r="B197" s="43" t="s">
        <v>209</v>
      </c>
      <c r="C197" s="42">
        <v>110.9</v>
      </c>
      <c r="D197" s="48" t="s">
        <v>317</v>
      </c>
      <c r="E197" s="46">
        <v>1559</v>
      </c>
      <c r="F197" s="94">
        <v>4249</v>
      </c>
      <c r="G197" s="53">
        <f t="shared" si="3"/>
        <v>2.3134000000000001</v>
      </c>
      <c r="H197" s="70">
        <v>0.40479368127625209</v>
      </c>
      <c r="I197" s="53">
        <v>2.7181936812762522</v>
      </c>
      <c r="J197" s="19"/>
      <c r="K197" s="84"/>
      <c r="M197" s="19"/>
    </row>
    <row r="198" spans="1:13" x14ac:dyDescent="0.25">
      <c r="A198" s="90">
        <v>182</v>
      </c>
      <c r="B198" s="43" t="s">
        <v>210</v>
      </c>
      <c r="C198" s="42">
        <v>42.6</v>
      </c>
      <c r="D198" s="48" t="s">
        <v>317</v>
      </c>
      <c r="E198" s="46">
        <v>749</v>
      </c>
      <c r="F198" s="94">
        <v>1992</v>
      </c>
      <c r="G198" s="53">
        <f t="shared" si="3"/>
        <v>1.06898</v>
      </c>
      <c r="H198" s="70">
        <v>0.15549333473731597</v>
      </c>
      <c r="I198" s="53">
        <v>1.224473334737316</v>
      </c>
      <c r="J198" s="19"/>
      <c r="K198" s="84"/>
      <c r="M198" s="19"/>
    </row>
    <row r="199" spans="1:13" x14ac:dyDescent="0.25">
      <c r="A199" s="90">
        <v>183</v>
      </c>
      <c r="B199" s="43" t="s">
        <v>211</v>
      </c>
      <c r="C199" s="42">
        <v>65.3</v>
      </c>
      <c r="D199" s="48" t="s">
        <v>317</v>
      </c>
      <c r="E199" s="46">
        <v>1118</v>
      </c>
      <c r="F199" s="94">
        <v>2527</v>
      </c>
      <c r="G199" s="53">
        <f t="shared" si="3"/>
        <v>1.21174</v>
      </c>
      <c r="H199" s="70">
        <v>0.23835011169828008</v>
      </c>
      <c r="I199" s="53">
        <v>1.4500901116982801</v>
      </c>
      <c r="J199" s="19"/>
      <c r="K199" s="84"/>
      <c r="M199" s="19"/>
    </row>
    <row r="200" spans="1:13" x14ac:dyDescent="0.25">
      <c r="A200" s="90">
        <v>184</v>
      </c>
      <c r="B200" s="43" t="s">
        <v>212</v>
      </c>
      <c r="C200" s="42">
        <v>110</v>
      </c>
      <c r="D200" s="48" t="s">
        <v>317</v>
      </c>
      <c r="E200" s="46">
        <v>1534</v>
      </c>
      <c r="F200" s="94">
        <v>4059</v>
      </c>
      <c r="G200" s="53">
        <f t="shared" si="3"/>
        <v>2.1715</v>
      </c>
      <c r="H200" s="70">
        <v>0.40150861082405526</v>
      </c>
      <c r="I200" s="53">
        <v>2.5730086108240551</v>
      </c>
      <c r="J200" s="19"/>
      <c r="K200" s="84"/>
      <c r="M200" s="19"/>
    </row>
    <row r="201" spans="1:13" x14ac:dyDescent="0.25">
      <c r="A201" s="90">
        <v>185</v>
      </c>
      <c r="B201" s="43" t="s">
        <v>213</v>
      </c>
      <c r="C201" s="42">
        <v>42.6</v>
      </c>
      <c r="D201" s="48" t="s">
        <v>317</v>
      </c>
      <c r="E201" s="46">
        <v>844</v>
      </c>
      <c r="F201" s="94">
        <v>2010</v>
      </c>
      <c r="G201" s="53">
        <f t="shared" si="3"/>
        <v>1.0027599999999999</v>
      </c>
      <c r="H201" s="70">
        <v>0.15549333473731597</v>
      </c>
      <c r="I201" s="53">
        <v>1.1582533347373158</v>
      </c>
      <c r="J201" s="19"/>
      <c r="K201" s="84"/>
      <c r="M201" s="19"/>
    </row>
    <row r="202" spans="1:13" x14ac:dyDescent="0.25">
      <c r="A202" s="90">
        <v>186</v>
      </c>
      <c r="B202" s="43" t="s">
        <v>214</v>
      </c>
      <c r="C202" s="42">
        <v>65.3</v>
      </c>
      <c r="D202" s="48" t="s">
        <v>317</v>
      </c>
      <c r="E202" s="46">
        <v>988</v>
      </c>
      <c r="F202" s="94">
        <v>2693</v>
      </c>
      <c r="G202" s="53">
        <f t="shared" si="3"/>
        <v>1.4662999999999999</v>
      </c>
      <c r="H202" s="70">
        <v>0.23835011169828008</v>
      </c>
      <c r="I202" s="53">
        <v>1.70465011169828</v>
      </c>
      <c r="J202" s="19"/>
      <c r="K202" s="84"/>
      <c r="M202" s="19"/>
    </row>
    <row r="203" spans="1:13" x14ac:dyDescent="0.25">
      <c r="A203" s="90">
        <v>187</v>
      </c>
      <c r="B203" s="43" t="s">
        <v>215</v>
      </c>
      <c r="C203" s="42">
        <v>109.9</v>
      </c>
      <c r="D203" s="48" t="s">
        <v>317</v>
      </c>
      <c r="E203" s="46">
        <v>1504</v>
      </c>
      <c r="F203" s="94">
        <v>3391</v>
      </c>
      <c r="G203" s="53">
        <f t="shared" si="3"/>
        <v>1.6228199999999999</v>
      </c>
      <c r="H203" s="70">
        <v>0.40114360299603341</v>
      </c>
      <c r="I203" s="53">
        <v>2.0239636029960333</v>
      </c>
      <c r="J203" s="19"/>
      <c r="K203" s="84"/>
      <c r="M203" s="19"/>
    </row>
    <row r="204" spans="1:13" x14ac:dyDescent="0.25">
      <c r="A204" s="90">
        <v>188</v>
      </c>
      <c r="B204" s="43" t="s">
        <v>216</v>
      </c>
      <c r="C204" s="42">
        <v>42.8</v>
      </c>
      <c r="D204" s="48" t="s">
        <v>317</v>
      </c>
      <c r="E204" s="46">
        <v>784</v>
      </c>
      <c r="F204" s="94">
        <v>2051</v>
      </c>
      <c r="G204" s="53">
        <f t="shared" si="3"/>
        <v>1.08962</v>
      </c>
      <c r="H204" s="70">
        <v>0.15622335039335969</v>
      </c>
      <c r="I204" s="53">
        <v>1.2458433503933597</v>
      </c>
      <c r="J204" s="19"/>
      <c r="K204" s="84"/>
      <c r="M204" s="19"/>
    </row>
    <row r="205" spans="1:13" x14ac:dyDescent="0.25">
      <c r="A205" s="90">
        <v>189</v>
      </c>
      <c r="B205" s="43" t="s">
        <v>217</v>
      </c>
      <c r="C205" s="42">
        <v>65.5</v>
      </c>
      <c r="D205" s="48" t="s">
        <v>317</v>
      </c>
      <c r="E205" s="46">
        <v>950</v>
      </c>
      <c r="F205" s="94">
        <v>2281</v>
      </c>
      <c r="G205" s="53">
        <f t="shared" si="3"/>
        <v>1.14466</v>
      </c>
      <c r="H205" s="70">
        <v>0.23908012735432382</v>
      </c>
      <c r="I205" s="53">
        <v>1.3837401273543239</v>
      </c>
      <c r="J205" s="19"/>
      <c r="K205" s="84"/>
      <c r="M205" s="19"/>
    </row>
    <row r="206" spans="1:13" x14ac:dyDescent="0.25">
      <c r="A206" s="90">
        <v>190</v>
      </c>
      <c r="B206" s="45" t="s">
        <v>218</v>
      </c>
      <c r="C206" s="42">
        <v>109.5</v>
      </c>
      <c r="D206" s="48" t="s">
        <v>317</v>
      </c>
      <c r="E206" s="46">
        <v>1573</v>
      </c>
      <c r="F206" s="94">
        <v>4585</v>
      </c>
      <c r="G206" s="53">
        <f t="shared" si="3"/>
        <v>2.5903199999999997</v>
      </c>
      <c r="H206" s="70">
        <v>0.39968357168394592</v>
      </c>
      <c r="I206" s="53">
        <v>2.9900035716839457</v>
      </c>
      <c r="J206" s="19"/>
      <c r="K206" s="84"/>
      <c r="M206" s="19"/>
    </row>
    <row r="207" spans="1:13" x14ac:dyDescent="0.25">
      <c r="A207" s="90">
        <v>191</v>
      </c>
      <c r="B207" s="43" t="s">
        <v>219</v>
      </c>
      <c r="C207" s="42">
        <v>43</v>
      </c>
      <c r="D207" s="48" t="s">
        <v>317</v>
      </c>
      <c r="E207" s="46">
        <v>602</v>
      </c>
      <c r="F207" s="94">
        <v>1897</v>
      </c>
      <c r="G207" s="53">
        <f t="shared" si="3"/>
        <v>1.1136999999999999</v>
      </c>
      <c r="H207" s="70">
        <v>0.15695336604940344</v>
      </c>
      <c r="I207" s="53">
        <v>1.2706533660494033</v>
      </c>
      <c r="J207" s="19"/>
      <c r="K207" s="84"/>
      <c r="M207" s="19"/>
    </row>
    <row r="208" spans="1:13" x14ac:dyDescent="0.25">
      <c r="A208" s="90">
        <v>192</v>
      </c>
      <c r="B208" s="43" t="s">
        <v>220</v>
      </c>
      <c r="C208" s="42">
        <v>65.3</v>
      </c>
      <c r="D208" s="48" t="s">
        <v>317</v>
      </c>
      <c r="E208" s="46">
        <v>931</v>
      </c>
      <c r="F208" s="94">
        <v>2750</v>
      </c>
      <c r="G208" s="53">
        <f>(F208-E208)* 0.00086</f>
        <v>1.5643400000000001</v>
      </c>
      <c r="H208" s="70">
        <v>0.23835011169828008</v>
      </c>
      <c r="I208" s="53">
        <v>1.8026901116982801</v>
      </c>
      <c r="J208" s="19"/>
      <c r="K208" s="84"/>
      <c r="M208" s="19"/>
    </row>
    <row r="209" spans="1:13" x14ac:dyDescent="0.25">
      <c r="A209" s="90" t="s">
        <v>319</v>
      </c>
      <c r="B209" s="95" t="s">
        <v>318</v>
      </c>
      <c r="C209" s="96"/>
      <c r="D209" s="48" t="s">
        <v>316</v>
      </c>
      <c r="E209" s="49">
        <v>0</v>
      </c>
      <c r="F209" s="93">
        <v>6.3719999999999999</v>
      </c>
      <c r="G209" s="53">
        <f>(F209-E209)*0.8598</f>
        <v>5.4786456000000001</v>
      </c>
      <c r="H209" s="70">
        <v>0</v>
      </c>
      <c r="I209" s="53">
        <v>5.4786456000000001</v>
      </c>
      <c r="J209" s="19"/>
      <c r="K209" s="84"/>
      <c r="M209" s="19"/>
    </row>
    <row r="210" spans="1:13" x14ac:dyDescent="0.25">
      <c r="A210" s="90">
        <v>196</v>
      </c>
      <c r="B210" s="43" t="s">
        <v>221</v>
      </c>
      <c r="C210" s="42">
        <v>52.8</v>
      </c>
      <c r="D210" s="48" t="s">
        <v>316</v>
      </c>
      <c r="E210" s="46">
        <v>0</v>
      </c>
      <c r="F210" s="91">
        <v>1.7</v>
      </c>
      <c r="G210" s="53">
        <f>(F210-E210)*0.8598</f>
        <v>1.46166</v>
      </c>
      <c r="H210" s="70">
        <v>0.19272413319554652</v>
      </c>
      <c r="I210" s="53">
        <v>1.6543841331955464</v>
      </c>
      <c r="J210" s="19"/>
      <c r="K210" s="84"/>
      <c r="M210" s="19"/>
    </row>
    <row r="211" spans="1:13" x14ac:dyDescent="0.25">
      <c r="A211" s="90">
        <v>197</v>
      </c>
      <c r="B211" s="43" t="s">
        <v>222</v>
      </c>
      <c r="C211" s="42">
        <v>51.2</v>
      </c>
      <c r="D211" s="48" t="s">
        <v>316</v>
      </c>
      <c r="E211" s="46">
        <v>0</v>
      </c>
      <c r="F211" s="91">
        <v>1.3</v>
      </c>
      <c r="G211" s="53">
        <f t="shared" ref="G211:G273" si="4">(F211-E211)*0.8598</f>
        <v>1.11774</v>
      </c>
      <c r="H211" s="70">
        <v>0.18688400794719665</v>
      </c>
      <c r="I211" s="53">
        <v>1.3046240079471967</v>
      </c>
      <c r="J211" s="19"/>
      <c r="K211" s="84"/>
      <c r="M211" s="19"/>
    </row>
    <row r="212" spans="1:13" x14ac:dyDescent="0.25">
      <c r="A212" s="90">
        <v>198</v>
      </c>
      <c r="B212" s="43" t="s">
        <v>223</v>
      </c>
      <c r="C212" s="42">
        <v>113.6</v>
      </c>
      <c r="D212" s="48" t="s">
        <v>316</v>
      </c>
      <c r="E212" s="46">
        <v>0</v>
      </c>
      <c r="F212" s="91">
        <v>4.3</v>
      </c>
      <c r="G212" s="53">
        <f t="shared" si="4"/>
        <v>3.6971400000000001</v>
      </c>
      <c r="H212" s="70">
        <v>0.41464889263284255</v>
      </c>
      <c r="I212" s="53">
        <v>4.111788892632843</v>
      </c>
      <c r="J212" s="19"/>
      <c r="K212" s="84"/>
      <c r="M212" s="19"/>
    </row>
    <row r="213" spans="1:13" x14ac:dyDescent="0.25">
      <c r="A213" s="90">
        <v>199</v>
      </c>
      <c r="B213" s="43" t="s">
        <v>224</v>
      </c>
      <c r="C213" s="42">
        <v>106.7</v>
      </c>
      <c r="D213" s="48" t="s">
        <v>316</v>
      </c>
      <c r="E213" s="46">
        <v>0</v>
      </c>
      <c r="F213" s="91">
        <v>2.5</v>
      </c>
      <c r="G213" s="53">
        <f t="shared" si="4"/>
        <v>2.1495000000000002</v>
      </c>
      <c r="H213" s="70">
        <v>0.38946335249933361</v>
      </c>
      <c r="I213" s="53">
        <v>2.5389633524993336</v>
      </c>
      <c r="J213" s="19"/>
      <c r="K213" s="84"/>
      <c r="M213" s="19"/>
    </row>
    <row r="214" spans="1:13" x14ac:dyDescent="0.25">
      <c r="A214" s="90">
        <v>200</v>
      </c>
      <c r="B214" s="43" t="s">
        <v>225</v>
      </c>
      <c r="C214" s="42">
        <v>92.7</v>
      </c>
      <c r="D214" s="48" t="s">
        <v>316</v>
      </c>
      <c r="E214" s="46">
        <v>0</v>
      </c>
      <c r="F214" s="91">
        <v>2.2000000000000002</v>
      </c>
      <c r="G214" s="53">
        <f t="shared" si="4"/>
        <v>1.8915600000000001</v>
      </c>
      <c r="H214" s="70">
        <v>0.33836225657627206</v>
      </c>
      <c r="I214" s="53">
        <v>2.2299222565762724</v>
      </c>
      <c r="J214" s="19"/>
      <c r="K214" s="84"/>
      <c r="M214" s="19"/>
    </row>
    <row r="215" spans="1:13" x14ac:dyDescent="0.25">
      <c r="A215" s="90">
        <v>201</v>
      </c>
      <c r="B215" s="43" t="s">
        <v>226</v>
      </c>
      <c r="C215" s="42">
        <v>81.8</v>
      </c>
      <c r="D215" s="48" t="s">
        <v>316</v>
      </c>
      <c r="E215" s="46">
        <v>0</v>
      </c>
      <c r="F215" s="91">
        <v>2.2000000000000002</v>
      </c>
      <c r="G215" s="53">
        <f t="shared" si="4"/>
        <v>1.8915600000000001</v>
      </c>
      <c r="H215" s="70">
        <v>0.2985764033218884</v>
      </c>
      <c r="I215" s="53">
        <v>2.1901364033218886</v>
      </c>
      <c r="J215" s="19"/>
      <c r="K215" s="84"/>
      <c r="M215" s="19"/>
    </row>
    <row r="216" spans="1:13" x14ac:dyDescent="0.25">
      <c r="A216" s="90">
        <v>202</v>
      </c>
      <c r="B216" s="43" t="s">
        <v>227</v>
      </c>
      <c r="C216" s="42">
        <v>52.3</v>
      </c>
      <c r="D216" s="48" t="s">
        <v>316</v>
      </c>
      <c r="E216" s="46">
        <v>0</v>
      </c>
      <c r="F216" s="91">
        <v>1.1000000000000001</v>
      </c>
      <c r="G216" s="53">
        <f t="shared" si="4"/>
        <v>0.94578000000000007</v>
      </c>
      <c r="H216" s="70">
        <v>0.19089909405543717</v>
      </c>
      <c r="I216" s="53">
        <v>1.1366790940554372</v>
      </c>
      <c r="J216" s="19"/>
      <c r="K216" s="84"/>
      <c r="M216" s="19"/>
    </row>
    <row r="217" spans="1:13" x14ac:dyDescent="0.25">
      <c r="A217" s="90">
        <v>203</v>
      </c>
      <c r="B217" s="43" t="s">
        <v>228</v>
      </c>
      <c r="C217" s="42">
        <v>51.3</v>
      </c>
      <c r="D217" s="48" t="s">
        <v>316</v>
      </c>
      <c r="E217" s="46">
        <v>0</v>
      </c>
      <c r="F217" s="91">
        <v>1.4</v>
      </c>
      <c r="G217" s="53">
        <f t="shared" si="4"/>
        <v>1.2037199999999999</v>
      </c>
      <c r="H217" s="70">
        <v>0.18724901577521849</v>
      </c>
      <c r="I217" s="53">
        <v>1.3909690157752184</v>
      </c>
      <c r="J217" s="19"/>
      <c r="K217" s="84"/>
      <c r="M217" s="19"/>
    </row>
    <row r="218" spans="1:13" x14ac:dyDescent="0.25">
      <c r="A218" s="90">
        <v>204</v>
      </c>
      <c r="B218" s="43" t="s">
        <v>229</v>
      </c>
      <c r="C218" s="42">
        <v>113.7</v>
      </c>
      <c r="D218" s="48" t="s">
        <v>316</v>
      </c>
      <c r="E218" s="46">
        <v>0</v>
      </c>
      <c r="F218" s="91">
        <v>5.0999999999999996</v>
      </c>
      <c r="G218" s="53">
        <f t="shared" si="4"/>
        <v>4.3849799999999997</v>
      </c>
      <c r="H218" s="70">
        <v>0.41501390046086445</v>
      </c>
      <c r="I218" s="53">
        <v>4.7999939004608638</v>
      </c>
      <c r="J218" s="19"/>
      <c r="K218" s="84"/>
      <c r="M218" s="19"/>
    </row>
    <row r="219" spans="1:13" x14ac:dyDescent="0.25">
      <c r="A219" s="90">
        <v>205</v>
      </c>
      <c r="B219" s="43" t="s">
        <v>230</v>
      </c>
      <c r="C219" s="42">
        <v>107</v>
      </c>
      <c r="D219" s="48" t="s">
        <v>316</v>
      </c>
      <c r="E219" s="46">
        <v>0</v>
      </c>
      <c r="F219" s="91">
        <v>2.4</v>
      </c>
      <c r="G219" s="53">
        <f t="shared" si="4"/>
        <v>2.06352</v>
      </c>
      <c r="H219" s="70">
        <v>0.39055837598339921</v>
      </c>
      <c r="I219" s="53">
        <v>2.4540783759833991</v>
      </c>
      <c r="J219" s="19"/>
      <c r="K219" s="84"/>
      <c r="M219" s="19"/>
    </row>
    <row r="220" spans="1:13" x14ac:dyDescent="0.25">
      <c r="A220" s="90">
        <v>206</v>
      </c>
      <c r="B220" s="43" t="s">
        <v>231</v>
      </c>
      <c r="C220" s="42">
        <v>92.7</v>
      </c>
      <c r="D220" s="48" t="s">
        <v>316</v>
      </c>
      <c r="E220" s="46">
        <v>0</v>
      </c>
      <c r="F220" s="91">
        <v>3.2</v>
      </c>
      <c r="G220" s="53">
        <f t="shared" si="4"/>
        <v>2.75136</v>
      </c>
      <c r="H220" s="70">
        <v>0.33836225657627206</v>
      </c>
      <c r="I220" s="53">
        <v>3.0897222565762723</v>
      </c>
      <c r="J220" s="19"/>
      <c r="K220" s="84"/>
      <c r="M220" s="19"/>
    </row>
    <row r="221" spans="1:13" x14ac:dyDescent="0.25">
      <c r="A221" s="90">
        <v>207</v>
      </c>
      <c r="B221" s="43" t="s">
        <v>232</v>
      </c>
      <c r="C221" s="42">
        <v>81</v>
      </c>
      <c r="D221" s="48" t="s">
        <v>316</v>
      </c>
      <c r="E221" s="46">
        <v>0</v>
      </c>
      <c r="F221" s="91">
        <v>2.1</v>
      </c>
      <c r="G221" s="53">
        <f t="shared" si="4"/>
        <v>1.8055800000000002</v>
      </c>
      <c r="H221" s="70">
        <v>0.29565634069771346</v>
      </c>
      <c r="I221" s="53">
        <v>2.1012363406977137</v>
      </c>
      <c r="J221" s="19"/>
      <c r="K221" s="84"/>
      <c r="M221" s="19"/>
    </row>
    <row r="222" spans="1:13" x14ac:dyDescent="0.25">
      <c r="A222" s="90">
        <v>208</v>
      </c>
      <c r="B222" s="43" t="s">
        <v>233</v>
      </c>
      <c r="C222" s="42">
        <v>53.2</v>
      </c>
      <c r="D222" s="48" t="s">
        <v>316</v>
      </c>
      <c r="E222" s="46">
        <v>0</v>
      </c>
      <c r="F222" s="91">
        <v>1.6</v>
      </c>
      <c r="G222" s="53">
        <f t="shared" si="4"/>
        <v>1.37568</v>
      </c>
      <c r="H222" s="70">
        <v>0.19418416450763401</v>
      </c>
      <c r="I222" s="53">
        <v>1.5698641645076341</v>
      </c>
      <c r="J222" s="19"/>
      <c r="K222" s="84"/>
      <c r="M222" s="19"/>
    </row>
    <row r="223" spans="1:13" x14ac:dyDescent="0.25">
      <c r="A223" s="90">
        <v>209</v>
      </c>
      <c r="B223" s="43" t="s">
        <v>234</v>
      </c>
      <c r="C223" s="42">
        <v>51.1</v>
      </c>
      <c r="D223" s="48" t="s">
        <v>316</v>
      </c>
      <c r="E223" s="46">
        <v>0</v>
      </c>
      <c r="F223" s="91">
        <v>1.7</v>
      </c>
      <c r="G223" s="53">
        <f t="shared" si="4"/>
        <v>1.46166</v>
      </c>
      <c r="H223" s="70">
        <v>0.18651900011917477</v>
      </c>
      <c r="I223" s="53">
        <v>1.6481790001191747</v>
      </c>
      <c r="J223" s="19"/>
      <c r="K223" s="84"/>
      <c r="M223" s="19"/>
    </row>
    <row r="224" spans="1:13" x14ac:dyDescent="0.25">
      <c r="A224" s="90">
        <v>210</v>
      </c>
      <c r="B224" s="43" t="s">
        <v>235</v>
      </c>
      <c r="C224" s="42">
        <v>113.8</v>
      </c>
      <c r="D224" s="48" t="s">
        <v>316</v>
      </c>
      <c r="E224" s="46">
        <v>0</v>
      </c>
      <c r="F224" s="91">
        <v>3.5</v>
      </c>
      <c r="G224" s="53">
        <f t="shared" si="4"/>
        <v>3.0093000000000001</v>
      </c>
      <c r="H224" s="70">
        <v>0.41537890828888629</v>
      </c>
      <c r="I224" s="53">
        <v>3.4246789082888864</v>
      </c>
      <c r="J224" s="19"/>
      <c r="K224" s="84"/>
      <c r="M224" s="19"/>
    </row>
    <row r="225" spans="1:13" x14ac:dyDescent="0.25">
      <c r="A225" s="90">
        <v>211</v>
      </c>
      <c r="B225" s="43" t="s">
        <v>236</v>
      </c>
      <c r="C225" s="42">
        <v>106.9</v>
      </c>
      <c r="D225" s="48" t="s">
        <v>316</v>
      </c>
      <c r="E225" s="46">
        <v>0</v>
      </c>
      <c r="F225" s="91">
        <v>1.9</v>
      </c>
      <c r="G225" s="53">
        <f t="shared" si="4"/>
        <v>1.6336199999999999</v>
      </c>
      <c r="H225" s="70">
        <v>0.39019336815537736</v>
      </c>
      <c r="I225" s="53">
        <v>2.0238133681553774</v>
      </c>
      <c r="J225" s="19"/>
      <c r="K225" s="84"/>
      <c r="M225" s="19"/>
    </row>
    <row r="226" spans="1:13" x14ac:dyDescent="0.25">
      <c r="A226" s="90">
        <v>212</v>
      </c>
      <c r="B226" s="43" t="s">
        <v>237</v>
      </c>
      <c r="C226" s="42">
        <v>93.2</v>
      </c>
      <c r="D226" s="48" t="s">
        <v>316</v>
      </c>
      <c r="E226" s="46">
        <v>0</v>
      </c>
      <c r="F226" s="91">
        <v>2.4</v>
      </c>
      <c r="G226" s="53">
        <f t="shared" si="4"/>
        <v>2.06352</v>
      </c>
      <c r="H226" s="70">
        <v>0.3401872957163814</v>
      </c>
      <c r="I226" s="53">
        <v>2.4037072957163814</v>
      </c>
      <c r="J226" s="19"/>
      <c r="K226" s="84"/>
      <c r="M226" s="19"/>
    </row>
    <row r="227" spans="1:13" x14ac:dyDescent="0.25">
      <c r="A227" s="90">
        <v>213</v>
      </c>
      <c r="B227" s="43" t="s">
        <v>238</v>
      </c>
      <c r="C227" s="42">
        <v>80.7</v>
      </c>
      <c r="D227" s="48" t="s">
        <v>316</v>
      </c>
      <c r="E227" s="46">
        <v>0</v>
      </c>
      <c r="F227" s="91">
        <v>1.8</v>
      </c>
      <c r="G227" s="53">
        <f t="shared" si="4"/>
        <v>1.5476400000000001</v>
      </c>
      <c r="H227" s="70">
        <v>0.29456131721364787</v>
      </c>
      <c r="I227" s="53">
        <v>1.842201317213648</v>
      </c>
      <c r="J227" s="19"/>
      <c r="K227" s="84"/>
      <c r="M227" s="19"/>
    </row>
    <row r="228" spans="1:13" x14ac:dyDescent="0.25">
      <c r="A228" s="90">
        <v>214</v>
      </c>
      <c r="B228" s="43" t="s">
        <v>239</v>
      </c>
      <c r="C228" s="42">
        <v>52.5</v>
      </c>
      <c r="D228" s="48" t="s">
        <v>316</v>
      </c>
      <c r="E228" s="46">
        <v>0</v>
      </c>
      <c r="F228" s="91">
        <v>1.2</v>
      </c>
      <c r="G228" s="53">
        <f t="shared" si="4"/>
        <v>1.03176</v>
      </c>
      <c r="H228" s="70">
        <v>0.19162910971148092</v>
      </c>
      <c r="I228" s="53">
        <v>1.2233891097114808</v>
      </c>
      <c r="J228" s="19"/>
      <c r="K228" s="84"/>
      <c r="M228" s="19"/>
    </row>
    <row r="229" spans="1:13" x14ac:dyDescent="0.25">
      <c r="A229" s="90">
        <v>215</v>
      </c>
      <c r="B229" s="43" t="s">
        <v>240</v>
      </c>
      <c r="C229" s="42">
        <v>51</v>
      </c>
      <c r="D229" s="48" t="s">
        <v>316</v>
      </c>
      <c r="E229" s="46">
        <v>0</v>
      </c>
      <c r="F229" s="91">
        <v>0.3</v>
      </c>
      <c r="G229" s="53">
        <f t="shared" si="4"/>
        <v>0.25794</v>
      </c>
      <c r="H229" s="70">
        <v>0.1861539922911529</v>
      </c>
      <c r="I229" s="53">
        <v>0.44409399229115287</v>
      </c>
      <c r="J229" s="19"/>
      <c r="K229" s="84"/>
      <c r="M229" s="19"/>
    </row>
    <row r="230" spans="1:13" x14ac:dyDescent="0.25">
      <c r="A230" s="90">
        <v>216</v>
      </c>
      <c r="B230" s="43" t="s">
        <v>241</v>
      </c>
      <c r="C230" s="42">
        <v>113.9</v>
      </c>
      <c r="D230" s="48" t="s">
        <v>316</v>
      </c>
      <c r="E230" s="46">
        <v>0</v>
      </c>
      <c r="F230" s="91">
        <v>2.8</v>
      </c>
      <c r="G230" s="53">
        <f t="shared" si="4"/>
        <v>2.4074399999999998</v>
      </c>
      <c r="H230" s="70">
        <v>0.4157439161169082</v>
      </c>
      <c r="I230" s="53">
        <v>2.8231839161169079</v>
      </c>
      <c r="J230" s="19"/>
      <c r="K230" s="84"/>
      <c r="M230" s="19"/>
    </row>
    <row r="231" spans="1:13" x14ac:dyDescent="0.25">
      <c r="A231" s="90">
        <v>217</v>
      </c>
      <c r="B231" s="43" t="s">
        <v>242</v>
      </c>
      <c r="C231" s="42">
        <v>106.5</v>
      </c>
      <c r="D231" s="48" t="s">
        <v>316</v>
      </c>
      <c r="E231" s="46">
        <v>0</v>
      </c>
      <c r="F231" s="91">
        <v>1.7</v>
      </c>
      <c r="G231" s="53">
        <f t="shared" si="4"/>
        <v>1.46166</v>
      </c>
      <c r="H231" s="70">
        <v>0.38873333684328987</v>
      </c>
      <c r="I231" s="53">
        <v>1.8503933368432899</v>
      </c>
      <c r="J231" s="19"/>
      <c r="K231" s="84"/>
      <c r="M231" s="19"/>
    </row>
    <row r="232" spans="1:13" x14ac:dyDescent="0.25">
      <c r="A232" s="90">
        <v>218</v>
      </c>
      <c r="B232" s="43" t="s">
        <v>243</v>
      </c>
      <c r="C232" s="42">
        <v>92.6</v>
      </c>
      <c r="D232" s="48" t="s">
        <v>316</v>
      </c>
      <c r="E232" s="46">
        <v>0</v>
      </c>
      <c r="F232" s="91">
        <v>2</v>
      </c>
      <c r="G232" s="53">
        <f t="shared" si="4"/>
        <v>1.7196</v>
      </c>
      <c r="H232" s="70">
        <v>0.33799724874825016</v>
      </c>
      <c r="I232" s="53">
        <v>2.0575972487482503</v>
      </c>
      <c r="J232" s="19"/>
      <c r="K232" s="84"/>
      <c r="M232" s="19"/>
    </row>
    <row r="233" spans="1:13" x14ac:dyDescent="0.25">
      <c r="A233" s="90">
        <v>219</v>
      </c>
      <c r="B233" s="43" t="s">
        <v>244</v>
      </c>
      <c r="C233" s="42">
        <v>81.400000000000006</v>
      </c>
      <c r="D233" s="48" t="s">
        <v>316</v>
      </c>
      <c r="E233" s="46">
        <v>0</v>
      </c>
      <c r="F233" s="91">
        <v>1.9</v>
      </c>
      <c r="G233" s="53">
        <f t="shared" si="4"/>
        <v>1.6336199999999999</v>
      </c>
      <c r="H233" s="70">
        <v>0.29711637200980096</v>
      </c>
      <c r="I233" s="53">
        <v>1.9307363720098007</v>
      </c>
      <c r="J233" s="19"/>
      <c r="K233" s="84"/>
      <c r="M233" s="19"/>
    </row>
    <row r="234" spans="1:13" x14ac:dyDescent="0.25">
      <c r="A234" s="90">
        <v>220</v>
      </c>
      <c r="B234" s="43" t="s">
        <v>245</v>
      </c>
      <c r="C234" s="42">
        <v>52.9</v>
      </c>
      <c r="D234" s="48" t="s">
        <v>316</v>
      </c>
      <c r="E234" s="46">
        <v>0</v>
      </c>
      <c r="F234" s="91">
        <v>0.9</v>
      </c>
      <c r="G234" s="53">
        <f t="shared" si="4"/>
        <v>0.77382000000000006</v>
      </c>
      <c r="H234" s="70">
        <v>0.19308914102356839</v>
      </c>
      <c r="I234" s="53">
        <v>0.9669091410235684</v>
      </c>
      <c r="J234" s="19"/>
      <c r="K234" s="84"/>
      <c r="M234" s="19"/>
    </row>
    <row r="235" spans="1:13" x14ac:dyDescent="0.25">
      <c r="A235" s="90">
        <v>221</v>
      </c>
      <c r="B235" s="43" t="s">
        <v>246</v>
      </c>
      <c r="C235" s="42">
        <v>51.4</v>
      </c>
      <c r="D235" s="48" t="s">
        <v>316</v>
      </c>
      <c r="E235" s="46">
        <v>0</v>
      </c>
      <c r="F235" s="91">
        <v>2.4</v>
      </c>
      <c r="G235" s="53">
        <f t="shared" si="4"/>
        <v>2.06352</v>
      </c>
      <c r="H235" s="70">
        <v>0.18761402360324037</v>
      </c>
      <c r="I235" s="53">
        <v>2.2511340236032402</v>
      </c>
      <c r="J235" s="19"/>
      <c r="K235" s="84"/>
      <c r="M235" s="19"/>
    </row>
    <row r="236" spans="1:13" x14ac:dyDescent="0.25">
      <c r="A236" s="90">
        <v>222</v>
      </c>
      <c r="B236" s="43" t="s">
        <v>247</v>
      </c>
      <c r="C236" s="42">
        <v>115</v>
      </c>
      <c r="D236" s="48" t="s">
        <v>316</v>
      </c>
      <c r="E236" s="46">
        <v>0</v>
      </c>
      <c r="F236" s="91">
        <v>3.7</v>
      </c>
      <c r="G236" s="53">
        <f t="shared" si="4"/>
        <v>3.18126</v>
      </c>
      <c r="H236" s="70">
        <v>0.41975900222514873</v>
      </c>
      <c r="I236" s="53">
        <v>3.6010190022251489</v>
      </c>
      <c r="J236" s="19"/>
      <c r="K236" s="84"/>
      <c r="M236" s="19"/>
    </row>
    <row r="237" spans="1:13" x14ac:dyDescent="0.25">
      <c r="A237" s="90">
        <v>223</v>
      </c>
      <c r="B237" s="43" t="s">
        <v>248</v>
      </c>
      <c r="C237" s="42">
        <v>106.7</v>
      </c>
      <c r="D237" s="48" t="s">
        <v>316</v>
      </c>
      <c r="E237" s="46">
        <v>0</v>
      </c>
      <c r="F237" s="91">
        <v>3.4</v>
      </c>
      <c r="G237" s="53">
        <f t="shared" si="4"/>
        <v>2.9233199999999999</v>
      </c>
      <c r="H237" s="70">
        <v>0.38946335249933361</v>
      </c>
      <c r="I237" s="53">
        <v>3.3127833524993333</v>
      </c>
      <c r="J237" s="19"/>
      <c r="K237" s="84"/>
      <c r="M237" s="19"/>
    </row>
    <row r="238" spans="1:13" x14ac:dyDescent="0.25">
      <c r="A238" s="90">
        <v>224</v>
      </c>
      <c r="B238" s="43" t="s">
        <v>249</v>
      </c>
      <c r="C238" s="42">
        <v>92.4</v>
      </c>
      <c r="D238" s="48" t="s">
        <v>316</v>
      </c>
      <c r="E238" s="46">
        <v>0</v>
      </c>
      <c r="F238" s="91">
        <v>2.2999999999999998</v>
      </c>
      <c r="G238" s="53">
        <f t="shared" si="4"/>
        <v>1.9775399999999999</v>
      </c>
      <c r="H238" s="70">
        <v>0.33726723309220646</v>
      </c>
      <c r="I238" s="53">
        <v>2.3148072330922065</v>
      </c>
      <c r="J238" s="19"/>
      <c r="K238" s="84"/>
      <c r="M238" s="19"/>
    </row>
    <row r="239" spans="1:13" x14ac:dyDescent="0.25">
      <c r="A239" s="90">
        <v>225</v>
      </c>
      <c r="B239" s="43" t="s">
        <v>250</v>
      </c>
      <c r="C239" s="42">
        <v>81.2</v>
      </c>
      <c r="D239" s="48" t="s">
        <v>316</v>
      </c>
      <c r="E239" s="46">
        <v>0</v>
      </c>
      <c r="F239" s="91">
        <v>2.9</v>
      </c>
      <c r="G239" s="53">
        <f t="shared" si="4"/>
        <v>2.49342</v>
      </c>
      <c r="H239" s="70">
        <v>0.29638635635375721</v>
      </c>
      <c r="I239" s="53">
        <v>2.7898063563537572</v>
      </c>
      <c r="J239" s="19"/>
      <c r="K239" s="84"/>
      <c r="M239" s="19"/>
    </row>
    <row r="240" spans="1:13" x14ac:dyDescent="0.25">
      <c r="A240" s="90">
        <v>226</v>
      </c>
      <c r="B240" s="43" t="s">
        <v>251</v>
      </c>
      <c r="C240" s="42">
        <v>52.7</v>
      </c>
      <c r="D240" s="48" t="s">
        <v>316</v>
      </c>
      <c r="E240" s="46">
        <v>0</v>
      </c>
      <c r="F240" s="91">
        <v>1.1000000000000001</v>
      </c>
      <c r="G240" s="53">
        <f t="shared" si="4"/>
        <v>0.94578000000000007</v>
      </c>
      <c r="H240" s="70">
        <v>0.19235912536752467</v>
      </c>
      <c r="I240" s="53">
        <v>1.1381391253675248</v>
      </c>
      <c r="J240" s="19"/>
      <c r="K240" s="84"/>
      <c r="M240" s="19"/>
    </row>
    <row r="241" spans="1:13" x14ac:dyDescent="0.25">
      <c r="A241" s="90">
        <v>227</v>
      </c>
      <c r="B241" s="43" t="s">
        <v>252</v>
      </c>
      <c r="C241" s="42">
        <v>51.5</v>
      </c>
      <c r="D241" s="48" t="s">
        <v>316</v>
      </c>
      <c r="E241" s="46">
        <v>0</v>
      </c>
      <c r="F241" s="91">
        <v>1.5</v>
      </c>
      <c r="G241" s="53">
        <f t="shared" si="4"/>
        <v>1.2897000000000001</v>
      </c>
      <c r="H241" s="70">
        <v>0.18797903143126224</v>
      </c>
      <c r="I241" s="53">
        <v>1.4776790314312622</v>
      </c>
      <c r="J241" s="19"/>
      <c r="K241" s="84"/>
      <c r="M241" s="19"/>
    </row>
    <row r="242" spans="1:13" x14ac:dyDescent="0.25">
      <c r="A242" s="90">
        <v>228</v>
      </c>
      <c r="B242" s="43" t="s">
        <v>253</v>
      </c>
      <c r="C242" s="42">
        <v>113.5</v>
      </c>
      <c r="D242" s="48" t="s">
        <v>316</v>
      </c>
      <c r="E242" s="46">
        <v>0</v>
      </c>
      <c r="F242" s="91">
        <v>4</v>
      </c>
      <c r="G242" s="53">
        <f t="shared" si="4"/>
        <v>3.4392</v>
      </c>
      <c r="H242" s="70">
        <v>0.4142838848048207</v>
      </c>
      <c r="I242" s="53">
        <v>3.8534838848048207</v>
      </c>
      <c r="J242" s="19"/>
      <c r="K242" s="84"/>
      <c r="M242" s="19"/>
    </row>
    <row r="243" spans="1:13" x14ac:dyDescent="0.25">
      <c r="A243" s="90">
        <v>229</v>
      </c>
      <c r="B243" s="43" t="s">
        <v>254</v>
      </c>
      <c r="C243" s="42">
        <v>107.4</v>
      </c>
      <c r="D243" s="48" t="s">
        <v>316</v>
      </c>
      <c r="E243" s="46">
        <v>0</v>
      </c>
      <c r="F243" s="91">
        <v>2.4</v>
      </c>
      <c r="G243" s="53">
        <f t="shared" si="4"/>
        <v>2.06352</v>
      </c>
      <c r="H243" s="70">
        <v>0.3920184072954867</v>
      </c>
      <c r="I243" s="53">
        <v>2.4555384072954869</v>
      </c>
      <c r="J243" s="19"/>
      <c r="K243" s="84"/>
      <c r="M243" s="19"/>
    </row>
    <row r="244" spans="1:13" x14ac:dyDescent="0.25">
      <c r="A244" s="90">
        <v>230</v>
      </c>
      <c r="B244" s="43" t="s">
        <v>255</v>
      </c>
      <c r="C244" s="42">
        <v>93</v>
      </c>
      <c r="D244" s="48" t="s">
        <v>316</v>
      </c>
      <c r="E244" s="46">
        <v>0</v>
      </c>
      <c r="F244" s="91">
        <v>2.2999999999999998</v>
      </c>
      <c r="G244" s="53">
        <f t="shared" si="4"/>
        <v>1.9775399999999999</v>
      </c>
      <c r="H244" s="70">
        <v>0.33945728006033765</v>
      </c>
      <c r="I244" s="53">
        <v>2.3169972800603373</v>
      </c>
      <c r="J244" s="19"/>
      <c r="K244" s="84"/>
      <c r="M244" s="19"/>
    </row>
    <row r="245" spans="1:13" x14ac:dyDescent="0.25">
      <c r="A245" s="90">
        <v>231</v>
      </c>
      <c r="B245" s="43" t="s">
        <v>256</v>
      </c>
      <c r="C245" s="42">
        <v>80.900000000000006</v>
      </c>
      <c r="D245" s="48" t="s">
        <v>316</v>
      </c>
      <c r="E245" s="46">
        <v>0</v>
      </c>
      <c r="F245" s="91">
        <v>1.9</v>
      </c>
      <c r="G245" s="53">
        <f t="shared" si="4"/>
        <v>1.6336199999999999</v>
      </c>
      <c r="H245" s="70">
        <v>0.29529133286969161</v>
      </c>
      <c r="I245" s="53">
        <v>1.9289113328696914</v>
      </c>
      <c r="J245" s="19"/>
      <c r="K245" s="84"/>
      <c r="M245" s="19"/>
    </row>
    <row r="246" spans="1:13" x14ac:dyDescent="0.25">
      <c r="A246" s="90">
        <v>232</v>
      </c>
      <c r="B246" s="43" t="s">
        <v>257</v>
      </c>
      <c r="C246" s="42">
        <v>52.5</v>
      </c>
      <c r="D246" s="48" t="s">
        <v>316</v>
      </c>
      <c r="E246" s="46">
        <v>0</v>
      </c>
      <c r="F246" s="91">
        <v>1.5</v>
      </c>
      <c r="G246" s="53">
        <f t="shared" si="4"/>
        <v>1.2897000000000001</v>
      </c>
      <c r="H246" s="70">
        <v>0.19162910971148092</v>
      </c>
      <c r="I246" s="53">
        <v>1.4813291097114809</v>
      </c>
      <c r="J246" s="19"/>
      <c r="K246" s="84"/>
      <c r="M246" s="19"/>
    </row>
    <row r="247" spans="1:13" x14ac:dyDescent="0.25">
      <c r="A247" s="90">
        <v>233</v>
      </c>
      <c r="B247" s="43" t="s">
        <v>258</v>
      </c>
      <c r="C247" s="42">
        <v>50.7</v>
      </c>
      <c r="D247" s="48" t="s">
        <v>316</v>
      </c>
      <c r="E247" s="46">
        <v>0</v>
      </c>
      <c r="F247" s="91">
        <v>1.6</v>
      </c>
      <c r="G247" s="53">
        <f t="shared" si="4"/>
        <v>1.37568</v>
      </c>
      <c r="H247" s="70">
        <v>0.1850589688070873</v>
      </c>
      <c r="I247" s="53">
        <v>1.5607389688070874</v>
      </c>
      <c r="J247" s="19"/>
      <c r="K247" s="84"/>
      <c r="M247" s="19"/>
    </row>
    <row r="248" spans="1:13" x14ac:dyDescent="0.25">
      <c r="A248" s="90">
        <v>234</v>
      </c>
      <c r="B248" s="43" t="s">
        <v>259</v>
      </c>
      <c r="C248" s="42">
        <v>113.8</v>
      </c>
      <c r="D248" s="48" t="s">
        <v>316</v>
      </c>
      <c r="E248" s="46">
        <v>0</v>
      </c>
      <c r="F248" s="91">
        <v>3.8</v>
      </c>
      <c r="G248" s="53">
        <f t="shared" si="4"/>
        <v>3.2672399999999997</v>
      </c>
      <c r="H248" s="70">
        <v>0.41537890828888629</v>
      </c>
      <c r="I248" s="53">
        <v>3.6826189082888861</v>
      </c>
      <c r="J248" s="19"/>
      <c r="K248" s="84"/>
      <c r="M248" s="19"/>
    </row>
    <row r="249" spans="1:13" x14ac:dyDescent="0.25">
      <c r="A249" s="90">
        <v>235</v>
      </c>
      <c r="B249" s="43" t="s">
        <v>260</v>
      </c>
      <c r="C249" s="42">
        <v>106.4</v>
      </c>
      <c r="D249" s="48" t="s">
        <v>316</v>
      </c>
      <c r="E249" s="46">
        <v>0</v>
      </c>
      <c r="F249" s="91">
        <v>1.4</v>
      </c>
      <c r="G249" s="53">
        <f t="shared" si="4"/>
        <v>1.2037199999999999</v>
      </c>
      <c r="H249" s="70">
        <v>0.38836832901526802</v>
      </c>
      <c r="I249" s="53">
        <v>1.5920883290152679</v>
      </c>
      <c r="J249" s="19"/>
      <c r="K249" s="84"/>
      <c r="M249" s="19"/>
    </row>
    <row r="250" spans="1:13" x14ac:dyDescent="0.25">
      <c r="A250" s="90">
        <v>236</v>
      </c>
      <c r="B250" s="43" t="s">
        <v>261</v>
      </c>
      <c r="C250" s="42">
        <v>94.4</v>
      </c>
      <c r="D250" s="48" t="s">
        <v>316</v>
      </c>
      <c r="E250" s="46">
        <v>0</v>
      </c>
      <c r="F250" s="91">
        <v>2.2000000000000002</v>
      </c>
      <c r="G250" s="53">
        <f t="shared" si="4"/>
        <v>1.8915600000000001</v>
      </c>
      <c r="H250" s="70">
        <v>0.34456738965264383</v>
      </c>
      <c r="I250" s="53">
        <v>2.2361273896526441</v>
      </c>
      <c r="J250" s="19"/>
      <c r="K250" s="84"/>
      <c r="M250" s="19"/>
    </row>
    <row r="251" spans="1:13" x14ac:dyDescent="0.25">
      <c r="A251" s="90">
        <v>237</v>
      </c>
      <c r="B251" s="43" t="s">
        <v>262</v>
      </c>
      <c r="C251" s="42">
        <v>80.3</v>
      </c>
      <c r="D251" s="48" t="s">
        <v>316</v>
      </c>
      <c r="E251" s="46">
        <v>0</v>
      </c>
      <c r="F251" s="91">
        <v>3</v>
      </c>
      <c r="G251" s="53">
        <f t="shared" si="4"/>
        <v>2.5794000000000001</v>
      </c>
      <c r="H251" s="70">
        <v>0.29310128590156037</v>
      </c>
      <c r="I251" s="53">
        <v>2.8725012859015604</v>
      </c>
      <c r="J251" s="19"/>
      <c r="K251" s="84"/>
      <c r="M251" s="19"/>
    </row>
    <row r="252" spans="1:13" x14ac:dyDescent="0.25">
      <c r="A252" s="90">
        <v>238</v>
      </c>
      <c r="B252" s="43" t="s">
        <v>263</v>
      </c>
      <c r="C252" s="42">
        <v>52.4</v>
      </c>
      <c r="D252" s="48" t="s">
        <v>316</v>
      </c>
      <c r="E252" s="46">
        <v>0</v>
      </c>
      <c r="F252" s="91">
        <v>1.2</v>
      </c>
      <c r="G252" s="53">
        <f t="shared" si="4"/>
        <v>1.03176</v>
      </c>
      <c r="H252" s="70">
        <v>0.19126410188345905</v>
      </c>
      <c r="I252" s="53">
        <v>1.2230241018834591</v>
      </c>
      <c r="J252" s="19"/>
      <c r="K252" s="84"/>
      <c r="M252" s="19"/>
    </row>
    <row r="253" spans="1:13" x14ac:dyDescent="0.25">
      <c r="A253" s="90">
        <v>239</v>
      </c>
      <c r="B253" s="43" t="s">
        <v>264</v>
      </c>
      <c r="C253" s="42">
        <v>50.9</v>
      </c>
      <c r="D253" s="48" t="s">
        <v>316</v>
      </c>
      <c r="E253" s="46">
        <v>0</v>
      </c>
      <c r="F253" s="91">
        <v>0.8</v>
      </c>
      <c r="G253" s="53">
        <f t="shared" si="4"/>
        <v>0.68784000000000001</v>
      </c>
      <c r="H253" s="70">
        <v>0.18578898446313102</v>
      </c>
      <c r="I253" s="53">
        <v>0.87362898446313109</v>
      </c>
      <c r="J253" s="19"/>
      <c r="K253" s="84"/>
      <c r="M253" s="19"/>
    </row>
    <row r="254" spans="1:13" x14ac:dyDescent="0.25">
      <c r="A254" s="90">
        <v>240</v>
      </c>
      <c r="B254" s="43" t="s">
        <v>265</v>
      </c>
      <c r="C254" s="42">
        <v>114.5</v>
      </c>
      <c r="D254" s="48" t="s">
        <v>316</v>
      </c>
      <c r="E254" s="46">
        <v>0</v>
      </c>
      <c r="F254" s="91">
        <v>5.7</v>
      </c>
      <c r="G254" s="53">
        <f t="shared" si="4"/>
        <v>4.9008599999999998</v>
      </c>
      <c r="H254" s="70">
        <v>0.41793396308503938</v>
      </c>
      <c r="I254" s="53">
        <v>5.3187939630850387</v>
      </c>
      <c r="J254" s="19"/>
      <c r="K254" s="84"/>
      <c r="M254" s="19"/>
    </row>
    <row r="255" spans="1:13" x14ac:dyDescent="0.25">
      <c r="A255" s="90">
        <v>241</v>
      </c>
      <c r="B255" s="43" t="s">
        <v>266</v>
      </c>
      <c r="C255" s="42">
        <v>106.5</v>
      </c>
      <c r="D255" s="48" t="s">
        <v>316</v>
      </c>
      <c r="E255" s="46">
        <v>0</v>
      </c>
      <c r="F255" s="91">
        <v>3.1</v>
      </c>
      <c r="G255" s="53">
        <f t="shared" si="4"/>
        <v>2.6653800000000003</v>
      </c>
      <c r="H255" s="70">
        <v>0.38873333684328987</v>
      </c>
      <c r="I255" s="53">
        <v>3.0541133368432902</v>
      </c>
      <c r="J255" s="19"/>
      <c r="K255" s="84"/>
      <c r="M255" s="19"/>
    </row>
    <row r="256" spans="1:13" x14ac:dyDescent="0.25">
      <c r="A256" s="90">
        <v>242</v>
      </c>
      <c r="B256" s="43" t="s">
        <v>267</v>
      </c>
      <c r="C256" s="42">
        <v>93.5</v>
      </c>
      <c r="D256" s="48" t="s">
        <v>316</v>
      </c>
      <c r="E256" s="46">
        <v>0</v>
      </c>
      <c r="F256" s="91">
        <v>0</v>
      </c>
      <c r="G256" s="53">
        <f>C256*0.015*12/7</f>
        <v>2.4042857142857139</v>
      </c>
      <c r="H256" s="70">
        <v>0.34128231920044699</v>
      </c>
      <c r="I256" s="53">
        <v>2.745568033486161</v>
      </c>
      <c r="J256" s="19"/>
      <c r="K256" s="84"/>
      <c r="M256" s="19"/>
    </row>
    <row r="257" spans="1:13" x14ac:dyDescent="0.25">
      <c r="A257" s="90">
        <v>243</v>
      </c>
      <c r="B257" s="43" t="s">
        <v>268</v>
      </c>
      <c r="C257" s="42">
        <v>80.5</v>
      </c>
      <c r="D257" s="48" t="s">
        <v>316</v>
      </c>
      <c r="E257" s="46">
        <v>0</v>
      </c>
      <c r="F257" s="91">
        <v>1.5</v>
      </c>
      <c r="G257" s="53">
        <f t="shared" si="4"/>
        <v>1.2897000000000001</v>
      </c>
      <c r="H257" s="70">
        <v>0.29383130155760412</v>
      </c>
      <c r="I257" s="53">
        <v>1.5835313015576042</v>
      </c>
      <c r="J257" s="19"/>
      <c r="K257" s="84"/>
      <c r="M257" s="19"/>
    </row>
    <row r="258" spans="1:13" x14ac:dyDescent="0.25">
      <c r="A258" s="90">
        <v>244</v>
      </c>
      <c r="B258" s="43" t="s">
        <v>269</v>
      </c>
      <c r="C258" s="42">
        <v>52.7</v>
      </c>
      <c r="D258" s="48" t="s">
        <v>316</v>
      </c>
      <c r="E258" s="46">
        <v>0</v>
      </c>
      <c r="F258" s="91">
        <v>1.6</v>
      </c>
      <c r="G258" s="53">
        <f t="shared" si="4"/>
        <v>1.37568</v>
      </c>
      <c r="H258" s="70">
        <v>0.19235912536752467</v>
      </c>
      <c r="I258" s="53">
        <v>1.5680391253675248</v>
      </c>
      <c r="J258" s="19"/>
      <c r="K258" s="84"/>
      <c r="M258" s="19"/>
    </row>
    <row r="259" spans="1:13" x14ac:dyDescent="0.25">
      <c r="A259" s="90">
        <v>245</v>
      </c>
      <c r="B259" s="43" t="s">
        <v>270</v>
      </c>
      <c r="C259" s="42">
        <v>50.3</v>
      </c>
      <c r="D259" s="48" t="s">
        <v>316</v>
      </c>
      <c r="E259" s="46">
        <v>0</v>
      </c>
      <c r="F259" s="91">
        <v>1.6</v>
      </c>
      <c r="G259" s="53">
        <f t="shared" si="4"/>
        <v>1.37568</v>
      </c>
      <c r="H259" s="70">
        <v>0.18359893749499981</v>
      </c>
      <c r="I259" s="53">
        <v>1.5592789374949998</v>
      </c>
      <c r="J259" s="19"/>
      <c r="K259" s="84"/>
      <c r="M259" s="19"/>
    </row>
    <row r="260" spans="1:13" x14ac:dyDescent="0.25">
      <c r="A260" s="90">
        <v>246</v>
      </c>
      <c r="B260" s="43" t="s">
        <v>271</v>
      </c>
      <c r="C260" s="42">
        <v>113.9</v>
      </c>
      <c r="D260" s="48" t="s">
        <v>316</v>
      </c>
      <c r="E260" s="46">
        <v>0</v>
      </c>
      <c r="F260" s="91">
        <v>3.7</v>
      </c>
      <c r="G260" s="53">
        <f t="shared" si="4"/>
        <v>3.18126</v>
      </c>
      <c r="H260" s="70">
        <v>0.4157439161169082</v>
      </c>
      <c r="I260" s="53">
        <v>3.5970039161169081</v>
      </c>
      <c r="J260" s="19"/>
      <c r="K260" s="84"/>
      <c r="M260" s="19"/>
    </row>
    <row r="261" spans="1:13" x14ac:dyDescent="0.25">
      <c r="A261" s="90">
        <v>247</v>
      </c>
      <c r="B261" s="43" t="s">
        <v>272</v>
      </c>
      <c r="C261" s="42">
        <v>106.3</v>
      </c>
      <c r="D261" s="48" t="s">
        <v>316</v>
      </c>
      <c r="E261" s="46">
        <v>0</v>
      </c>
      <c r="F261" s="91">
        <v>2.6</v>
      </c>
      <c r="G261" s="53">
        <f t="shared" si="4"/>
        <v>2.2354799999999999</v>
      </c>
      <c r="H261" s="70">
        <v>0.38800332118724612</v>
      </c>
      <c r="I261" s="53">
        <v>2.6234833211872459</v>
      </c>
      <c r="J261" s="19"/>
      <c r="K261" s="84"/>
      <c r="M261" s="19"/>
    </row>
    <row r="262" spans="1:13" x14ac:dyDescent="0.25">
      <c r="A262" s="90">
        <v>248</v>
      </c>
      <c r="B262" s="43" t="s">
        <v>273</v>
      </c>
      <c r="C262" s="42">
        <v>92.5</v>
      </c>
      <c r="D262" s="48" t="s">
        <v>316</v>
      </c>
      <c r="E262" s="46">
        <v>0</v>
      </c>
      <c r="F262" s="91">
        <v>4</v>
      </c>
      <c r="G262" s="53">
        <f t="shared" si="4"/>
        <v>3.4392</v>
      </c>
      <c r="H262" s="70">
        <v>0.33763224092022831</v>
      </c>
      <c r="I262" s="53">
        <v>3.7768322409202284</v>
      </c>
      <c r="J262" s="19"/>
      <c r="K262" s="84"/>
      <c r="M262" s="19"/>
    </row>
    <row r="263" spans="1:13" x14ac:dyDescent="0.25">
      <c r="A263" s="90">
        <v>249</v>
      </c>
      <c r="B263" s="43" t="s">
        <v>274</v>
      </c>
      <c r="C263" s="42">
        <v>85.1</v>
      </c>
      <c r="D263" s="48" t="s">
        <v>316</v>
      </c>
      <c r="E263" s="46">
        <v>0</v>
      </c>
      <c r="F263" s="91">
        <v>1.4</v>
      </c>
      <c r="G263" s="53">
        <f t="shared" si="4"/>
        <v>1.2037199999999999</v>
      </c>
      <c r="H263" s="70">
        <v>0.31062166164661004</v>
      </c>
      <c r="I263" s="53">
        <v>1.5143416616466099</v>
      </c>
      <c r="J263" s="19"/>
      <c r="K263" s="84"/>
      <c r="M263" s="19"/>
    </row>
    <row r="264" spans="1:13" x14ac:dyDescent="0.25">
      <c r="A264" s="90">
        <v>250</v>
      </c>
      <c r="B264" s="43" t="s">
        <v>275</v>
      </c>
      <c r="C264" s="42">
        <v>52.4</v>
      </c>
      <c r="D264" s="48" t="s">
        <v>316</v>
      </c>
      <c r="E264" s="46">
        <v>0</v>
      </c>
      <c r="F264" s="91">
        <v>1.2</v>
      </c>
      <c r="G264" s="53">
        <f t="shared" si="4"/>
        <v>1.03176</v>
      </c>
      <c r="H264" s="70">
        <v>0.19126410188345905</v>
      </c>
      <c r="I264" s="53">
        <v>1.2230241018834591</v>
      </c>
      <c r="J264" s="19"/>
      <c r="K264" s="84"/>
      <c r="M264" s="19"/>
    </row>
    <row r="265" spans="1:13" x14ac:dyDescent="0.25">
      <c r="A265" s="90">
        <v>251</v>
      </c>
      <c r="B265" s="43" t="s">
        <v>276</v>
      </c>
      <c r="C265" s="42">
        <v>50.9</v>
      </c>
      <c r="D265" s="48" t="s">
        <v>316</v>
      </c>
      <c r="E265" s="46">
        <v>0</v>
      </c>
      <c r="F265" s="91">
        <v>2.1</v>
      </c>
      <c r="G265" s="53">
        <f t="shared" si="4"/>
        <v>1.8055800000000002</v>
      </c>
      <c r="H265" s="70">
        <v>0.18578898446313102</v>
      </c>
      <c r="I265" s="53">
        <v>1.9913689844631313</v>
      </c>
      <c r="J265" s="19"/>
      <c r="K265" s="84"/>
      <c r="M265" s="19"/>
    </row>
    <row r="266" spans="1:13" x14ac:dyDescent="0.25">
      <c r="A266" s="90">
        <v>252</v>
      </c>
      <c r="B266" s="43" t="s">
        <v>277</v>
      </c>
      <c r="C266" s="42">
        <v>113.9</v>
      </c>
      <c r="D266" s="48" t="s">
        <v>316</v>
      </c>
      <c r="E266" s="46">
        <v>0</v>
      </c>
      <c r="F266" s="91">
        <v>3.8</v>
      </c>
      <c r="G266" s="53">
        <f t="shared" si="4"/>
        <v>3.2672399999999997</v>
      </c>
      <c r="H266" s="70">
        <v>0.4157439161169082</v>
      </c>
      <c r="I266" s="53">
        <v>3.6829839161169078</v>
      </c>
      <c r="J266" s="19"/>
      <c r="K266" s="84"/>
      <c r="M266" s="19"/>
    </row>
    <row r="267" spans="1:13" x14ac:dyDescent="0.25">
      <c r="A267" s="90">
        <v>253</v>
      </c>
      <c r="B267" s="43" t="s">
        <v>278</v>
      </c>
      <c r="C267" s="42">
        <v>106.8</v>
      </c>
      <c r="D267" s="48" t="s">
        <v>316</v>
      </c>
      <c r="E267" s="46">
        <v>0</v>
      </c>
      <c r="F267" s="91">
        <v>2.8</v>
      </c>
      <c r="G267" s="53">
        <f t="shared" si="4"/>
        <v>2.4074399999999998</v>
      </c>
      <c r="H267" s="70">
        <v>0.38982836032735546</v>
      </c>
      <c r="I267" s="53">
        <v>2.7972683603273554</v>
      </c>
      <c r="J267" s="19"/>
      <c r="K267" s="84"/>
      <c r="M267" s="19"/>
    </row>
    <row r="268" spans="1:13" x14ac:dyDescent="0.25">
      <c r="A268" s="90">
        <v>254</v>
      </c>
      <c r="B268" s="43" t="s">
        <v>279</v>
      </c>
      <c r="C268" s="42">
        <v>92.5</v>
      </c>
      <c r="D268" s="48" t="s">
        <v>316</v>
      </c>
      <c r="E268" s="46">
        <v>0</v>
      </c>
      <c r="F268" s="91">
        <v>2.4</v>
      </c>
      <c r="G268" s="53">
        <f t="shared" si="4"/>
        <v>2.06352</v>
      </c>
      <c r="H268" s="70">
        <v>0.33763224092022831</v>
      </c>
      <c r="I268" s="53">
        <v>2.4011522409202284</v>
      </c>
      <c r="J268" s="19"/>
      <c r="K268" s="84"/>
      <c r="M268" s="19"/>
    </row>
    <row r="269" spans="1:13" x14ac:dyDescent="0.25">
      <c r="A269" s="90">
        <v>255</v>
      </c>
      <c r="B269" s="43" t="s">
        <v>280</v>
      </c>
      <c r="C269" s="42">
        <v>81</v>
      </c>
      <c r="D269" s="48" t="s">
        <v>316</v>
      </c>
      <c r="E269" s="46">
        <v>0</v>
      </c>
      <c r="F269" s="91">
        <v>2.2999999999999998</v>
      </c>
      <c r="G269" s="53">
        <f t="shared" si="4"/>
        <v>1.9775399999999999</v>
      </c>
      <c r="H269" s="70">
        <v>0.29565634069771346</v>
      </c>
      <c r="I269" s="53">
        <v>2.2731963406977131</v>
      </c>
      <c r="J269" s="19"/>
      <c r="K269" s="84"/>
      <c r="M269" s="19"/>
    </row>
    <row r="270" spans="1:13" x14ac:dyDescent="0.25">
      <c r="A270" s="90">
        <v>256</v>
      </c>
      <c r="B270" s="43" t="s">
        <v>281</v>
      </c>
      <c r="C270" s="42">
        <v>52.2</v>
      </c>
      <c r="D270" s="48" t="s">
        <v>316</v>
      </c>
      <c r="E270" s="46">
        <v>0</v>
      </c>
      <c r="F270" s="91">
        <v>1.1000000000000001</v>
      </c>
      <c r="G270" s="53">
        <f t="shared" si="4"/>
        <v>0.94578000000000007</v>
      </c>
      <c r="H270" s="70">
        <v>0.19053408622741533</v>
      </c>
      <c r="I270" s="53">
        <v>1.1363140862274155</v>
      </c>
      <c r="J270" s="19"/>
      <c r="K270" s="84"/>
      <c r="M270" s="19"/>
    </row>
    <row r="271" spans="1:13" x14ac:dyDescent="0.25">
      <c r="A271" s="90">
        <v>257</v>
      </c>
      <c r="B271" s="43" t="s">
        <v>282</v>
      </c>
      <c r="C271" s="42">
        <v>50.7</v>
      </c>
      <c r="D271" s="48" t="s">
        <v>316</v>
      </c>
      <c r="E271" s="46">
        <v>0</v>
      </c>
      <c r="F271" s="91">
        <v>1.4</v>
      </c>
      <c r="G271" s="53">
        <f t="shared" si="4"/>
        <v>1.2037199999999999</v>
      </c>
      <c r="H271" s="70">
        <v>0.1850589688070873</v>
      </c>
      <c r="I271" s="53">
        <v>1.3887789688070873</v>
      </c>
      <c r="J271" s="19"/>
      <c r="K271" s="84"/>
      <c r="M271" s="19"/>
    </row>
    <row r="272" spans="1:13" x14ac:dyDescent="0.25">
      <c r="A272" s="90">
        <v>258</v>
      </c>
      <c r="B272" s="43" t="s">
        <v>283</v>
      </c>
      <c r="C272" s="42">
        <v>113.9</v>
      </c>
      <c r="D272" s="48" t="s">
        <v>316</v>
      </c>
      <c r="E272" s="46">
        <v>0</v>
      </c>
      <c r="F272" s="91">
        <v>3.3</v>
      </c>
      <c r="G272" s="53">
        <f t="shared" si="4"/>
        <v>2.8373399999999998</v>
      </c>
      <c r="H272" s="70">
        <v>0.4157439161169082</v>
      </c>
      <c r="I272" s="53">
        <v>3.2530839161169078</v>
      </c>
      <c r="J272" s="19"/>
      <c r="K272" s="84"/>
      <c r="M272" s="19"/>
    </row>
    <row r="273" spans="1:13" x14ac:dyDescent="0.25">
      <c r="A273" s="90">
        <v>259</v>
      </c>
      <c r="B273" s="43" t="s">
        <v>284</v>
      </c>
      <c r="C273" s="42">
        <v>106.9</v>
      </c>
      <c r="D273" s="48" t="s">
        <v>316</v>
      </c>
      <c r="E273" s="46">
        <v>0</v>
      </c>
      <c r="F273" s="91">
        <v>3.4</v>
      </c>
      <c r="G273" s="53">
        <f t="shared" si="4"/>
        <v>2.9233199999999999</v>
      </c>
      <c r="H273" s="70">
        <v>0.39019336815537736</v>
      </c>
      <c r="I273" s="53">
        <v>3.3135133681553772</v>
      </c>
      <c r="J273" s="19"/>
      <c r="K273" s="84"/>
      <c r="M273" s="19"/>
    </row>
    <row r="274" spans="1:13" x14ac:dyDescent="0.25">
      <c r="A274" s="90">
        <v>260</v>
      </c>
      <c r="B274" s="43" t="s">
        <v>285</v>
      </c>
      <c r="C274" s="42">
        <v>92.5</v>
      </c>
      <c r="D274" s="48" t="s">
        <v>316</v>
      </c>
      <c r="E274" s="46">
        <v>0</v>
      </c>
      <c r="F274" s="91">
        <v>1.8</v>
      </c>
      <c r="G274" s="53">
        <f t="shared" ref="G274:G302" si="5">(F274-E274)*0.8598</f>
        <v>1.5476400000000001</v>
      </c>
      <c r="H274" s="70">
        <v>0.33763224092022831</v>
      </c>
      <c r="I274" s="53">
        <v>1.8852722409202285</v>
      </c>
      <c r="J274" s="19"/>
      <c r="K274" s="84"/>
      <c r="M274" s="19"/>
    </row>
    <row r="275" spans="1:13" x14ac:dyDescent="0.25">
      <c r="A275" s="90">
        <v>261</v>
      </c>
      <c r="B275" s="43" t="s">
        <v>286</v>
      </c>
      <c r="C275" s="42">
        <v>80.900000000000006</v>
      </c>
      <c r="D275" s="48" t="s">
        <v>316</v>
      </c>
      <c r="E275" s="46">
        <v>0</v>
      </c>
      <c r="F275" s="91">
        <v>1.7</v>
      </c>
      <c r="G275" s="53">
        <f t="shared" si="5"/>
        <v>1.46166</v>
      </c>
      <c r="H275" s="70">
        <v>0.29529133286969161</v>
      </c>
      <c r="I275" s="53">
        <v>1.7569513328696915</v>
      </c>
      <c r="J275" s="19"/>
      <c r="K275" s="84"/>
      <c r="M275" s="19"/>
    </row>
    <row r="276" spans="1:13" x14ac:dyDescent="0.25">
      <c r="A276" s="90">
        <v>262</v>
      </c>
      <c r="B276" s="43" t="s">
        <v>287</v>
      </c>
      <c r="C276" s="42">
        <v>52.1</v>
      </c>
      <c r="D276" s="48" t="s">
        <v>316</v>
      </c>
      <c r="E276" s="46">
        <v>0</v>
      </c>
      <c r="F276" s="91">
        <v>1.3</v>
      </c>
      <c r="G276" s="53">
        <f t="shared" si="5"/>
        <v>1.11774</v>
      </c>
      <c r="H276" s="70">
        <v>0.19016907839939345</v>
      </c>
      <c r="I276" s="53">
        <v>1.3079090783993934</v>
      </c>
      <c r="J276" s="19"/>
      <c r="K276" s="84"/>
      <c r="M276" s="19"/>
    </row>
    <row r="277" spans="1:13" x14ac:dyDescent="0.25">
      <c r="A277" s="90">
        <v>263</v>
      </c>
      <c r="B277" s="43" t="s">
        <v>288</v>
      </c>
      <c r="C277" s="42">
        <v>50.6</v>
      </c>
      <c r="D277" s="48" t="s">
        <v>316</v>
      </c>
      <c r="E277" s="46">
        <v>0</v>
      </c>
      <c r="F277" s="91">
        <v>1</v>
      </c>
      <c r="G277" s="53">
        <f t="shared" si="5"/>
        <v>0.85980000000000001</v>
      </c>
      <c r="H277" s="70">
        <v>0.18469396097906543</v>
      </c>
      <c r="I277" s="53">
        <v>1.0444939609790653</v>
      </c>
      <c r="J277" s="19"/>
      <c r="K277" s="84"/>
      <c r="M277" s="19"/>
    </row>
    <row r="278" spans="1:13" x14ac:dyDescent="0.25">
      <c r="A278" s="90">
        <v>264</v>
      </c>
      <c r="B278" s="43" t="s">
        <v>289</v>
      </c>
      <c r="C278" s="42">
        <v>114.3</v>
      </c>
      <c r="D278" s="48" t="s">
        <v>316</v>
      </c>
      <c r="E278" s="46">
        <v>0</v>
      </c>
      <c r="F278" s="91">
        <v>3.5</v>
      </c>
      <c r="G278" s="53">
        <f t="shared" si="5"/>
        <v>3.0093000000000001</v>
      </c>
      <c r="H278" s="70">
        <v>0.41720394742899564</v>
      </c>
      <c r="I278" s="53">
        <v>3.4265039474289956</v>
      </c>
      <c r="J278" s="19"/>
      <c r="K278" s="84"/>
      <c r="M278" s="19"/>
    </row>
    <row r="279" spans="1:13" x14ac:dyDescent="0.25">
      <c r="A279" s="90">
        <v>265</v>
      </c>
      <c r="B279" s="43" t="s">
        <v>290</v>
      </c>
      <c r="C279" s="42">
        <v>107</v>
      </c>
      <c r="D279" s="48" t="s">
        <v>316</v>
      </c>
      <c r="E279" s="46">
        <v>0</v>
      </c>
      <c r="F279" s="91">
        <v>2.8</v>
      </c>
      <c r="G279" s="53">
        <f t="shared" si="5"/>
        <v>2.4074399999999998</v>
      </c>
      <c r="H279" s="70">
        <v>0.39055837598339921</v>
      </c>
      <c r="I279" s="53">
        <v>2.7979983759833988</v>
      </c>
      <c r="J279" s="19"/>
      <c r="K279" s="84"/>
      <c r="M279" s="19"/>
    </row>
    <row r="280" spans="1:13" x14ac:dyDescent="0.25">
      <c r="A280" s="90">
        <v>266</v>
      </c>
      <c r="B280" s="43" t="s">
        <v>291</v>
      </c>
      <c r="C280" s="42">
        <v>92.8</v>
      </c>
      <c r="D280" s="48" t="s">
        <v>316</v>
      </c>
      <c r="E280" s="46">
        <v>0</v>
      </c>
      <c r="F280" s="91">
        <v>1.9</v>
      </c>
      <c r="G280" s="53">
        <f t="shared" si="5"/>
        <v>1.6336199999999999</v>
      </c>
      <c r="H280" s="70">
        <v>0.3387272644042939</v>
      </c>
      <c r="I280" s="53">
        <v>1.9723472644042936</v>
      </c>
      <c r="J280" s="19"/>
      <c r="K280" s="84"/>
      <c r="M280" s="19"/>
    </row>
    <row r="281" spans="1:13" x14ac:dyDescent="0.25">
      <c r="A281" s="90">
        <v>267</v>
      </c>
      <c r="B281" s="43" t="s">
        <v>292</v>
      </c>
      <c r="C281" s="42">
        <v>80.3</v>
      </c>
      <c r="D281" s="48" t="s">
        <v>316</v>
      </c>
      <c r="E281" s="46">
        <v>0</v>
      </c>
      <c r="F281" s="91">
        <v>1.8</v>
      </c>
      <c r="G281" s="53">
        <f t="shared" si="5"/>
        <v>1.5476400000000001</v>
      </c>
      <c r="H281" s="70">
        <v>0.29310128590156037</v>
      </c>
      <c r="I281" s="53">
        <v>1.8407412859015606</v>
      </c>
      <c r="J281" s="19"/>
      <c r="K281" s="84"/>
      <c r="M281" s="19"/>
    </row>
    <row r="282" spans="1:13" x14ac:dyDescent="0.25">
      <c r="A282" s="90">
        <v>268</v>
      </c>
      <c r="B282" s="43" t="s">
        <v>293</v>
      </c>
      <c r="C282" s="42">
        <v>52</v>
      </c>
      <c r="D282" s="48" t="s">
        <v>316</v>
      </c>
      <c r="E282" s="46">
        <v>0</v>
      </c>
      <c r="F282" s="91">
        <v>0</v>
      </c>
      <c r="G282" s="53">
        <f>C282*0.015*12/7</f>
        <v>1.337142857142857</v>
      </c>
      <c r="H282" s="70">
        <v>0.18980407057137158</v>
      </c>
      <c r="I282" s="53">
        <v>1.5269469277142285</v>
      </c>
      <c r="J282" s="19"/>
      <c r="K282" s="84"/>
      <c r="M282" s="19"/>
    </row>
    <row r="283" spans="1:13" x14ac:dyDescent="0.25">
      <c r="A283" s="90">
        <v>269</v>
      </c>
      <c r="B283" s="43" t="s">
        <v>294</v>
      </c>
      <c r="C283" s="42">
        <v>50.4</v>
      </c>
      <c r="D283" s="48" t="s">
        <v>316</v>
      </c>
      <c r="E283" s="46">
        <v>0</v>
      </c>
      <c r="F283" s="91">
        <v>1.6</v>
      </c>
      <c r="G283" s="53">
        <f t="shared" si="5"/>
        <v>1.37568</v>
      </c>
      <c r="H283" s="70">
        <v>0.18396394532302168</v>
      </c>
      <c r="I283" s="53">
        <v>1.5596439453230218</v>
      </c>
      <c r="J283" s="19"/>
      <c r="K283" s="84"/>
      <c r="M283" s="19"/>
    </row>
    <row r="284" spans="1:13" x14ac:dyDescent="0.25">
      <c r="A284" s="90">
        <v>270</v>
      </c>
      <c r="B284" s="43" t="s">
        <v>295</v>
      </c>
      <c r="C284" s="42">
        <v>113.4</v>
      </c>
      <c r="D284" s="48" t="s">
        <v>316</v>
      </c>
      <c r="E284" s="46">
        <v>0</v>
      </c>
      <c r="F284" s="91">
        <v>0.3</v>
      </c>
      <c r="G284" s="53">
        <f t="shared" si="5"/>
        <v>0.25794</v>
      </c>
      <c r="H284" s="70">
        <v>0.41391887697679886</v>
      </c>
      <c r="I284" s="53">
        <v>0.6718588769767988</v>
      </c>
      <c r="J284" s="19"/>
      <c r="K284" s="84"/>
      <c r="M284" s="19"/>
    </row>
    <row r="285" spans="1:13" x14ac:dyDescent="0.25">
      <c r="A285" s="90">
        <v>271</v>
      </c>
      <c r="B285" s="43" t="s">
        <v>296</v>
      </c>
      <c r="C285" s="42">
        <v>106.2</v>
      </c>
      <c r="D285" s="48" t="s">
        <v>316</v>
      </c>
      <c r="E285" s="46">
        <v>0</v>
      </c>
      <c r="F285" s="91">
        <v>2.2999999999999998</v>
      </c>
      <c r="G285" s="53">
        <f t="shared" si="5"/>
        <v>1.9775399999999999</v>
      </c>
      <c r="H285" s="70">
        <v>0.38763831335922427</v>
      </c>
      <c r="I285" s="53">
        <v>2.3651783133592241</v>
      </c>
      <c r="J285" s="19"/>
      <c r="K285" s="84"/>
      <c r="M285" s="19"/>
    </row>
    <row r="286" spans="1:13" x14ac:dyDescent="0.25">
      <c r="A286" s="90">
        <v>272</v>
      </c>
      <c r="B286" s="43" t="s">
        <v>297</v>
      </c>
      <c r="C286" s="42">
        <v>92.7</v>
      </c>
      <c r="D286" s="48" t="s">
        <v>316</v>
      </c>
      <c r="E286" s="46">
        <v>0</v>
      </c>
      <c r="F286" s="91">
        <v>2</v>
      </c>
      <c r="G286" s="53">
        <f t="shared" si="5"/>
        <v>1.7196</v>
      </c>
      <c r="H286" s="70">
        <v>0.33836225657627206</v>
      </c>
      <c r="I286" s="53">
        <v>2.0579622565762721</v>
      </c>
      <c r="J286" s="19"/>
      <c r="K286" s="84"/>
      <c r="M286" s="19"/>
    </row>
    <row r="287" spans="1:13" x14ac:dyDescent="0.25">
      <c r="A287" s="90">
        <v>273</v>
      </c>
      <c r="B287" s="43" t="s">
        <v>298</v>
      </c>
      <c r="C287" s="42">
        <v>81.5</v>
      </c>
      <c r="D287" s="48" t="s">
        <v>316</v>
      </c>
      <c r="E287" s="46">
        <v>0</v>
      </c>
      <c r="F287" s="91">
        <v>2</v>
      </c>
      <c r="G287" s="53">
        <f t="shared" si="5"/>
        <v>1.7196</v>
      </c>
      <c r="H287" s="70">
        <v>0.2974813798378228</v>
      </c>
      <c r="I287" s="53">
        <v>2.0170813798378227</v>
      </c>
      <c r="J287" s="19"/>
      <c r="K287" s="84"/>
      <c r="M287" s="19"/>
    </row>
    <row r="288" spans="1:13" x14ac:dyDescent="0.25">
      <c r="A288" s="90">
        <v>274</v>
      </c>
      <c r="B288" s="43" t="s">
        <v>299</v>
      </c>
      <c r="C288" s="42">
        <v>52</v>
      </c>
      <c r="D288" s="48" t="s">
        <v>316</v>
      </c>
      <c r="E288" s="46">
        <v>0</v>
      </c>
      <c r="F288" s="91">
        <v>1.4</v>
      </c>
      <c r="G288" s="53">
        <f t="shared" si="5"/>
        <v>1.2037199999999999</v>
      </c>
      <c r="H288" s="70">
        <v>0.18980407057137158</v>
      </c>
      <c r="I288" s="53">
        <v>1.3935240705713714</v>
      </c>
      <c r="J288" s="19"/>
      <c r="K288" s="84"/>
      <c r="M288" s="19"/>
    </row>
    <row r="289" spans="1:13" x14ac:dyDescent="0.25">
      <c r="A289" s="90">
        <v>275</v>
      </c>
      <c r="B289" s="43" t="s">
        <v>300</v>
      </c>
      <c r="C289" s="42">
        <v>50.1</v>
      </c>
      <c r="D289" s="48" t="s">
        <v>316</v>
      </c>
      <c r="E289" s="46">
        <v>0</v>
      </c>
      <c r="F289" s="91">
        <v>1.5</v>
      </c>
      <c r="G289" s="53">
        <f t="shared" si="5"/>
        <v>1.2897000000000001</v>
      </c>
      <c r="H289" s="70">
        <v>0.18286892183895609</v>
      </c>
      <c r="I289" s="53">
        <v>1.4725689218389562</v>
      </c>
      <c r="J289" s="19"/>
      <c r="K289" s="84"/>
      <c r="M289" s="19"/>
    </row>
    <row r="290" spans="1:13" x14ac:dyDescent="0.25">
      <c r="A290" s="90">
        <v>276</v>
      </c>
      <c r="B290" s="43" t="s">
        <v>301</v>
      </c>
      <c r="C290" s="42">
        <v>113.9</v>
      </c>
      <c r="D290" s="48" t="s">
        <v>316</v>
      </c>
      <c r="E290" s="46">
        <v>0</v>
      </c>
      <c r="F290" s="91">
        <v>3.7</v>
      </c>
      <c r="G290" s="53">
        <f t="shared" si="5"/>
        <v>3.18126</v>
      </c>
      <c r="H290" s="70">
        <v>0.4157439161169082</v>
      </c>
      <c r="I290" s="53">
        <v>3.5970039161169081</v>
      </c>
      <c r="J290" s="19"/>
      <c r="K290" s="84"/>
      <c r="M290" s="19"/>
    </row>
    <row r="291" spans="1:13" x14ac:dyDescent="0.25">
      <c r="A291" s="90">
        <v>277</v>
      </c>
      <c r="B291" s="43" t="s">
        <v>302</v>
      </c>
      <c r="C291" s="42">
        <v>107.4</v>
      </c>
      <c r="D291" s="48" t="s">
        <v>316</v>
      </c>
      <c r="E291" s="46">
        <v>0</v>
      </c>
      <c r="F291" s="91">
        <v>2.2999999999999998</v>
      </c>
      <c r="G291" s="53">
        <f t="shared" si="5"/>
        <v>1.9775399999999999</v>
      </c>
      <c r="H291" s="70">
        <v>0.3920184072954867</v>
      </c>
      <c r="I291" s="53">
        <v>2.3695584072954867</v>
      </c>
      <c r="J291" s="19"/>
      <c r="K291" s="84"/>
      <c r="M291" s="19"/>
    </row>
    <row r="292" spans="1:13" x14ac:dyDescent="0.25">
      <c r="A292" s="90">
        <v>278</v>
      </c>
      <c r="B292" s="43" t="s">
        <v>303</v>
      </c>
      <c r="C292" s="42">
        <v>92.6</v>
      </c>
      <c r="D292" s="48" t="s">
        <v>316</v>
      </c>
      <c r="E292" s="46">
        <v>0</v>
      </c>
      <c r="F292" s="91">
        <v>1.9</v>
      </c>
      <c r="G292" s="53">
        <f t="shared" si="5"/>
        <v>1.6336199999999999</v>
      </c>
      <c r="H292" s="70">
        <v>0.33799724874825016</v>
      </c>
      <c r="I292" s="53">
        <v>1.97161724874825</v>
      </c>
      <c r="J292" s="19"/>
      <c r="K292" s="84"/>
      <c r="M292" s="19"/>
    </row>
    <row r="293" spans="1:13" x14ac:dyDescent="0.25">
      <c r="A293" s="90">
        <v>279</v>
      </c>
      <c r="B293" s="43" t="s">
        <v>304</v>
      </c>
      <c r="C293" s="42">
        <v>80.5</v>
      </c>
      <c r="D293" s="48" t="s">
        <v>316</v>
      </c>
      <c r="E293" s="46">
        <v>0</v>
      </c>
      <c r="F293" s="91">
        <v>2</v>
      </c>
      <c r="G293" s="53">
        <f t="shared" si="5"/>
        <v>1.7196</v>
      </c>
      <c r="H293" s="70">
        <v>0.29383130155760412</v>
      </c>
      <c r="I293" s="53">
        <v>2.013431301557604</v>
      </c>
      <c r="J293" s="19"/>
      <c r="K293" s="84"/>
      <c r="M293" s="19"/>
    </row>
    <row r="294" spans="1:13" x14ac:dyDescent="0.25">
      <c r="A294" s="90">
        <v>280</v>
      </c>
      <c r="B294" s="43" t="s">
        <v>305</v>
      </c>
      <c r="C294" s="42">
        <v>52</v>
      </c>
      <c r="D294" s="48" t="s">
        <v>316</v>
      </c>
      <c r="E294" s="46">
        <v>0</v>
      </c>
      <c r="F294" s="91">
        <v>1.6</v>
      </c>
      <c r="G294" s="53">
        <f t="shared" si="5"/>
        <v>1.37568</v>
      </c>
      <c r="H294" s="70">
        <v>0.18980407057137158</v>
      </c>
      <c r="I294" s="53">
        <v>1.5654840705713715</v>
      </c>
      <c r="J294" s="19"/>
      <c r="K294" s="84"/>
      <c r="M294" s="19"/>
    </row>
    <row r="295" spans="1:13" x14ac:dyDescent="0.25">
      <c r="A295" s="90">
        <v>281</v>
      </c>
      <c r="B295" s="43" t="s">
        <v>306</v>
      </c>
      <c r="C295" s="42">
        <v>50.4</v>
      </c>
      <c r="D295" s="48" t="s">
        <v>316</v>
      </c>
      <c r="E295" s="46">
        <v>0</v>
      </c>
      <c r="F295" s="91">
        <v>1.6</v>
      </c>
      <c r="G295" s="53">
        <f t="shared" si="5"/>
        <v>1.37568</v>
      </c>
      <c r="H295" s="70">
        <v>0.18396394532302168</v>
      </c>
      <c r="I295" s="53">
        <v>1.5596439453230218</v>
      </c>
      <c r="J295" s="19"/>
      <c r="K295" s="84"/>
      <c r="M295" s="19"/>
    </row>
    <row r="296" spans="1:13" x14ac:dyDescent="0.25">
      <c r="A296" s="90">
        <v>282</v>
      </c>
      <c r="B296" s="43" t="s">
        <v>307</v>
      </c>
      <c r="C296" s="42">
        <v>113.7</v>
      </c>
      <c r="D296" s="48" t="s">
        <v>316</v>
      </c>
      <c r="E296" s="46">
        <v>0</v>
      </c>
      <c r="F296" s="91">
        <v>3.6</v>
      </c>
      <c r="G296" s="53">
        <f t="shared" si="5"/>
        <v>3.0952800000000003</v>
      </c>
      <c r="H296" s="70">
        <v>0.41501390046086445</v>
      </c>
      <c r="I296" s="53">
        <v>3.5102939004608649</v>
      </c>
      <c r="J296" s="19"/>
      <c r="K296" s="84"/>
      <c r="M296" s="19"/>
    </row>
    <row r="297" spans="1:13" x14ac:dyDescent="0.25">
      <c r="A297" s="90">
        <v>283</v>
      </c>
      <c r="B297" s="43" t="s">
        <v>308</v>
      </c>
      <c r="C297" s="42">
        <v>106.2</v>
      </c>
      <c r="D297" s="48" t="s">
        <v>316</v>
      </c>
      <c r="E297" s="46">
        <v>0</v>
      </c>
      <c r="F297" s="91">
        <v>2.7</v>
      </c>
      <c r="G297" s="53">
        <f t="shared" si="5"/>
        <v>2.3214600000000001</v>
      </c>
      <c r="H297" s="70">
        <v>0.38763831335922427</v>
      </c>
      <c r="I297" s="53">
        <v>2.7090983133592244</v>
      </c>
      <c r="J297" s="19"/>
      <c r="K297" s="84"/>
      <c r="M297" s="19"/>
    </row>
    <row r="298" spans="1:13" x14ac:dyDescent="0.25">
      <c r="A298" s="90">
        <v>284</v>
      </c>
      <c r="B298" s="43" t="s">
        <v>309</v>
      </c>
      <c r="C298" s="42">
        <v>92</v>
      </c>
      <c r="D298" s="48" t="s">
        <v>316</v>
      </c>
      <c r="E298" s="46">
        <v>0</v>
      </c>
      <c r="F298" s="91">
        <v>1.5</v>
      </c>
      <c r="G298" s="53">
        <f t="shared" si="5"/>
        <v>1.2897000000000001</v>
      </c>
      <c r="H298" s="70">
        <v>0.33580720178011897</v>
      </c>
      <c r="I298" s="53">
        <v>1.6255072017801191</v>
      </c>
      <c r="J298" s="19"/>
      <c r="K298" s="84"/>
      <c r="M298" s="19"/>
    </row>
    <row r="299" spans="1:13" x14ac:dyDescent="0.25">
      <c r="A299" s="90">
        <v>285</v>
      </c>
      <c r="B299" s="43" t="s">
        <v>310</v>
      </c>
      <c r="C299" s="42">
        <v>79.7</v>
      </c>
      <c r="D299" s="48" t="s">
        <v>316</v>
      </c>
      <c r="E299" s="46">
        <v>0</v>
      </c>
      <c r="F299" s="91">
        <v>2.7</v>
      </c>
      <c r="G299" s="53">
        <f t="shared" si="5"/>
        <v>2.3214600000000001</v>
      </c>
      <c r="H299" s="70">
        <v>0.29091123893342913</v>
      </c>
      <c r="I299" s="53">
        <v>2.612371238933429</v>
      </c>
      <c r="J299" s="19"/>
      <c r="K299" s="84"/>
      <c r="M299" s="19"/>
    </row>
    <row r="300" spans="1:13" x14ac:dyDescent="0.25">
      <c r="A300" s="90">
        <v>286</v>
      </c>
      <c r="B300" s="43" t="s">
        <v>311</v>
      </c>
      <c r="C300" s="42">
        <v>51.4</v>
      </c>
      <c r="D300" s="48" t="s">
        <v>316</v>
      </c>
      <c r="E300" s="46">
        <v>0</v>
      </c>
      <c r="F300" s="91">
        <v>1.2</v>
      </c>
      <c r="G300" s="53">
        <f t="shared" si="5"/>
        <v>1.03176</v>
      </c>
      <c r="H300" s="70">
        <v>0.18761402360324037</v>
      </c>
      <c r="I300" s="53">
        <v>1.2193740236032404</v>
      </c>
      <c r="J300" s="19"/>
      <c r="K300" s="84"/>
      <c r="M300" s="19"/>
    </row>
    <row r="301" spans="1:13" x14ac:dyDescent="0.25">
      <c r="A301" s="90">
        <v>287</v>
      </c>
      <c r="B301" s="43" t="s">
        <v>312</v>
      </c>
      <c r="C301" s="42">
        <v>50.3</v>
      </c>
      <c r="D301" s="48" t="s">
        <v>316</v>
      </c>
      <c r="E301" s="46">
        <v>0</v>
      </c>
      <c r="F301" s="91">
        <v>1.1000000000000001</v>
      </c>
      <c r="G301" s="53">
        <f t="shared" si="5"/>
        <v>0.94578000000000007</v>
      </c>
      <c r="H301" s="70">
        <v>0.18359893749499981</v>
      </c>
      <c r="I301" s="53">
        <v>1.1293789374949998</v>
      </c>
      <c r="J301" s="19"/>
      <c r="K301" s="84"/>
      <c r="M301" s="19"/>
    </row>
    <row r="302" spans="1:13" x14ac:dyDescent="0.25">
      <c r="A302" s="90">
        <v>288</v>
      </c>
      <c r="B302" s="43" t="s">
        <v>313</v>
      </c>
      <c r="C302" s="42">
        <v>114.8</v>
      </c>
      <c r="D302" s="48" t="s">
        <v>316</v>
      </c>
      <c r="E302" s="46">
        <v>0</v>
      </c>
      <c r="F302" s="91">
        <v>4.5</v>
      </c>
      <c r="G302" s="53">
        <f t="shared" si="5"/>
        <v>3.8691</v>
      </c>
      <c r="H302" s="70">
        <v>0.41902898656910498</v>
      </c>
      <c r="I302" s="53">
        <v>4.288128986569105</v>
      </c>
      <c r="J302" s="19"/>
      <c r="K302" s="84"/>
      <c r="M302" s="19"/>
    </row>
    <row r="303" spans="1:13" x14ac:dyDescent="0.25">
      <c r="A303" s="207" t="s">
        <v>3</v>
      </c>
      <c r="B303" s="208"/>
      <c r="C303" s="97">
        <f>SUM(C17:C302)</f>
        <v>20172.000000000007</v>
      </c>
      <c r="D303" s="97"/>
      <c r="E303" s="94"/>
      <c r="F303" s="94"/>
      <c r="G303" s="53">
        <f>SUM(G17:G302)+J81</f>
        <v>450.50462093142869</v>
      </c>
      <c r="H303" s="53">
        <f>SUM(H17:H302)</f>
        <v>73.629379068571254</v>
      </c>
      <c r="I303" s="53">
        <f>SUM(I17:I302)</f>
        <v>524.13399999999979</v>
      </c>
      <c r="J303" s="19"/>
      <c r="K303" s="84"/>
      <c r="M303" s="19"/>
    </row>
    <row r="304" spans="1:13" ht="26.25" customHeight="1" x14ac:dyDescent="0.25">
      <c r="G304" s="66"/>
      <c r="I304" s="20"/>
      <c r="J304" s="20"/>
      <c r="K304" s="84"/>
      <c r="M304" s="19"/>
    </row>
    <row r="305" spans="1:9" ht="40.5" customHeight="1" x14ac:dyDescent="0.25">
      <c r="A305" s="98" t="s">
        <v>327</v>
      </c>
      <c r="B305" s="98" t="s">
        <v>1</v>
      </c>
      <c r="C305" s="98" t="s">
        <v>2</v>
      </c>
      <c r="D305" s="98" t="s">
        <v>314</v>
      </c>
      <c r="E305" s="18" t="s">
        <v>328</v>
      </c>
      <c r="F305" s="18" t="s">
        <v>329</v>
      </c>
      <c r="G305" s="50" t="s">
        <v>330</v>
      </c>
      <c r="H305" s="99" t="s">
        <v>9</v>
      </c>
      <c r="I305" s="100" t="s">
        <v>19</v>
      </c>
    </row>
    <row r="306" spans="1:9" ht="15.75" customHeight="1" x14ac:dyDescent="0.25">
      <c r="A306" s="101" t="s">
        <v>331</v>
      </c>
      <c r="B306" s="43" t="s">
        <v>332</v>
      </c>
      <c r="C306" s="42">
        <v>30.4</v>
      </c>
      <c r="D306" s="102" t="s">
        <v>316</v>
      </c>
      <c r="E306" s="103">
        <v>0</v>
      </c>
      <c r="F306" s="104">
        <v>2.0640000000000001</v>
      </c>
      <c r="G306" s="105">
        <f>(F306-E306)*0.8598</f>
        <v>1.7746272000000001</v>
      </c>
      <c r="H306" s="53">
        <f>($G$12-$G$324)/1591.1*C306</f>
        <v>0.16633258641191639</v>
      </c>
      <c r="I306" s="93">
        <f>G306+H306</f>
        <v>1.9409597864119164</v>
      </c>
    </row>
    <row r="307" spans="1:9" ht="15.75" customHeight="1" x14ac:dyDescent="0.25">
      <c r="A307" s="101" t="s">
        <v>333</v>
      </c>
      <c r="B307" s="43" t="s">
        <v>334</v>
      </c>
      <c r="C307" s="42">
        <v>89</v>
      </c>
      <c r="D307" s="102" t="s">
        <v>316</v>
      </c>
      <c r="E307" s="103">
        <v>0</v>
      </c>
      <c r="F307" s="104">
        <v>4.1390000000000002</v>
      </c>
      <c r="G307" s="105">
        <f t="shared" ref="G307:G323" si="6">(F307-E307)*0.8598</f>
        <v>3.5587122000000004</v>
      </c>
      <c r="H307" s="53">
        <f t="shared" ref="H307:H323" si="7">($G$12-$G$324)/1591.1*C307</f>
        <v>0.48696053258751842</v>
      </c>
      <c r="I307" s="93">
        <f t="shared" ref="I307:I323" si="8">G307+H307</f>
        <v>4.0456727325875192</v>
      </c>
    </row>
    <row r="308" spans="1:9" ht="15.75" customHeight="1" x14ac:dyDescent="0.25">
      <c r="A308" s="101" t="s">
        <v>335</v>
      </c>
      <c r="B308" s="43" t="s">
        <v>336</v>
      </c>
      <c r="C308" s="42">
        <v>107.3</v>
      </c>
      <c r="D308" s="102" t="s">
        <v>316</v>
      </c>
      <c r="E308" s="103">
        <v>0</v>
      </c>
      <c r="F308" s="104">
        <v>4.7560000000000002</v>
      </c>
      <c r="G308" s="105">
        <f t="shared" si="6"/>
        <v>4.0892088000000006</v>
      </c>
      <c r="H308" s="53">
        <f t="shared" si="7"/>
        <v>0.58708837243416545</v>
      </c>
      <c r="I308" s="93">
        <f t="shared" si="8"/>
        <v>4.6762971724341664</v>
      </c>
    </row>
    <row r="309" spans="1:9" ht="15.75" customHeight="1" x14ac:dyDescent="0.25">
      <c r="A309" s="101" t="s">
        <v>337</v>
      </c>
      <c r="B309" s="43" t="s">
        <v>338</v>
      </c>
      <c r="C309" s="42">
        <v>48.4</v>
      </c>
      <c r="D309" s="102" t="s">
        <v>316</v>
      </c>
      <c r="E309" s="103">
        <v>0</v>
      </c>
      <c r="F309" s="104">
        <v>3.177</v>
      </c>
      <c r="G309" s="105">
        <f t="shared" si="6"/>
        <v>2.7315846000000001</v>
      </c>
      <c r="H309" s="53">
        <f t="shared" si="7"/>
        <v>0.26481898626107742</v>
      </c>
      <c r="I309" s="93">
        <f t="shared" si="8"/>
        <v>2.9964035862610774</v>
      </c>
    </row>
    <row r="310" spans="1:9" ht="15.75" customHeight="1" x14ac:dyDescent="0.25">
      <c r="A310" s="101" t="s">
        <v>339</v>
      </c>
      <c r="B310" s="43" t="s">
        <v>340</v>
      </c>
      <c r="C310" s="42">
        <v>93.1</v>
      </c>
      <c r="D310" s="102" t="s">
        <v>316</v>
      </c>
      <c r="E310" s="103">
        <v>0</v>
      </c>
      <c r="F310" s="104">
        <v>3.7189999999999999</v>
      </c>
      <c r="G310" s="105">
        <f t="shared" si="6"/>
        <v>3.1975962</v>
      </c>
      <c r="H310" s="53">
        <f t="shared" si="7"/>
        <v>0.50939354588649399</v>
      </c>
      <c r="I310" s="93">
        <f t="shared" si="8"/>
        <v>3.706989745886494</v>
      </c>
    </row>
    <row r="311" spans="1:9" ht="15.75" customHeight="1" x14ac:dyDescent="0.25">
      <c r="A311" s="101" t="s">
        <v>341</v>
      </c>
      <c r="B311" s="43" t="s">
        <v>342</v>
      </c>
      <c r="C311" s="183">
        <v>178.4</v>
      </c>
      <c r="D311" s="102" t="s">
        <v>316</v>
      </c>
      <c r="E311" s="103">
        <v>0</v>
      </c>
      <c r="F311" s="104">
        <v>3.8149999999999999</v>
      </c>
      <c r="G311" s="105">
        <f t="shared" si="6"/>
        <v>3.2801369999999999</v>
      </c>
      <c r="H311" s="185">
        <f t="shared" si="7"/>
        <v>0.97610965183835163</v>
      </c>
      <c r="I311" s="187">
        <f>G311+G312+H311</f>
        <v>7.1984822518383513</v>
      </c>
    </row>
    <row r="312" spans="1:9" ht="15.75" customHeight="1" x14ac:dyDescent="0.25">
      <c r="A312" s="101" t="s">
        <v>343</v>
      </c>
      <c r="B312" s="43" t="s">
        <v>344</v>
      </c>
      <c r="C312" s="184"/>
      <c r="D312" s="102" t="s">
        <v>316</v>
      </c>
      <c r="E312" s="103">
        <v>0</v>
      </c>
      <c r="F312" s="104">
        <v>3.4220000000000002</v>
      </c>
      <c r="G312" s="105">
        <f t="shared" si="6"/>
        <v>2.9422356000000001</v>
      </c>
      <c r="H312" s="186"/>
      <c r="I312" s="188"/>
    </row>
    <row r="313" spans="1:9" ht="15.75" customHeight="1" x14ac:dyDescent="0.25">
      <c r="A313" s="101" t="s">
        <v>345</v>
      </c>
      <c r="B313" s="43" t="s">
        <v>346</v>
      </c>
      <c r="C313" s="42">
        <v>84.2</v>
      </c>
      <c r="D313" s="102" t="s">
        <v>316</v>
      </c>
      <c r="E313" s="103">
        <v>0</v>
      </c>
      <c r="F313" s="104">
        <v>3.915</v>
      </c>
      <c r="G313" s="105">
        <f t="shared" si="6"/>
        <v>3.366117</v>
      </c>
      <c r="H313" s="53">
        <f t="shared" si="7"/>
        <v>0.46069749262774218</v>
      </c>
      <c r="I313" s="93">
        <f t="shared" si="8"/>
        <v>3.8268144926277423</v>
      </c>
    </row>
    <row r="314" spans="1:9" ht="15.75" customHeight="1" x14ac:dyDescent="0.25">
      <c r="A314" s="101" t="s">
        <v>347</v>
      </c>
      <c r="B314" s="43" t="s">
        <v>348</v>
      </c>
      <c r="C314" s="42">
        <v>39.1</v>
      </c>
      <c r="D314" s="102" t="s">
        <v>316</v>
      </c>
      <c r="E314" s="103">
        <v>0</v>
      </c>
      <c r="F314" s="104">
        <v>3.9329999999999998</v>
      </c>
      <c r="G314" s="105">
        <f t="shared" si="6"/>
        <v>3.3815933999999999</v>
      </c>
      <c r="H314" s="53">
        <f t="shared" si="7"/>
        <v>0.21393434633901093</v>
      </c>
      <c r="I314" s="93">
        <f t="shared" si="8"/>
        <v>3.5955277463390107</v>
      </c>
    </row>
    <row r="315" spans="1:9" ht="15.75" customHeight="1" x14ac:dyDescent="0.25">
      <c r="A315" s="101" t="s">
        <v>349</v>
      </c>
      <c r="B315" s="43" t="s">
        <v>350</v>
      </c>
      <c r="C315" s="42">
        <v>58</v>
      </c>
      <c r="D315" s="102" t="s">
        <v>316</v>
      </c>
      <c r="E315" s="103">
        <v>0</v>
      </c>
      <c r="F315" s="104">
        <v>2.7519999999999998</v>
      </c>
      <c r="G315" s="105">
        <f t="shared" si="6"/>
        <v>2.3661695999999997</v>
      </c>
      <c r="H315" s="53">
        <f t="shared" si="7"/>
        <v>0.31734506618063002</v>
      </c>
      <c r="I315" s="93">
        <f t="shared" si="8"/>
        <v>2.6835146661806295</v>
      </c>
    </row>
    <row r="316" spans="1:9" ht="15.75" customHeight="1" x14ac:dyDescent="0.25">
      <c r="A316" s="101" t="s">
        <v>351</v>
      </c>
      <c r="B316" s="43" t="s">
        <v>352</v>
      </c>
      <c r="C316" s="42">
        <v>403.1</v>
      </c>
      <c r="D316" s="102" t="s">
        <v>316</v>
      </c>
      <c r="E316" s="103">
        <v>0</v>
      </c>
      <c r="F316" s="104">
        <v>5.1550000000000002</v>
      </c>
      <c r="G316" s="105">
        <f t="shared" si="6"/>
        <v>4.4322690000000007</v>
      </c>
      <c r="H316" s="53">
        <f t="shared" si="7"/>
        <v>2.2055482099553787</v>
      </c>
      <c r="I316" s="93">
        <f t="shared" si="8"/>
        <v>6.6378172099553794</v>
      </c>
    </row>
    <row r="317" spans="1:9" ht="15.75" customHeight="1" x14ac:dyDescent="0.25">
      <c r="A317" s="101" t="s">
        <v>353</v>
      </c>
      <c r="B317" s="43" t="s">
        <v>354</v>
      </c>
      <c r="C317" s="42">
        <v>80</v>
      </c>
      <c r="D317" s="102" t="s">
        <v>316</v>
      </c>
      <c r="E317" s="103">
        <v>0</v>
      </c>
      <c r="F317" s="104">
        <v>5.1429999999999998</v>
      </c>
      <c r="G317" s="105">
        <f t="shared" si="6"/>
        <v>4.4219514000000002</v>
      </c>
      <c r="H317" s="53">
        <f t="shared" si="7"/>
        <v>0.43771733266293794</v>
      </c>
      <c r="I317" s="93">
        <f t="shared" si="8"/>
        <v>4.8596687326629384</v>
      </c>
    </row>
    <row r="318" spans="1:9" ht="15.75" customHeight="1" x14ac:dyDescent="0.25">
      <c r="A318" s="101" t="s">
        <v>355</v>
      </c>
      <c r="B318" s="43" t="s">
        <v>356</v>
      </c>
      <c r="C318" s="42">
        <v>99.8</v>
      </c>
      <c r="D318" s="102" t="s">
        <v>316</v>
      </c>
      <c r="E318" s="103">
        <v>0</v>
      </c>
      <c r="F318" s="104">
        <v>5.1760000000000002</v>
      </c>
      <c r="G318" s="105">
        <f t="shared" si="6"/>
        <v>4.4503247999999997</v>
      </c>
      <c r="H318" s="53">
        <f t="shared" si="7"/>
        <v>0.5460523724970151</v>
      </c>
      <c r="I318" s="93">
        <f t="shared" si="8"/>
        <v>4.9963771724970147</v>
      </c>
    </row>
    <row r="319" spans="1:9" ht="15.75" customHeight="1" x14ac:dyDescent="0.25">
      <c r="A319" s="101" t="s">
        <v>357</v>
      </c>
      <c r="B319" s="43" t="s">
        <v>358</v>
      </c>
      <c r="C319" s="42">
        <v>105.9</v>
      </c>
      <c r="D319" s="102" t="s">
        <v>316</v>
      </c>
      <c r="E319" s="103">
        <v>0</v>
      </c>
      <c r="F319" s="104">
        <v>5.4850000000000003</v>
      </c>
      <c r="G319" s="105">
        <f t="shared" si="6"/>
        <v>4.7160030000000006</v>
      </c>
      <c r="H319" s="53">
        <f t="shared" si="7"/>
        <v>0.57942831911256409</v>
      </c>
      <c r="I319" s="93">
        <f t="shared" si="8"/>
        <v>5.2954313191125646</v>
      </c>
    </row>
    <row r="320" spans="1:9" x14ac:dyDescent="0.25">
      <c r="A320" s="101" t="s">
        <v>359</v>
      </c>
      <c r="B320" s="43" t="s">
        <v>360</v>
      </c>
      <c r="C320" s="42">
        <v>25.5</v>
      </c>
      <c r="D320" s="102" t="s">
        <v>316</v>
      </c>
      <c r="E320" s="103">
        <v>0</v>
      </c>
      <c r="F320" s="104">
        <v>1.923</v>
      </c>
      <c r="G320" s="105">
        <f t="shared" si="6"/>
        <v>1.6533954</v>
      </c>
      <c r="H320" s="53">
        <f t="shared" si="7"/>
        <v>0.13952239978631145</v>
      </c>
      <c r="I320" s="93">
        <f t="shared" si="8"/>
        <v>1.7929177997863115</v>
      </c>
    </row>
    <row r="321" spans="1:9" x14ac:dyDescent="0.25">
      <c r="A321" s="101" t="s">
        <v>361</v>
      </c>
      <c r="B321" s="43" t="s">
        <v>362</v>
      </c>
      <c r="C321" s="42">
        <v>56.3</v>
      </c>
      <c r="D321" s="102" t="s">
        <v>316</v>
      </c>
      <c r="E321" s="103">
        <v>0</v>
      </c>
      <c r="F321" s="104">
        <v>2.339</v>
      </c>
      <c r="G321" s="105">
        <f t="shared" si="6"/>
        <v>2.0110722000000001</v>
      </c>
      <c r="H321" s="53">
        <f t="shared" si="7"/>
        <v>0.30804357286154255</v>
      </c>
      <c r="I321" s="93">
        <f t="shared" si="8"/>
        <v>2.3191157728615428</v>
      </c>
    </row>
    <row r="322" spans="1:9" x14ac:dyDescent="0.25">
      <c r="A322" s="101" t="s">
        <v>363</v>
      </c>
      <c r="B322" s="43" t="s">
        <v>364</v>
      </c>
      <c r="C322" s="42">
        <v>37.5</v>
      </c>
      <c r="D322" s="102" t="s">
        <v>316</v>
      </c>
      <c r="E322" s="103">
        <v>0</v>
      </c>
      <c r="F322" s="104">
        <v>1.786</v>
      </c>
      <c r="G322" s="105">
        <f t="shared" si="6"/>
        <v>1.5356027999999999</v>
      </c>
      <c r="H322" s="53">
        <f t="shared" si="7"/>
        <v>0.20517999968575215</v>
      </c>
      <c r="I322" s="93">
        <f t="shared" si="8"/>
        <v>1.7407827996857521</v>
      </c>
    </row>
    <row r="323" spans="1:9" x14ac:dyDescent="0.25">
      <c r="A323" s="101" t="s">
        <v>365</v>
      </c>
      <c r="B323" s="43" t="s">
        <v>366</v>
      </c>
      <c r="C323" s="42">
        <v>55.1</v>
      </c>
      <c r="D323" s="102" t="s">
        <v>316</v>
      </c>
      <c r="E323" s="103">
        <v>0</v>
      </c>
      <c r="F323" s="104">
        <v>3.4540000000000002</v>
      </c>
      <c r="G323" s="105">
        <f t="shared" si="6"/>
        <v>2.9697492000000003</v>
      </c>
      <c r="H323" s="53">
        <f t="shared" si="7"/>
        <v>0.30147781287159853</v>
      </c>
      <c r="I323" s="93">
        <f t="shared" si="8"/>
        <v>3.271227012871599</v>
      </c>
    </row>
    <row r="324" spans="1:9" x14ac:dyDescent="0.25">
      <c r="A324" s="189" t="s">
        <v>367</v>
      </c>
      <c r="B324" s="189"/>
      <c r="C324" s="106">
        <f t="shared" ref="C324:I324" si="9">SUM(C306:C323)</f>
        <v>1591.1</v>
      </c>
      <c r="D324" s="106"/>
      <c r="E324" s="107"/>
      <c r="F324" s="107"/>
      <c r="G324" s="51">
        <f>SUM(G306:G323)</f>
        <v>56.878349399999998</v>
      </c>
      <c r="H324" s="51">
        <f t="shared" si="9"/>
        <v>8.7056506000000056</v>
      </c>
      <c r="I324" s="51">
        <f t="shared" si="9"/>
        <v>65.584000000000017</v>
      </c>
    </row>
  </sheetData>
  <mergeCells count="27">
    <mergeCell ref="L17:P21"/>
    <mergeCell ref="A303:B303"/>
    <mergeCell ref="A10:D11"/>
    <mergeCell ref="E10:F10"/>
    <mergeCell ref="E11:F11"/>
    <mergeCell ref="A12:D12"/>
    <mergeCell ref="E12:F12"/>
    <mergeCell ref="A13:D13"/>
    <mergeCell ref="E13:F13"/>
    <mergeCell ref="A14:D14"/>
    <mergeCell ref="E14:F14"/>
    <mergeCell ref="C311:C312"/>
    <mergeCell ref="H311:H312"/>
    <mergeCell ref="I311:I312"/>
    <mergeCell ref="A324:B324"/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</mergeCells>
  <pageMargins left="0" right="0" top="0" bottom="0" header="0.31496062992125984" footer="0.31496062992125984"/>
  <pageSetup paperSize="9" scale="1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4"/>
  <sheetViews>
    <sheetView zoomScaleNormal="100" workbookViewId="0">
      <pane ySplit="16" topLeftCell="A299" activePane="bottomLeft" state="frozen"/>
      <selection pane="bottomLeft" activeCell="M16" sqref="M16"/>
    </sheetView>
  </sheetViews>
  <sheetFormatPr defaultRowHeight="15" x14ac:dyDescent="0.25"/>
  <cols>
    <col min="1" max="1" width="5.140625" style="86" customWidth="1"/>
    <col min="2" max="2" width="16.28515625" style="19" customWidth="1"/>
    <col min="3" max="3" width="8.28515625" style="19" customWidth="1"/>
    <col min="4" max="4" width="9.5703125" style="19" customWidth="1"/>
    <col min="5" max="6" width="9.7109375" style="19" customWidth="1"/>
    <col min="7" max="7" width="11.140625" style="52" customWidth="1"/>
    <col min="8" max="8" width="10.5703125" style="20" customWidth="1"/>
    <col min="9" max="9" width="10.140625" style="19" customWidth="1"/>
    <col min="10" max="10" width="15.7109375" style="84" customWidth="1"/>
    <col min="11" max="11" width="8.7109375" style="19" customWidth="1"/>
    <col min="12" max="12" width="10.7109375" style="19" bestFit="1" customWidth="1"/>
    <col min="13" max="15" width="9.140625" style="75"/>
    <col min="16" max="16" width="9.140625" style="76"/>
    <col min="17" max="16384" width="9.140625" style="75"/>
  </cols>
  <sheetData>
    <row r="1" spans="1:16" ht="20.25" x14ac:dyDescent="0.3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74"/>
      <c r="L1" s="74"/>
    </row>
    <row r="2" spans="1:16" ht="14.45" customHeight="1" x14ac:dyDescent="0.3">
      <c r="A2" s="77"/>
      <c r="B2" s="111"/>
      <c r="C2" s="111"/>
      <c r="D2" s="111"/>
      <c r="E2" s="111"/>
      <c r="F2" s="111"/>
      <c r="G2" s="56"/>
      <c r="H2" s="57"/>
      <c r="I2" s="111"/>
      <c r="J2" s="78"/>
      <c r="K2" s="111"/>
      <c r="L2" s="111"/>
    </row>
    <row r="3" spans="1:16" ht="36.75" customHeight="1" x14ac:dyDescent="0.25">
      <c r="A3" s="160" t="s">
        <v>369</v>
      </c>
      <c r="B3" s="160"/>
      <c r="C3" s="160"/>
      <c r="D3" s="160"/>
      <c r="E3" s="160"/>
      <c r="F3" s="160"/>
      <c r="G3" s="160"/>
      <c r="H3" s="160"/>
      <c r="I3" s="160"/>
      <c r="J3" s="160"/>
      <c r="K3" s="58"/>
      <c r="L3" s="79"/>
    </row>
    <row r="4" spans="1:16" ht="12" customHeight="1" x14ac:dyDescent="0.25">
      <c r="A4" s="30"/>
      <c r="B4" s="30"/>
      <c r="C4" s="114"/>
      <c r="D4" s="30"/>
      <c r="E4" s="30"/>
      <c r="F4" s="9"/>
      <c r="G4" s="115"/>
      <c r="H4" s="9"/>
      <c r="I4" s="9"/>
      <c r="J4" s="26"/>
      <c r="K4" s="59"/>
      <c r="L4" s="59"/>
    </row>
    <row r="5" spans="1:16" ht="16.149999999999999" customHeight="1" x14ac:dyDescent="0.25">
      <c r="A5" s="161" t="s">
        <v>11</v>
      </c>
      <c r="B5" s="162"/>
      <c r="C5" s="162"/>
      <c r="D5" s="162"/>
      <c r="E5" s="162"/>
      <c r="F5" s="162"/>
      <c r="G5" s="163"/>
      <c r="H5" s="12"/>
      <c r="I5" s="164" t="s">
        <v>16</v>
      </c>
      <c r="J5" s="165"/>
      <c r="K5" s="59"/>
      <c r="L5" s="75"/>
    </row>
    <row r="6" spans="1:16" ht="37.9" customHeight="1" x14ac:dyDescent="0.25">
      <c r="A6" s="161" t="s">
        <v>4</v>
      </c>
      <c r="B6" s="162"/>
      <c r="C6" s="162"/>
      <c r="D6" s="163"/>
      <c r="E6" s="161" t="s">
        <v>5</v>
      </c>
      <c r="F6" s="163"/>
      <c r="G6" s="116" t="s">
        <v>370</v>
      </c>
      <c r="H6" s="14"/>
      <c r="I6" s="166"/>
      <c r="J6" s="167"/>
      <c r="K6" s="59"/>
      <c r="L6" s="75"/>
    </row>
    <row r="7" spans="1:16" ht="13.9" customHeight="1" x14ac:dyDescent="0.25">
      <c r="A7" s="215" t="s">
        <v>22</v>
      </c>
      <c r="B7" s="216"/>
      <c r="C7" s="216"/>
      <c r="D7" s="217"/>
      <c r="E7" s="161" t="s">
        <v>6</v>
      </c>
      <c r="F7" s="163"/>
      <c r="G7" s="34"/>
      <c r="H7" s="15"/>
      <c r="I7" s="166"/>
      <c r="J7" s="167"/>
      <c r="K7" s="59"/>
      <c r="L7" s="75"/>
    </row>
    <row r="8" spans="1:16" ht="13.9" customHeight="1" x14ac:dyDescent="0.25">
      <c r="A8" s="172" t="s">
        <v>7</v>
      </c>
      <c r="B8" s="173"/>
      <c r="C8" s="173"/>
      <c r="D8" s="174"/>
      <c r="E8" s="161"/>
      <c r="F8" s="163"/>
      <c r="G8" s="34"/>
      <c r="H8" s="15"/>
      <c r="I8" s="166"/>
      <c r="J8" s="167"/>
      <c r="K8" s="59"/>
      <c r="L8" s="75"/>
    </row>
    <row r="9" spans="1:16" ht="13.9" customHeight="1" x14ac:dyDescent="0.25">
      <c r="A9" s="215" t="s">
        <v>23</v>
      </c>
      <c r="B9" s="216"/>
      <c r="C9" s="216"/>
      <c r="D9" s="217"/>
      <c r="E9" s="161" t="s">
        <v>8</v>
      </c>
      <c r="F9" s="163"/>
      <c r="G9" s="41">
        <v>460.71</v>
      </c>
      <c r="H9" s="15"/>
      <c r="I9" s="168"/>
      <c r="J9" s="169"/>
      <c r="K9" s="59"/>
      <c r="L9" s="75"/>
    </row>
    <row r="10" spans="1:16" ht="13.9" customHeight="1" x14ac:dyDescent="0.25">
      <c r="A10" s="176" t="s">
        <v>7</v>
      </c>
      <c r="B10" s="177"/>
      <c r="C10" s="177"/>
      <c r="D10" s="178"/>
      <c r="E10" s="161" t="s">
        <v>12</v>
      </c>
      <c r="F10" s="163"/>
      <c r="G10" s="54">
        <f>G303</f>
        <v>407.79502665714273</v>
      </c>
      <c r="H10" s="15"/>
      <c r="I10" s="27"/>
      <c r="J10" s="4"/>
      <c r="K10" s="59"/>
      <c r="L10" s="75"/>
    </row>
    <row r="11" spans="1:16" ht="13.9" customHeight="1" x14ac:dyDescent="0.25">
      <c r="A11" s="179"/>
      <c r="B11" s="180"/>
      <c r="C11" s="180"/>
      <c r="D11" s="181"/>
      <c r="E11" s="161" t="s">
        <v>13</v>
      </c>
      <c r="F11" s="163"/>
      <c r="G11" s="54">
        <f>G9-G10</f>
        <v>52.914973342857252</v>
      </c>
      <c r="H11" s="15"/>
      <c r="I11" s="117" t="s">
        <v>321</v>
      </c>
      <c r="J11" s="4"/>
      <c r="K11" s="59"/>
      <c r="L11" s="75"/>
    </row>
    <row r="12" spans="1:16" ht="13.9" customHeight="1" x14ac:dyDescent="0.25">
      <c r="A12" s="215" t="s">
        <v>26</v>
      </c>
      <c r="B12" s="216"/>
      <c r="C12" s="216"/>
      <c r="D12" s="217"/>
      <c r="E12" s="161" t="s">
        <v>24</v>
      </c>
      <c r="F12" s="163"/>
      <c r="G12" s="65">
        <v>56.792000000000002</v>
      </c>
      <c r="H12" s="15"/>
      <c r="I12" s="117" t="s">
        <v>320</v>
      </c>
      <c r="J12" s="4"/>
      <c r="K12" s="59"/>
      <c r="L12" s="75"/>
    </row>
    <row r="13" spans="1:16" ht="13.9" customHeight="1" x14ac:dyDescent="0.25">
      <c r="A13" s="215" t="s">
        <v>27</v>
      </c>
      <c r="B13" s="216"/>
      <c r="C13" s="216"/>
      <c r="D13" s="217"/>
      <c r="E13" s="161" t="s">
        <v>25</v>
      </c>
      <c r="F13" s="163"/>
      <c r="G13" s="40">
        <v>32.616</v>
      </c>
      <c r="H13" s="15"/>
      <c r="I13" s="16"/>
      <c r="J13" s="28"/>
      <c r="L13" s="75"/>
    </row>
    <row r="14" spans="1:16" ht="13.9" customHeight="1" x14ac:dyDescent="0.25">
      <c r="A14" s="218"/>
      <c r="B14" s="219"/>
      <c r="C14" s="219"/>
      <c r="D14" s="220"/>
      <c r="E14" s="161" t="s">
        <v>14</v>
      </c>
      <c r="F14" s="163"/>
      <c r="G14" s="34"/>
      <c r="H14" s="15"/>
      <c r="I14" s="117" t="s">
        <v>20</v>
      </c>
      <c r="J14" s="117"/>
      <c r="K14" s="83"/>
      <c r="L14" s="85"/>
    </row>
    <row r="15" spans="1:16" ht="16.149999999999999" customHeight="1" x14ac:dyDescent="0.25">
      <c r="G15" s="66"/>
      <c r="H15" s="19"/>
    </row>
    <row r="16" spans="1:16" s="89" customFormat="1" ht="49.5" customHeight="1" x14ac:dyDescent="0.25">
      <c r="A16" s="87" t="s">
        <v>0</v>
      </c>
      <c r="B16" s="69" t="s">
        <v>1</v>
      </c>
      <c r="C16" s="87" t="s">
        <v>2</v>
      </c>
      <c r="D16" s="87" t="s">
        <v>314</v>
      </c>
      <c r="E16" s="123" t="s">
        <v>323</v>
      </c>
      <c r="F16" s="123" t="s">
        <v>380</v>
      </c>
      <c r="G16" s="124" t="s">
        <v>17</v>
      </c>
      <c r="H16" s="125" t="s">
        <v>9</v>
      </c>
      <c r="I16" s="126" t="s">
        <v>19</v>
      </c>
      <c r="M16" s="75"/>
      <c r="N16" s="75"/>
      <c r="P16" s="88"/>
    </row>
    <row r="17" spans="1:14" ht="15" customHeight="1" x14ac:dyDescent="0.25">
      <c r="A17" s="90">
        <v>1</v>
      </c>
      <c r="B17" s="43" t="s">
        <v>29</v>
      </c>
      <c r="C17" s="42">
        <v>64.3</v>
      </c>
      <c r="D17" s="48" t="s">
        <v>316</v>
      </c>
      <c r="E17" s="118">
        <v>2</v>
      </c>
      <c r="F17" s="119">
        <v>4.8780000000000001</v>
      </c>
      <c r="G17" s="120">
        <f>(F17-E17)*0.8598</f>
        <v>2.4745044000000003</v>
      </c>
      <c r="H17" s="127">
        <f>$G$11/$C$303*C17</f>
        <v>0.16867106811152685</v>
      </c>
      <c r="I17" s="122">
        <f>G17+H17</f>
        <v>2.6431754681115271</v>
      </c>
      <c r="J17" s="71"/>
      <c r="K17" s="71"/>
      <c r="L17" s="71"/>
      <c r="M17" s="71"/>
      <c r="N17" s="71"/>
    </row>
    <row r="18" spans="1:14" x14ac:dyDescent="0.25">
      <c r="A18" s="90">
        <v>2</v>
      </c>
      <c r="B18" s="43" t="s">
        <v>30</v>
      </c>
      <c r="C18" s="44">
        <v>43.1</v>
      </c>
      <c r="D18" s="48" t="s">
        <v>316</v>
      </c>
      <c r="E18" s="118">
        <v>1.7</v>
      </c>
      <c r="F18" s="119">
        <v>2.9089999999999998</v>
      </c>
      <c r="G18" s="120">
        <f t="shared" ref="G18:G80" si="0">(F18-E18)*0.8598</f>
        <v>1.0394981999999999</v>
      </c>
      <c r="H18" s="127">
        <f t="shared" ref="H18:H81" si="1">$G$11/$C$303*C18</f>
        <v>0.11305945623027695</v>
      </c>
      <c r="I18" s="122">
        <f>G18+H18</f>
        <v>1.1525576562302768</v>
      </c>
      <c r="J18" s="71"/>
      <c r="K18" s="71"/>
      <c r="L18" s="71"/>
      <c r="M18" s="71"/>
      <c r="N18" s="71"/>
    </row>
    <row r="19" spans="1:14" x14ac:dyDescent="0.25">
      <c r="A19" s="90">
        <v>3</v>
      </c>
      <c r="B19" s="43" t="s">
        <v>31</v>
      </c>
      <c r="C19" s="44">
        <v>45.1</v>
      </c>
      <c r="D19" s="48" t="s">
        <v>316</v>
      </c>
      <c r="E19" s="118">
        <v>1.1000000000000001</v>
      </c>
      <c r="F19" s="119">
        <v>2.718</v>
      </c>
      <c r="G19" s="120">
        <f t="shared" si="0"/>
        <v>1.3911563999999998</v>
      </c>
      <c r="H19" s="127">
        <f t="shared" si="1"/>
        <v>0.11830583470964015</v>
      </c>
      <c r="I19" s="122">
        <f>G19+H19</f>
        <v>1.50946223470964</v>
      </c>
      <c r="J19" s="71"/>
      <c r="K19" s="71"/>
      <c r="L19" s="71"/>
      <c r="M19" s="71"/>
      <c r="N19" s="71"/>
    </row>
    <row r="20" spans="1:14" x14ac:dyDescent="0.25">
      <c r="A20" s="90">
        <v>4</v>
      </c>
      <c r="B20" s="43" t="s">
        <v>32</v>
      </c>
      <c r="C20" s="44">
        <v>69.900000000000006</v>
      </c>
      <c r="D20" s="48" t="s">
        <v>316</v>
      </c>
      <c r="E20" s="118">
        <v>1.4</v>
      </c>
      <c r="F20" s="119">
        <v>3.1520000000000001</v>
      </c>
      <c r="G20" s="120">
        <f>(F20-E20)*0.8598</f>
        <v>1.5063696000000002</v>
      </c>
      <c r="H20" s="127">
        <f t="shared" si="1"/>
        <v>0.18336092785374383</v>
      </c>
      <c r="I20" s="122">
        <f>G20+H20</f>
        <v>1.689730527853744</v>
      </c>
      <c r="J20" s="71"/>
      <c r="K20" s="71"/>
      <c r="L20" s="71"/>
      <c r="M20" s="71"/>
      <c r="N20" s="71"/>
    </row>
    <row r="21" spans="1:14" x14ac:dyDescent="0.25">
      <c r="A21" s="90">
        <v>5</v>
      </c>
      <c r="B21" s="43" t="s">
        <v>33</v>
      </c>
      <c r="C21" s="42">
        <v>64.400000000000006</v>
      </c>
      <c r="D21" s="48" t="s">
        <v>316</v>
      </c>
      <c r="E21" s="118">
        <v>1.7</v>
      </c>
      <c r="F21" s="119">
        <v>3.5059999999999998</v>
      </c>
      <c r="G21" s="120">
        <f t="shared" si="0"/>
        <v>1.5527987999999999</v>
      </c>
      <c r="H21" s="127">
        <f t="shared" si="1"/>
        <v>0.16893338703549504</v>
      </c>
      <c r="I21" s="122">
        <f t="shared" ref="I21:I27" si="2">G21+H21</f>
        <v>1.7217321870354949</v>
      </c>
      <c r="J21" s="71"/>
      <c r="K21" s="71"/>
      <c r="L21" s="71"/>
      <c r="M21" s="71"/>
      <c r="N21" s="71"/>
    </row>
    <row r="22" spans="1:14" x14ac:dyDescent="0.25">
      <c r="A22" s="90">
        <v>6</v>
      </c>
      <c r="B22" s="43" t="s">
        <v>34</v>
      </c>
      <c r="C22" s="42">
        <v>42.9</v>
      </c>
      <c r="D22" s="48" t="s">
        <v>316</v>
      </c>
      <c r="E22" s="118">
        <v>1.1000000000000001</v>
      </c>
      <c r="F22" s="119">
        <v>2.14</v>
      </c>
      <c r="G22" s="120">
        <f t="shared" si="0"/>
        <v>0.89419199999999999</v>
      </c>
      <c r="H22" s="127">
        <f t="shared" si="1"/>
        <v>0.11253481838234063</v>
      </c>
      <c r="I22" s="122">
        <f t="shared" si="2"/>
        <v>1.0067268183823406</v>
      </c>
      <c r="J22" s="71"/>
      <c r="K22" s="71"/>
      <c r="L22" s="71"/>
      <c r="M22" s="71"/>
      <c r="N22" s="71"/>
    </row>
    <row r="23" spans="1:14" x14ac:dyDescent="0.25">
      <c r="A23" s="90">
        <v>7</v>
      </c>
      <c r="B23" s="43" t="s">
        <v>35</v>
      </c>
      <c r="C23" s="42">
        <v>44.6</v>
      </c>
      <c r="D23" s="48" t="s">
        <v>316</v>
      </c>
      <c r="E23" s="118">
        <v>1</v>
      </c>
      <c r="F23" s="119">
        <v>2.266</v>
      </c>
      <c r="G23" s="120">
        <f t="shared" si="0"/>
        <v>1.0885068</v>
      </c>
      <c r="H23" s="127">
        <f t="shared" si="1"/>
        <v>0.11699424008979936</v>
      </c>
      <c r="I23" s="122">
        <f t="shared" si="2"/>
        <v>1.2055010400897994</v>
      </c>
      <c r="J23" s="71"/>
      <c r="K23" s="71"/>
      <c r="L23" s="71"/>
      <c r="M23" s="71"/>
      <c r="N23" s="71"/>
    </row>
    <row r="24" spans="1:14" x14ac:dyDescent="0.25">
      <c r="A24" s="90">
        <v>8</v>
      </c>
      <c r="B24" s="43" t="s">
        <v>36</v>
      </c>
      <c r="C24" s="42">
        <v>69.900000000000006</v>
      </c>
      <c r="D24" s="48" t="s">
        <v>316</v>
      </c>
      <c r="E24" s="118">
        <v>1.7</v>
      </c>
      <c r="F24" s="119">
        <v>3.1659999999999999</v>
      </c>
      <c r="G24" s="120">
        <f t="shared" si="0"/>
        <v>1.2604667999999999</v>
      </c>
      <c r="H24" s="127">
        <f t="shared" si="1"/>
        <v>0.18336092785374383</v>
      </c>
      <c r="I24" s="122">
        <f t="shared" si="2"/>
        <v>1.4438277278537437</v>
      </c>
      <c r="J24" s="71"/>
      <c r="K24" s="71"/>
      <c r="L24" s="71"/>
      <c r="M24" s="71"/>
      <c r="N24" s="71"/>
    </row>
    <row r="25" spans="1:14" x14ac:dyDescent="0.25">
      <c r="A25" s="90">
        <v>9</v>
      </c>
      <c r="B25" s="43" t="s">
        <v>37</v>
      </c>
      <c r="C25" s="42">
        <v>64.2</v>
      </c>
      <c r="D25" s="48" t="s">
        <v>316</v>
      </c>
      <c r="E25" s="118">
        <v>1.7</v>
      </c>
      <c r="F25" s="119">
        <v>2.415</v>
      </c>
      <c r="G25" s="120">
        <f t="shared" si="0"/>
        <v>0.61475700000000011</v>
      </c>
      <c r="H25" s="127">
        <f t="shared" si="1"/>
        <v>0.16840874918755872</v>
      </c>
      <c r="I25" s="122">
        <f t="shared" si="2"/>
        <v>0.78316574918755877</v>
      </c>
      <c r="J25" s="71"/>
      <c r="K25" s="71"/>
      <c r="L25" s="71"/>
      <c r="M25" s="71"/>
      <c r="N25" s="71"/>
    </row>
    <row r="26" spans="1:14" x14ac:dyDescent="0.25">
      <c r="A26" s="90">
        <v>10</v>
      </c>
      <c r="B26" s="43" t="s">
        <v>38</v>
      </c>
      <c r="C26" s="42">
        <v>42.6</v>
      </c>
      <c r="D26" s="48" t="s">
        <v>316</v>
      </c>
      <c r="E26" s="118">
        <v>1.1000000000000001</v>
      </c>
      <c r="F26" s="119">
        <v>2.6739999999999999</v>
      </c>
      <c r="G26" s="120">
        <f t="shared" si="0"/>
        <v>1.3533251999999998</v>
      </c>
      <c r="H26" s="127">
        <f t="shared" si="1"/>
        <v>0.11174786161043615</v>
      </c>
      <c r="I26" s="122">
        <f t="shared" si="2"/>
        <v>1.4650730616104359</v>
      </c>
      <c r="J26" s="71"/>
      <c r="K26" s="71"/>
      <c r="L26" s="71"/>
      <c r="M26" s="71"/>
      <c r="N26" s="71"/>
    </row>
    <row r="27" spans="1:14" x14ac:dyDescent="0.25">
      <c r="A27" s="90">
        <v>11</v>
      </c>
      <c r="B27" s="43" t="s">
        <v>39</v>
      </c>
      <c r="C27" s="42">
        <v>44.6</v>
      </c>
      <c r="D27" s="48" t="s">
        <v>316</v>
      </c>
      <c r="E27" s="118">
        <v>1.2</v>
      </c>
      <c r="F27" s="119">
        <v>3.056</v>
      </c>
      <c r="G27" s="120">
        <f t="shared" si="0"/>
        <v>1.5957888</v>
      </c>
      <c r="H27" s="127">
        <f>$G$11/$C$303*C27</f>
        <v>0.11699424008979936</v>
      </c>
      <c r="I27" s="122">
        <f t="shared" si="2"/>
        <v>1.7127830400897994</v>
      </c>
      <c r="J27" s="71"/>
      <c r="K27" s="71"/>
      <c r="L27" s="71"/>
      <c r="M27" s="71"/>
      <c r="N27" s="71"/>
    </row>
    <row r="28" spans="1:14" x14ac:dyDescent="0.25">
      <c r="A28" s="90">
        <v>12</v>
      </c>
      <c r="B28" s="43" t="s">
        <v>40</v>
      </c>
      <c r="C28" s="42">
        <v>69.900000000000006</v>
      </c>
      <c r="D28" s="48" t="s">
        <v>316</v>
      </c>
      <c r="E28" s="118">
        <v>1.6</v>
      </c>
      <c r="F28" s="119">
        <v>3.6930000000000001</v>
      </c>
      <c r="G28" s="120">
        <f t="shared" si="0"/>
        <v>1.7995614</v>
      </c>
      <c r="H28" s="127">
        <f t="shared" si="1"/>
        <v>0.18336092785374383</v>
      </c>
      <c r="I28" s="122">
        <f>G28+H28</f>
        <v>1.9829223278537438</v>
      </c>
      <c r="J28" s="71"/>
      <c r="K28" s="71"/>
      <c r="L28" s="71"/>
      <c r="M28" s="71"/>
      <c r="N28" s="71"/>
    </row>
    <row r="29" spans="1:14" x14ac:dyDescent="0.25">
      <c r="A29" s="90">
        <v>13</v>
      </c>
      <c r="B29" s="43" t="s">
        <v>41</v>
      </c>
      <c r="C29" s="42">
        <v>64.900000000000006</v>
      </c>
      <c r="D29" s="48" t="s">
        <v>316</v>
      </c>
      <c r="E29" s="118">
        <v>1.7</v>
      </c>
      <c r="F29" s="119">
        <v>4.0369999999999999</v>
      </c>
      <c r="G29" s="120">
        <f t="shared" si="0"/>
        <v>2.0093525999999997</v>
      </c>
      <c r="H29" s="127">
        <f t="shared" si="1"/>
        <v>0.17024498165533583</v>
      </c>
      <c r="I29" s="122">
        <f t="shared" ref="I29:I32" si="3">G29+H29</f>
        <v>2.1795975816553357</v>
      </c>
      <c r="J29" s="71"/>
      <c r="K29" s="71"/>
      <c r="L29" s="71"/>
      <c r="M29" s="71"/>
      <c r="N29" s="71"/>
    </row>
    <row r="30" spans="1:14" x14ac:dyDescent="0.25">
      <c r="A30" s="90">
        <v>14</v>
      </c>
      <c r="B30" s="43" t="s">
        <v>42</v>
      </c>
      <c r="C30" s="42">
        <v>42.4</v>
      </c>
      <c r="D30" s="48" t="s">
        <v>316</v>
      </c>
      <c r="E30" s="118">
        <v>1.2</v>
      </c>
      <c r="F30" s="119">
        <v>2.2490000000000001</v>
      </c>
      <c r="G30" s="120">
        <f t="shared" si="0"/>
        <v>0.90193020000000013</v>
      </c>
      <c r="H30" s="127">
        <f t="shared" si="1"/>
        <v>0.11122322376249982</v>
      </c>
      <c r="I30" s="122">
        <f>G30+H30</f>
        <v>1.0131534237624999</v>
      </c>
      <c r="J30" s="19"/>
      <c r="M30" s="19"/>
    </row>
    <row r="31" spans="1:14" x14ac:dyDescent="0.25">
      <c r="A31" s="90">
        <v>15</v>
      </c>
      <c r="B31" s="43" t="s">
        <v>43</v>
      </c>
      <c r="C31" s="42">
        <v>45</v>
      </c>
      <c r="D31" s="48" t="s">
        <v>316</v>
      </c>
      <c r="E31" s="118">
        <v>1.4</v>
      </c>
      <c r="F31" s="119">
        <v>3.1179999999999999</v>
      </c>
      <c r="G31" s="120">
        <f t="shared" si="0"/>
        <v>1.4771364</v>
      </c>
      <c r="H31" s="127">
        <f t="shared" si="1"/>
        <v>0.11804351578567199</v>
      </c>
      <c r="I31" s="122">
        <f t="shared" si="3"/>
        <v>1.5951799157856721</v>
      </c>
      <c r="J31" s="19"/>
      <c r="M31" s="19"/>
    </row>
    <row r="32" spans="1:14" x14ac:dyDescent="0.25">
      <c r="A32" s="90">
        <v>16</v>
      </c>
      <c r="B32" s="43" t="s">
        <v>44</v>
      </c>
      <c r="C32" s="42">
        <v>70</v>
      </c>
      <c r="D32" s="48" t="s">
        <v>316</v>
      </c>
      <c r="E32" s="118">
        <v>1.6</v>
      </c>
      <c r="F32" s="119">
        <v>3.77</v>
      </c>
      <c r="G32" s="120">
        <f t="shared" si="0"/>
        <v>1.865766</v>
      </c>
      <c r="H32" s="127">
        <f t="shared" si="1"/>
        <v>0.183623246777712</v>
      </c>
      <c r="I32" s="122">
        <f t="shared" si="3"/>
        <v>2.0493892467777122</v>
      </c>
      <c r="J32" s="19"/>
      <c r="M32" s="19"/>
    </row>
    <row r="33" spans="1:13" x14ac:dyDescent="0.25">
      <c r="A33" s="90">
        <v>17</v>
      </c>
      <c r="B33" s="43" t="s">
        <v>45</v>
      </c>
      <c r="C33" s="42">
        <v>64.599999999999994</v>
      </c>
      <c r="D33" s="48" t="s">
        <v>316</v>
      </c>
      <c r="E33" s="118">
        <v>1.3</v>
      </c>
      <c r="F33" s="119">
        <v>3.0649999999999999</v>
      </c>
      <c r="G33" s="120">
        <f t="shared" si="0"/>
        <v>1.517547</v>
      </c>
      <c r="H33" s="127">
        <f t="shared" si="1"/>
        <v>0.16945802488343134</v>
      </c>
      <c r="I33" s="122">
        <f>G33+H33</f>
        <v>1.6870050248834314</v>
      </c>
      <c r="J33" s="19"/>
      <c r="M33" s="19"/>
    </row>
    <row r="34" spans="1:13" x14ac:dyDescent="0.25">
      <c r="A34" s="90">
        <v>18</v>
      </c>
      <c r="B34" s="43" t="s">
        <v>46</v>
      </c>
      <c r="C34" s="42">
        <v>42.5</v>
      </c>
      <c r="D34" s="48" t="s">
        <v>316</v>
      </c>
      <c r="E34" s="118">
        <v>0.9</v>
      </c>
      <c r="F34" s="119">
        <v>1.657</v>
      </c>
      <c r="G34" s="120">
        <f t="shared" si="0"/>
        <v>0.65086860000000002</v>
      </c>
      <c r="H34" s="127">
        <f t="shared" si="1"/>
        <v>0.11148554268646799</v>
      </c>
      <c r="I34" s="122">
        <f>G34+H34</f>
        <v>0.76235414268646795</v>
      </c>
      <c r="J34" s="19"/>
      <c r="M34" s="19"/>
    </row>
    <row r="35" spans="1:13" x14ac:dyDescent="0.25">
      <c r="A35" s="90">
        <v>19</v>
      </c>
      <c r="B35" s="43" t="s">
        <v>47</v>
      </c>
      <c r="C35" s="42">
        <v>44.6</v>
      </c>
      <c r="D35" s="48" t="s">
        <v>316</v>
      </c>
      <c r="E35" s="118">
        <v>1.2</v>
      </c>
      <c r="F35" s="119">
        <v>2.3220000000000001</v>
      </c>
      <c r="G35" s="120">
        <f t="shared" si="0"/>
        <v>0.9646956000000001</v>
      </c>
      <c r="H35" s="127">
        <f t="shared" si="1"/>
        <v>0.11699424008979936</v>
      </c>
      <c r="I35" s="122">
        <f>G35+H35</f>
        <v>1.0816898400897994</v>
      </c>
      <c r="J35" s="19"/>
      <c r="M35" s="19"/>
    </row>
    <row r="36" spans="1:13" x14ac:dyDescent="0.25">
      <c r="A36" s="90">
        <v>20</v>
      </c>
      <c r="B36" s="43" t="s">
        <v>48</v>
      </c>
      <c r="C36" s="42">
        <v>69.7</v>
      </c>
      <c r="D36" s="48" t="s">
        <v>316</v>
      </c>
      <c r="E36" s="118">
        <v>1.8</v>
      </c>
      <c r="F36" s="119">
        <v>4.1040000000000001</v>
      </c>
      <c r="G36" s="120">
        <f t="shared" si="0"/>
        <v>1.9809792000000002</v>
      </c>
      <c r="H36" s="127">
        <f t="shared" si="1"/>
        <v>0.18283629000580751</v>
      </c>
      <c r="I36" s="122">
        <f>G36+H36</f>
        <v>2.1638154900058075</v>
      </c>
      <c r="J36" s="19"/>
      <c r="M36" s="19"/>
    </row>
    <row r="37" spans="1:13" x14ac:dyDescent="0.25">
      <c r="A37" s="90">
        <v>21</v>
      </c>
      <c r="B37" s="43" t="s">
        <v>49</v>
      </c>
      <c r="C37" s="42">
        <v>64.2</v>
      </c>
      <c r="D37" s="48" t="s">
        <v>316</v>
      </c>
      <c r="E37" s="118">
        <v>1.5</v>
      </c>
      <c r="F37" s="119">
        <v>3.476</v>
      </c>
      <c r="G37" s="120">
        <f t="shared" si="0"/>
        <v>1.6989647999999999</v>
      </c>
      <c r="H37" s="127">
        <f t="shared" si="1"/>
        <v>0.16840874918755872</v>
      </c>
      <c r="I37" s="122">
        <f t="shared" ref="I37:I100" si="4">G37+H37</f>
        <v>1.8673735491875587</v>
      </c>
      <c r="J37" s="19"/>
      <c r="M37" s="19"/>
    </row>
    <row r="38" spans="1:13" x14ac:dyDescent="0.25">
      <c r="A38" s="90">
        <v>22</v>
      </c>
      <c r="B38" s="43" t="s">
        <v>50</v>
      </c>
      <c r="C38" s="42">
        <v>42.3</v>
      </c>
      <c r="D38" s="48" t="s">
        <v>316</v>
      </c>
      <c r="E38" s="118">
        <v>1.2</v>
      </c>
      <c r="F38" s="119">
        <v>2.33</v>
      </c>
      <c r="G38" s="120">
        <f t="shared" si="0"/>
        <v>0.97157400000000016</v>
      </c>
      <c r="H38" s="127">
        <f t="shared" si="1"/>
        <v>0.11096090483853166</v>
      </c>
      <c r="I38" s="122">
        <f t="shared" si="4"/>
        <v>1.0825349048385318</v>
      </c>
      <c r="J38" s="19"/>
      <c r="M38" s="19"/>
    </row>
    <row r="39" spans="1:13" x14ac:dyDescent="0.25">
      <c r="A39" s="90">
        <v>23</v>
      </c>
      <c r="B39" s="43" t="s">
        <v>51</v>
      </c>
      <c r="C39" s="42">
        <v>44.5</v>
      </c>
      <c r="D39" s="48" t="s">
        <v>316</v>
      </c>
      <c r="E39" s="118">
        <v>1.1000000000000001</v>
      </c>
      <c r="F39" s="119">
        <v>2.7879999999999998</v>
      </c>
      <c r="G39" s="120">
        <f t="shared" si="0"/>
        <v>1.4513423999999997</v>
      </c>
      <c r="H39" s="127">
        <f t="shared" si="1"/>
        <v>0.1167319211658312</v>
      </c>
      <c r="I39" s="122">
        <f t="shared" si="4"/>
        <v>1.568074321165831</v>
      </c>
      <c r="J39" s="19"/>
      <c r="M39" s="19"/>
    </row>
    <row r="40" spans="1:13" x14ac:dyDescent="0.25">
      <c r="A40" s="90">
        <v>24</v>
      </c>
      <c r="B40" s="43" t="s">
        <v>52</v>
      </c>
      <c r="C40" s="42">
        <v>69.400000000000006</v>
      </c>
      <c r="D40" s="48" t="s">
        <v>316</v>
      </c>
      <c r="E40" s="118">
        <v>1.7</v>
      </c>
      <c r="F40" s="119">
        <v>4.1639999999999997</v>
      </c>
      <c r="G40" s="120">
        <f t="shared" si="0"/>
        <v>2.1185471999999996</v>
      </c>
      <c r="H40" s="127">
        <f t="shared" si="1"/>
        <v>0.18204933323390304</v>
      </c>
      <c r="I40" s="122">
        <f t="shared" si="4"/>
        <v>2.3005965332339029</v>
      </c>
      <c r="J40" s="19"/>
      <c r="M40" s="19"/>
    </row>
    <row r="41" spans="1:13" x14ac:dyDescent="0.25">
      <c r="A41" s="90">
        <v>25</v>
      </c>
      <c r="B41" s="43" t="s">
        <v>53</v>
      </c>
      <c r="C41" s="42">
        <v>64.3</v>
      </c>
      <c r="D41" s="48" t="s">
        <v>316</v>
      </c>
      <c r="E41" s="118">
        <v>1.8</v>
      </c>
      <c r="F41" s="119">
        <v>3.4279999999999999</v>
      </c>
      <c r="G41" s="120">
        <f t="shared" si="0"/>
        <v>1.3997544</v>
      </c>
      <c r="H41" s="127">
        <f t="shared" si="1"/>
        <v>0.16867106811152685</v>
      </c>
      <c r="I41" s="122">
        <f t="shared" si="4"/>
        <v>1.5684254681115268</v>
      </c>
      <c r="J41" s="19"/>
      <c r="M41" s="19"/>
    </row>
    <row r="42" spans="1:13" x14ac:dyDescent="0.25">
      <c r="A42" s="90">
        <v>26</v>
      </c>
      <c r="B42" s="43" t="s">
        <v>54</v>
      </c>
      <c r="C42" s="42">
        <v>42.8</v>
      </c>
      <c r="D42" s="48" t="s">
        <v>316</v>
      </c>
      <c r="E42" s="118">
        <v>1</v>
      </c>
      <c r="F42" s="119">
        <v>2.1469999999999998</v>
      </c>
      <c r="G42" s="120">
        <f t="shared" si="0"/>
        <v>0.98619059999999981</v>
      </c>
      <c r="H42" s="127">
        <f t="shared" si="1"/>
        <v>0.11227249945837246</v>
      </c>
      <c r="I42" s="122">
        <f t="shared" si="4"/>
        <v>1.0984630994583722</v>
      </c>
      <c r="J42" s="19"/>
      <c r="M42" s="19"/>
    </row>
    <row r="43" spans="1:13" x14ac:dyDescent="0.25">
      <c r="A43" s="90">
        <v>27</v>
      </c>
      <c r="B43" s="43" t="s">
        <v>55</v>
      </c>
      <c r="C43" s="42">
        <v>45.3</v>
      </c>
      <c r="D43" s="48" t="s">
        <v>316</v>
      </c>
      <c r="E43" s="118">
        <v>1.4</v>
      </c>
      <c r="F43" s="119">
        <v>2.1930000000000001</v>
      </c>
      <c r="G43" s="120">
        <f t="shared" si="0"/>
        <v>0.68182140000000013</v>
      </c>
      <c r="H43" s="127">
        <f t="shared" si="1"/>
        <v>0.11883047255757646</v>
      </c>
      <c r="I43" s="122">
        <f t="shared" si="4"/>
        <v>0.80065187255757664</v>
      </c>
      <c r="J43" s="19"/>
      <c r="M43" s="19"/>
    </row>
    <row r="44" spans="1:13" x14ac:dyDescent="0.25">
      <c r="A44" s="90">
        <v>28</v>
      </c>
      <c r="B44" s="43" t="s">
        <v>56</v>
      </c>
      <c r="C44" s="42">
        <v>69.599999999999994</v>
      </c>
      <c r="D44" s="48" t="s">
        <v>316</v>
      </c>
      <c r="E44" s="118">
        <v>1.6</v>
      </c>
      <c r="F44" s="119">
        <v>3.7410000000000001</v>
      </c>
      <c r="G44" s="120">
        <f t="shared" si="0"/>
        <v>1.8408318000000001</v>
      </c>
      <c r="H44" s="127">
        <f t="shared" si="1"/>
        <v>0.18257397108183934</v>
      </c>
      <c r="I44" s="122">
        <f t="shared" si="4"/>
        <v>2.0234057710818396</v>
      </c>
      <c r="J44" s="19"/>
      <c r="M44" s="19"/>
    </row>
    <row r="45" spans="1:13" x14ac:dyDescent="0.25">
      <c r="A45" s="90">
        <v>29</v>
      </c>
      <c r="B45" s="43" t="s">
        <v>57</v>
      </c>
      <c r="C45" s="42">
        <v>63.3</v>
      </c>
      <c r="D45" s="48" t="s">
        <v>316</v>
      </c>
      <c r="E45" s="118">
        <v>1.9</v>
      </c>
      <c r="F45" s="119">
        <v>3.5910000000000002</v>
      </c>
      <c r="G45" s="120">
        <f t="shared" si="0"/>
        <v>1.4539218000000003</v>
      </c>
      <c r="H45" s="127">
        <f t="shared" si="1"/>
        <v>0.16604787887184527</v>
      </c>
      <c r="I45" s="122">
        <f t="shared" si="4"/>
        <v>1.6199696788718456</v>
      </c>
      <c r="J45" s="19"/>
      <c r="M45" s="19"/>
    </row>
    <row r="46" spans="1:13" x14ac:dyDescent="0.25">
      <c r="A46" s="90">
        <v>30</v>
      </c>
      <c r="B46" s="43" t="s">
        <v>58</v>
      </c>
      <c r="C46" s="42">
        <v>42.5</v>
      </c>
      <c r="D46" s="48" t="s">
        <v>316</v>
      </c>
      <c r="E46" s="118">
        <v>1</v>
      </c>
      <c r="F46" s="119">
        <v>1.6890000000000001</v>
      </c>
      <c r="G46" s="120">
        <f t="shared" si="0"/>
        <v>0.5924022000000001</v>
      </c>
      <c r="H46" s="127">
        <f t="shared" si="1"/>
        <v>0.11148554268646799</v>
      </c>
      <c r="I46" s="122">
        <f t="shared" si="4"/>
        <v>0.70388774268646803</v>
      </c>
      <c r="J46" s="19"/>
      <c r="M46" s="19"/>
    </row>
    <row r="47" spans="1:13" x14ac:dyDescent="0.25">
      <c r="A47" s="90">
        <v>31</v>
      </c>
      <c r="B47" s="43" t="s">
        <v>59</v>
      </c>
      <c r="C47" s="42">
        <v>44.5</v>
      </c>
      <c r="D47" s="48" t="s">
        <v>316</v>
      </c>
      <c r="E47" s="118">
        <v>1.2</v>
      </c>
      <c r="F47" s="119">
        <v>2.9790000000000001</v>
      </c>
      <c r="G47" s="120">
        <f t="shared" si="0"/>
        <v>1.5295842000000002</v>
      </c>
      <c r="H47" s="127">
        <f t="shared" si="1"/>
        <v>0.1167319211658312</v>
      </c>
      <c r="I47" s="122">
        <f t="shared" si="4"/>
        <v>1.6463161211658313</v>
      </c>
      <c r="J47" s="19"/>
      <c r="M47" s="19"/>
    </row>
    <row r="48" spans="1:13" x14ac:dyDescent="0.25">
      <c r="A48" s="90">
        <v>32</v>
      </c>
      <c r="B48" s="43" t="s">
        <v>60</v>
      </c>
      <c r="C48" s="42">
        <v>69.900000000000006</v>
      </c>
      <c r="D48" s="48" t="s">
        <v>316</v>
      </c>
      <c r="E48" s="118">
        <v>1</v>
      </c>
      <c r="F48" s="119">
        <v>1.0649999999999999</v>
      </c>
      <c r="G48" s="120">
        <f t="shared" si="0"/>
        <v>5.5886999999999958E-2</v>
      </c>
      <c r="H48" s="127">
        <f t="shared" si="1"/>
        <v>0.18336092785374383</v>
      </c>
      <c r="I48" s="122">
        <f t="shared" si="4"/>
        <v>0.2392479278537438</v>
      </c>
      <c r="J48" s="19"/>
      <c r="M48" s="19"/>
    </row>
    <row r="49" spans="1:13" x14ac:dyDescent="0.25">
      <c r="A49" s="90">
        <v>33</v>
      </c>
      <c r="B49" s="43" t="s">
        <v>61</v>
      </c>
      <c r="C49" s="42">
        <v>64.8</v>
      </c>
      <c r="D49" s="48" t="s">
        <v>316</v>
      </c>
      <c r="E49" s="118">
        <v>1.2</v>
      </c>
      <c r="F49" s="119">
        <v>3.0579999999999998</v>
      </c>
      <c r="G49" s="120">
        <f t="shared" si="0"/>
        <v>1.5975083999999999</v>
      </c>
      <c r="H49" s="127">
        <f>$G$11/$C$303*C49</f>
        <v>0.16998266273136767</v>
      </c>
      <c r="I49" s="122">
        <f t="shared" si="4"/>
        <v>1.7674910627313676</v>
      </c>
      <c r="J49" s="19"/>
      <c r="M49" s="19"/>
    </row>
    <row r="50" spans="1:13" x14ac:dyDescent="0.25">
      <c r="A50" s="90">
        <v>34</v>
      </c>
      <c r="B50" s="43" t="s">
        <v>62</v>
      </c>
      <c r="C50" s="42">
        <v>42.7</v>
      </c>
      <c r="D50" s="48" t="s">
        <v>316</v>
      </c>
      <c r="E50" s="118">
        <v>0</v>
      </c>
      <c r="F50" s="119">
        <v>1.345</v>
      </c>
      <c r="G50" s="120">
        <f>(F50-E50)*0.8598</f>
        <v>1.156431</v>
      </c>
      <c r="H50" s="127">
        <f>$G$11/$C$303*C50</f>
        <v>0.11201018053440431</v>
      </c>
      <c r="I50" s="122">
        <f t="shared" si="4"/>
        <v>1.2684411805344042</v>
      </c>
      <c r="J50" s="19"/>
      <c r="M50" s="19"/>
    </row>
    <row r="51" spans="1:13" x14ac:dyDescent="0.25">
      <c r="A51" s="90">
        <v>35</v>
      </c>
      <c r="B51" s="43" t="s">
        <v>63</v>
      </c>
      <c r="C51" s="42">
        <v>44.4</v>
      </c>
      <c r="D51" s="48" t="s">
        <v>316</v>
      </c>
      <c r="E51" s="118">
        <v>0.7</v>
      </c>
      <c r="F51" s="119">
        <v>2.0270000000000001</v>
      </c>
      <c r="G51" s="120">
        <f t="shared" si="0"/>
        <v>1.1409546000000002</v>
      </c>
      <c r="H51" s="127">
        <f t="shared" si="1"/>
        <v>0.11646960224186304</v>
      </c>
      <c r="I51" s="122">
        <f t="shared" si="4"/>
        <v>1.2574242022418631</v>
      </c>
      <c r="J51" s="19"/>
      <c r="M51" s="19"/>
    </row>
    <row r="52" spans="1:13" x14ac:dyDescent="0.25">
      <c r="A52" s="90">
        <v>36</v>
      </c>
      <c r="B52" s="43" t="s">
        <v>64</v>
      </c>
      <c r="C52" s="42">
        <v>69</v>
      </c>
      <c r="D52" s="48" t="s">
        <v>316</v>
      </c>
      <c r="E52" s="118">
        <v>1.6</v>
      </c>
      <c r="F52" s="119">
        <v>3.56</v>
      </c>
      <c r="G52" s="120">
        <f t="shared" si="0"/>
        <v>1.685208</v>
      </c>
      <c r="H52" s="127">
        <f t="shared" si="1"/>
        <v>0.18100005753803039</v>
      </c>
      <c r="I52" s="122">
        <f t="shared" si="4"/>
        <v>1.8662080575380304</v>
      </c>
      <c r="J52" s="19"/>
      <c r="M52" s="19"/>
    </row>
    <row r="53" spans="1:13" x14ac:dyDescent="0.25">
      <c r="A53" s="90">
        <v>37</v>
      </c>
      <c r="B53" s="43" t="s">
        <v>65</v>
      </c>
      <c r="C53" s="42">
        <v>64.5</v>
      </c>
      <c r="D53" s="48" t="s">
        <v>316</v>
      </c>
      <c r="E53" s="118">
        <v>1.7</v>
      </c>
      <c r="F53" s="119">
        <v>3.49</v>
      </c>
      <c r="G53" s="120">
        <f t="shared" si="0"/>
        <v>1.5390420000000002</v>
      </c>
      <c r="H53" s="127">
        <f t="shared" si="1"/>
        <v>0.16919570595946318</v>
      </c>
      <c r="I53" s="122">
        <f t="shared" si="4"/>
        <v>1.7082377059594633</v>
      </c>
      <c r="J53" s="19"/>
      <c r="M53" s="19"/>
    </row>
    <row r="54" spans="1:13" x14ac:dyDescent="0.25">
      <c r="A54" s="90">
        <v>38</v>
      </c>
      <c r="B54" s="43" t="s">
        <v>66</v>
      </c>
      <c r="C54" s="42">
        <v>42</v>
      </c>
      <c r="D54" s="48" t="s">
        <v>316</v>
      </c>
      <c r="E54" s="118">
        <v>1</v>
      </c>
      <c r="F54" s="119">
        <v>2.6040000000000001</v>
      </c>
      <c r="G54" s="120">
        <f t="shared" si="0"/>
        <v>1.3791192000000001</v>
      </c>
      <c r="H54" s="127">
        <f t="shared" si="1"/>
        <v>0.1101739480666272</v>
      </c>
      <c r="I54" s="122">
        <f t="shared" si="4"/>
        <v>1.4892931480666274</v>
      </c>
      <c r="J54" s="19"/>
      <c r="M54" s="19"/>
    </row>
    <row r="55" spans="1:13" x14ac:dyDescent="0.25">
      <c r="A55" s="90">
        <v>39</v>
      </c>
      <c r="B55" s="43" t="s">
        <v>67</v>
      </c>
      <c r="C55" s="42">
        <v>44.4</v>
      </c>
      <c r="D55" s="48" t="s">
        <v>316</v>
      </c>
      <c r="E55" s="118">
        <v>1.3</v>
      </c>
      <c r="F55" s="119">
        <v>2.9609999999999999</v>
      </c>
      <c r="G55" s="120">
        <f t="shared" si="0"/>
        <v>1.4281277999999999</v>
      </c>
      <c r="H55" s="127">
        <f t="shared" si="1"/>
        <v>0.11646960224186304</v>
      </c>
      <c r="I55" s="122">
        <f t="shared" si="4"/>
        <v>1.5445974022418629</v>
      </c>
      <c r="J55" s="19"/>
      <c r="M55" s="19"/>
    </row>
    <row r="56" spans="1:13" x14ac:dyDescent="0.25">
      <c r="A56" s="90">
        <v>40</v>
      </c>
      <c r="B56" s="43" t="s">
        <v>68</v>
      </c>
      <c r="C56" s="42">
        <v>69.2</v>
      </c>
      <c r="D56" s="48" t="s">
        <v>316</v>
      </c>
      <c r="E56" s="118">
        <v>0.9</v>
      </c>
      <c r="F56" s="119">
        <v>1.889</v>
      </c>
      <c r="G56" s="120">
        <f t="shared" si="0"/>
        <v>0.85034220000000005</v>
      </c>
      <c r="H56" s="127">
        <f t="shared" si="1"/>
        <v>0.18152469538596672</v>
      </c>
      <c r="I56" s="122">
        <f t="shared" si="4"/>
        <v>1.0318668953859667</v>
      </c>
      <c r="J56" s="19"/>
      <c r="M56" s="19"/>
    </row>
    <row r="57" spans="1:13" x14ac:dyDescent="0.25">
      <c r="A57" s="90">
        <v>41</v>
      </c>
      <c r="B57" s="43" t="s">
        <v>69</v>
      </c>
      <c r="C57" s="42">
        <v>64.7</v>
      </c>
      <c r="D57" s="48" t="s">
        <v>316</v>
      </c>
      <c r="E57" s="118">
        <v>1.1000000000000001</v>
      </c>
      <c r="F57" s="119">
        <v>2.2549999999999999</v>
      </c>
      <c r="G57" s="120">
        <f t="shared" si="0"/>
        <v>0.99306899999999987</v>
      </c>
      <c r="H57" s="127">
        <f t="shared" si="1"/>
        <v>0.1697203438073995</v>
      </c>
      <c r="I57" s="122">
        <f t="shared" si="4"/>
        <v>1.1627893438073993</v>
      </c>
      <c r="J57" s="19"/>
      <c r="M57" s="19"/>
    </row>
    <row r="58" spans="1:13" x14ac:dyDescent="0.25">
      <c r="A58" s="90">
        <v>42</v>
      </c>
      <c r="B58" s="43" t="s">
        <v>70</v>
      </c>
      <c r="C58" s="42">
        <v>42.5</v>
      </c>
      <c r="D58" s="48" t="s">
        <v>316</v>
      </c>
      <c r="E58" s="118">
        <v>0.9</v>
      </c>
      <c r="F58" s="119">
        <v>1.635</v>
      </c>
      <c r="G58" s="120">
        <f t="shared" si="0"/>
        <v>0.63195299999999999</v>
      </c>
      <c r="H58" s="127">
        <f t="shared" si="1"/>
        <v>0.11148554268646799</v>
      </c>
      <c r="I58" s="122">
        <f t="shared" si="4"/>
        <v>0.74343854268646803</v>
      </c>
      <c r="J58" s="19"/>
      <c r="M58" s="19"/>
    </row>
    <row r="59" spans="1:13" x14ac:dyDescent="0.25">
      <c r="A59" s="90">
        <v>43</v>
      </c>
      <c r="B59" s="43" t="s">
        <v>71</v>
      </c>
      <c r="C59" s="42">
        <v>44.5</v>
      </c>
      <c r="D59" s="48" t="s">
        <v>316</v>
      </c>
      <c r="E59" s="118">
        <v>1</v>
      </c>
      <c r="F59" s="119">
        <v>2.6150000000000002</v>
      </c>
      <c r="G59" s="120">
        <f t="shared" si="0"/>
        <v>1.3885770000000002</v>
      </c>
      <c r="H59" s="127">
        <f t="shared" si="1"/>
        <v>0.1167319211658312</v>
      </c>
      <c r="I59" s="122">
        <f t="shared" si="4"/>
        <v>1.5053089211658315</v>
      </c>
      <c r="J59" s="19"/>
      <c r="M59" s="19"/>
    </row>
    <row r="60" spans="1:13" x14ac:dyDescent="0.25">
      <c r="A60" s="90">
        <v>44</v>
      </c>
      <c r="B60" s="43" t="s">
        <v>72</v>
      </c>
      <c r="C60" s="42">
        <v>69.599999999999994</v>
      </c>
      <c r="D60" s="48" t="s">
        <v>316</v>
      </c>
      <c r="E60" s="118">
        <v>1.5</v>
      </c>
      <c r="F60" s="119">
        <v>3.3660000000000001</v>
      </c>
      <c r="G60" s="120">
        <f t="shared" si="0"/>
        <v>1.6043868000000001</v>
      </c>
      <c r="H60" s="127">
        <f t="shared" si="1"/>
        <v>0.18257397108183934</v>
      </c>
      <c r="I60" s="122">
        <f t="shared" si="4"/>
        <v>1.7869607710818394</v>
      </c>
      <c r="J60" s="19"/>
      <c r="M60" s="19"/>
    </row>
    <row r="61" spans="1:13" x14ac:dyDescent="0.25">
      <c r="A61" s="90">
        <v>45</v>
      </c>
      <c r="B61" s="43" t="s">
        <v>73</v>
      </c>
      <c r="C61" s="42">
        <v>64.8</v>
      </c>
      <c r="D61" s="48" t="s">
        <v>316</v>
      </c>
      <c r="E61" s="118">
        <v>1.2</v>
      </c>
      <c r="F61" s="119">
        <v>3.7829999999999999</v>
      </c>
      <c r="G61" s="120">
        <f t="shared" si="0"/>
        <v>2.2208634000000003</v>
      </c>
      <c r="H61" s="127">
        <f t="shared" si="1"/>
        <v>0.16998266273136767</v>
      </c>
      <c r="I61" s="122">
        <f t="shared" si="4"/>
        <v>2.3908460627313679</v>
      </c>
      <c r="J61" s="19"/>
      <c r="M61" s="19"/>
    </row>
    <row r="62" spans="1:13" x14ac:dyDescent="0.25">
      <c r="A62" s="90">
        <v>46</v>
      </c>
      <c r="B62" s="43" t="s">
        <v>74</v>
      </c>
      <c r="C62" s="42">
        <v>42.6</v>
      </c>
      <c r="D62" s="48" t="s">
        <v>316</v>
      </c>
      <c r="E62" s="119">
        <v>0.157</v>
      </c>
      <c r="F62" s="119">
        <v>1.095</v>
      </c>
      <c r="G62" s="120">
        <f t="shared" si="0"/>
        <v>0.8064924</v>
      </c>
      <c r="H62" s="127">
        <f t="shared" si="1"/>
        <v>0.11174786161043615</v>
      </c>
      <c r="I62" s="122">
        <f t="shared" si="4"/>
        <v>0.91824026161043615</v>
      </c>
      <c r="J62" s="19"/>
      <c r="M62" s="19"/>
    </row>
    <row r="63" spans="1:13" x14ac:dyDescent="0.25">
      <c r="A63" s="90">
        <v>47</v>
      </c>
      <c r="B63" s="43" t="s">
        <v>75</v>
      </c>
      <c r="C63" s="42">
        <v>44.2</v>
      </c>
      <c r="D63" s="48" t="s">
        <v>316</v>
      </c>
      <c r="E63" s="118">
        <v>1</v>
      </c>
      <c r="F63" s="119">
        <v>1.548</v>
      </c>
      <c r="G63" s="120">
        <f t="shared" si="0"/>
        <v>0.47117040000000004</v>
      </c>
      <c r="H63" s="127">
        <f t="shared" si="1"/>
        <v>0.11594496439392672</v>
      </c>
      <c r="I63" s="122">
        <f t="shared" si="4"/>
        <v>0.58711536439392675</v>
      </c>
      <c r="J63" s="19"/>
      <c r="M63" s="19"/>
    </row>
    <row r="64" spans="1:13" x14ac:dyDescent="0.25">
      <c r="A64" s="90">
        <v>48</v>
      </c>
      <c r="B64" s="43" t="s">
        <v>76</v>
      </c>
      <c r="C64" s="42">
        <v>69.2</v>
      </c>
      <c r="D64" s="48" t="s">
        <v>316</v>
      </c>
      <c r="E64" s="118">
        <v>1</v>
      </c>
      <c r="F64" s="119">
        <v>3.508</v>
      </c>
      <c r="G64" s="120">
        <f t="shared" si="0"/>
        <v>2.1563783999999999</v>
      </c>
      <c r="H64" s="127">
        <f t="shared" si="1"/>
        <v>0.18152469538596672</v>
      </c>
      <c r="I64" s="122">
        <f t="shared" si="4"/>
        <v>2.3379030953859665</v>
      </c>
      <c r="J64" s="19"/>
      <c r="M64" s="19"/>
    </row>
    <row r="65" spans="1:13" x14ac:dyDescent="0.25">
      <c r="A65" s="90">
        <v>49</v>
      </c>
      <c r="B65" s="43" t="s">
        <v>77</v>
      </c>
      <c r="C65" s="42">
        <v>64.3</v>
      </c>
      <c r="D65" s="48" t="s">
        <v>316</v>
      </c>
      <c r="E65" s="118">
        <v>1</v>
      </c>
      <c r="F65" s="119">
        <v>1.6020000000000001</v>
      </c>
      <c r="G65" s="120">
        <f t="shared" si="0"/>
        <v>0.51759960000000005</v>
      </c>
      <c r="H65" s="127">
        <f t="shared" si="1"/>
        <v>0.16867106811152685</v>
      </c>
      <c r="I65" s="122">
        <f t="shared" si="4"/>
        <v>0.68627066811152693</v>
      </c>
      <c r="J65" s="19"/>
      <c r="M65" s="19"/>
    </row>
    <row r="66" spans="1:13" x14ac:dyDescent="0.25">
      <c r="A66" s="90">
        <v>50</v>
      </c>
      <c r="B66" s="43" t="s">
        <v>78</v>
      </c>
      <c r="C66" s="42">
        <v>42.5</v>
      </c>
      <c r="D66" s="48" t="s">
        <v>316</v>
      </c>
      <c r="E66" s="119">
        <v>0.17499999999999999</v>
      </c>
      <c r="F66" s="119">
        <v>1.984</v>
      </c>
      <c r="G66" s="120">
        <f t="shared" si="0"/>
        <v>1.5553782</v>
      </c>
      <c r="H66" s="127">
        <f t="shared" si="1"/>
        <v>0.11148554268646799</v>
      </c>
      <c r="I66" s="122">
        <f t="shared" si="4"/>
        <v>1.6668637426864681</v>
      </c>
      <c r="J66" s="19"/>
      <c r="M66" s="19"/>
    </row>
    <row r="67" spans="1:13" x14ac:dyDescent="0.25">
      <c r="A67" s="90">
        <v>51</v>
      </c>
      <c r="B67" s="43" t="s">
        <v>79</v>
      </c>
      <c r="C67" s="42">
        <v>43.8</v>
      </c>
      <c r="D67" s="48" t="s">
        <v>316</v>
      </c>
      <c r="E67" s="119">
        <v>0.20100000000000001</v>
      </c>
      <c r="F67" s="119">
        <v>1.55</v>
      </c>
      <c r="G67" s="120">
        <f t="shared" si="0"/>
        <v>1.1598702000000001</v>
      </c>
      <c r="H67" s="127">
        <f t="shared" si="1"/>
        <v>0.11489568869805407</v>
      </c>
      <c r="I67" s="122">
        <f t="shared" si="4"/>
        <v>1.2747658886980542</v>
      </c>
      <c r="J67" s="19"/>
      <c r="M67" s="19"/>
    </row>
    <row r="68" spans="1:13" x14ac:dyDescent="0.25">
      <c r="A68" s="90">
        <v>52</v>
      </c>
      <c r="B68" s="43" t="s">
        <v>80</v>
      </c>
      <c r="C68" s="42">
        <v>69.3</v>
      </c>
      <c r="D68" s="48" t="s">
        <v>316</v>
      </c>
      <c r="E68" s="118">
        <v>1</v>
      </c>
      <c r="F68" s="119">
        <v>2.649</v>
      </c>
      <c r="G68" s="120">
        <f t="shared" si="0"/>
        <v>1.4178102000000001</v>
      </c>
      <c r="H68" s="127">
        <f t="shared" si="1"/>
        <v>0.18178701430993485</v>
      </c>
      <c r="I68" s="122">
        <f t="shared" si="4"/>
        <v>1.5995972143099351</v>
      </c>
      <c r="J68" s="19"/>
      <c r="M68" s="19"/>
    </row>
    <row r="69" spans="1:13" x14ac:dyDescent="0.25">
      <c r="A69" s="90">
        <v>53</v>
      </c>
      <c r="B69" s="43" t="s">
        <v>81</v>
      </c>
      <c r="C69" s="42">
        <v>63.7</v>
      </c>
      <c r="D69" s="48" t="s">
        <v>316</v>
      </c>
      <c r="E69" s="118">
        <v>1</v>
      </c>
      <c r="F69" s="119">
        <v>2.9670000000000001</v>
      </c>
      <c r="G69" s="120">
        <f t="shared" si="0"/>
        <v>1.6912266</v>
      </c>
      <c r="H69" s="127">
        <f t="shared" si="1"/>
        <v>0.16709715456771793</v>
      </c>
      <c r="I69" s="122">
        <f t="shared" si="4"/>
        <v>1.858323754567718</v>
      </c>
      <c r="J69" s="19"/>
      <c r="M69" s="19"/>
    </row>
    <row r="70" spans="1:13" x14ac:dyDescent="0.25">
      <c r="A70" s="90">
        <v>54</v>
      </c>
      <c r="B70" s="43" t="s">
        <v>82</v>
      </c>
      <c r="C70" s="42">
        <v>42.4</v>
      </c>
      <c r="D70" s="48" t="s">
        <v>316</v>
      </c>
      <c r="E70" s="118">
        <v>1</v>
      </c>
      <c r="F70" s="119">
        <v>1.8280000000000001</v>
      </c>
      <c r="G70" s="120">
        <f t="shared" si="0"/>
        <v>0.71191440000000006</v>
      </c>
      <c r="H70" s="127">
        <f t="shared" si="1"/>
        <v>0.11122322376249982</v>
      </c>
      <c r="I70" s="122">
        <f t="shared" si="4"/>
        <v>0.82313762376249988</v>
      </c>
      <c r="J70" s="19"/>
      <c r="M70" s="19"/>
    </row>
    <row r="71" spans="1:13" x14ac:dyDescent="0.25">
      <c r="A71" s="90">
        <v>55</v>
      </c>
      <c r="B71" s="43" t="s">
        <v>83</v>
      </c>
      <c r="C71" s="42">
        <v>44</v>
      </c>
      <c r="D71" s="48" t="s">
        <v>316</v>
      </c>
      <c r="E71" s="118">
        <v>1</v>
      </c>
      <c r="F71" s="119">
        <v>2.3420000000000001</v>
      </c>
      <c r="G71" s="120">
        <f t="shared" si="0"/>
        <v>1.1538516000000001</v>
      </c>
      <c r="H71" s="127">
        <f t="shared" si="1"/>
        <v>0.1154203265459904</v>
      </c>
      <c r="I71" s="122">
        <f t="shared" si="4"/>
        <v>1.2692719265459904</v>
      </c>
      <c r="J71" s="19"/>
      <c r="M71" s="19"/>
    </row>
    <row r="72" spans="1:13" x14ac:dyDescent="0.25">
      <c r="A72" s="90">
        <v>56</v>
      </c>
      <c r="B72" s="43" t="s">
        <v>84</v>
      </c>
      <c r="C72" s="42">
        <v>69.5</v>
      </c>
      <c r="D72" s="48" t="s">
        <v>316</v>
      </c>
      <c r="E72" s="118">
        <v>1</v>
      </c>
      <c r="F72" s="119">
        <v>2.1</v>
      </c>
      <c r="G72" s="120">
        <f t="shared" si="0"/>
        <v>0.94578000000000007</v>
      </c>
      <c r="H72" s="127">
        <f t="shared" si="1"/>
        <v>0.18231165215787118</v>
      </c>
      <c r="I72" s="122">
        <f t="shared" si="4"/>
        <v>1.1280916521578712</v>
      </c>
      <c r="J72" s="19"/>
      <c r="M72" s="19"/>
    </row>
    <row r="73" spans="1:13" x14ac:dyDescent="0.25">
      <c r="A73" s="90">
        <v>57</v>
      </c>
      <c r="B73" s="43" t="s">
        <v>85</v>
      </c>
      <c r="C73" s="42">
        <v>63.6</v>
      </c>
      <c r="D73" s="48" t="s">
        <v>316</v>
      </c>
      <c r="E73" s="118">
        <v>1</v>
      </c>
      <c r="F73" s="119">
        <v>2.9430000000000001</v>
      </c>
      <c r="G73" s="120">
        <f t="shared" si="0"/>
        <v>1.6705914000000002</v>
      </c>
      <c r="H73" s="127">
        <f t="shared" si="1"/>
        <v>0.16683483564374976</v>
      </c>
      <c r="I73" s="122">
        <f t="shared" si="4"/>
        <v>1.8374262356437499</v>
      </c>
      <c r="J73" s="19"/>
      <c r="M73" s="19"/>
    </row>
    <row r="74" spans="1:13" x14ac:dyDescent="0.25">
      <c r="A74" s="90">
        <v>58</v>
      </c>
      <c r="B74" s="43" t="s">
        <v>86</v>
      </c>
      <c r="C74" s="42">
        <v>42.6</v>
      </c>
      <c r="D74" s="48" t="s">
        <v>316</v>
      </c>
      <c r="E74" s="119">
        <v>0.17100000000000001</v>
      </c>
      <c r="F74" s="119">
        <v>1.59</v>
      </c>
      <c r="G74" s="120">
        <f t="shared" si="0"/>
        <v>1.2200562000000001</v>
      </c>
      <c r="H74" s="127">
        <f t="shared" si="1"/>
        <v>0.11174786161043615</v>
      </c>
      <c r="I74" s="122">
        <f t="shared" si="4"/>
        <v>1.3318040616104363</v>
      </c>
      <c r="J74" s="19"/>
      <c r="M74" s="19"/>
    </row>
    <row r="75" spans="1:13" x14ac:dyDescent="0.25">
      <c r="A75" s="90">
        <v>59</v>
      </c>
      <c r="B75" s="43" t="s">
        <v>87</v>
      </c>
      <c r="C75" s="42">
        <v>43.9</v>
      </c>
      <c r="D75" s="48" t="s">
        <v>316</v>
      </c>
      <c r="E75" s="118">
        <v>1</v>
      </c>
      <c r="F75" s="119">
        <v>1.9430000000000001</v>
      </c>
      <c r="G75" s="120">
        <f t="shared" si="0"/>
        <v>0.81079140000000005</v>
      </c>
      <c r="H75" s="127">
        <f t="shared" si="1"/>
        <v>0.11515800762202223</v>
      </c>
      <c r="I75" s="122">
        <f t="shared" si="4"/>
        <v>0.92594940762202227</v>
      </c>
      <c r="J75" s="19"/>
      <c r="M75" s="19"/>
    </row>
    <row r="76" spans="1:13" x14ac:dyDescent="0.25">
      <c r="A76" s="90">
        <v>60</v>
      </c>
      <c r="B76" s="43" t="s">
        <v>88</v>
      </c>
      <c r="C76" s="42">
        <v>68.900000000000006</v>
      </c>
      <c r="D76" s="48" t="s">
        <v>316</v>
      </c>
      <c r="E76" s="118">
        <v>1.2</v>
      </c>
      <c r="F76" s="119">
        <v>2.1179999999999999</v>
      </c>
      <c r="G76" s="120">
        <f t="shared" si="0"/>
        <v>0.7892963999999999</v>
      </c>
      <c r="H76" s="127">
        <f t="shared" si="1"/>
        <v>0.18073773861406225</v>
      </c>
      <c r="I76" s="122">
        <f t="shared" si="4"/>
        <v>0.97003413861406218</v>
      </c>
      <c r="J76" s="19"/>
      <c r="M76" s="19"/>
    </row>
    <row r="77" spans="1:13" x14ac:dyDescent="0.25">
      <c r="A77" s="90">
        <v>61</v>
      </c>
      <c r="B77" s="43" t="s">
        <v>89</v>
      </c>
      <c r="C77" s="42">
        <v>63.7</v>
      </c>
      <c r="D77" s="48" t="s">
        <v>316</v>
      </c>
      <c r="E77" s="118">
        <v>1.9</v>
      </c>
      <c r="F77" s="119">
        <v>4.5060000000000002</v>
      </c>
      <c r="G77" s="120">
        <f t="shared" si="0"/>
        <v>2.2406388000000002</v>
      </c>
      <c r="H77" s="127">
        <f t="shared" si="1"/>
        <v>0.16709715456771793</v>
      </c>
      <c r="I77" s="122">
        <f t="shared" si="4"/>
        <v>2.4077359545677179</v>
      </c>
      <c r="J77" s="19"/>
      <c r="M77" s="19"/>
    </row>
    <row r="78" spans="1:13" x14ac:dyDescent="0.25">
      <c r="A78" s="90">
        <v>62</v>
      </c>
      <c r="B78" s="43" t="s">
        <v>90</v>
      </c>
      <c r="C78" s="42">
        <v>42.8</v>
      </c>
      <c r="D78" s="48" t="s">
        <v>316</v>
      </c>
      <c r="E78" s="118">
        <v>0.8</v>
      </c>
      <c r="F78" s="119">
        <v>1.8380000000000001</v>
      </c>
      <c r="G78" s="120">
        <f t="shared" si="0"/>
        <v>0.89247240000000005</v>
      </c>
      <c r="H78" s="127">
        <f t="shared" si="1"/>
        <v>0.11227249945837246</v>
      </c>
      <c r="I78" s="122">
        <f t="shared" si="4"/>
        <v>1.0047448994583725</v>
      </c>
      <c r="J78" s="19"/>
      <c r="M78" s="19"/>
    </row>
    <row r="79" spans="1:13" x14ac:dyDescent="0.25">
      <c r="A79" s="90">
        <v>63</v>
      </c>
      <c r="B79" s="43" t="s">
        <v>91</v>
      </c>
      <c r="C79" s="42">
        <v>44.3</v>
      </c>
      <c r="D79" s="48" t="s">
        <v>316</v>
      </c>
      <c r="E79" s="118">
        <v>1.2</v>
      </c>
      <c r="F79" s="119">
        <v>3.077</v>
      </c>
      <c r="G79" s="120">
        <f t="shared" si="0"/>
        <v>1.6138446</v>
      </c>
      <c r="H79" s="127">
        <f t="shared" si="1"/>
        <v>0.11620728331789486</v>
      </c>
      <c r="I79" s="122">
        <f t="shared" si="4"/>
        <v>1.7300518833178948</v>
      </c>
      <c r="J79" s="19"/>
      <c r="M79" s="19"/>
    </row>
    <row r="80" spans="1:13" x14ac:dyDescent="0.25">
      <c r="A80" s="90">
        <v>64</v>
      </c>
      <c r="B80" s="43" t="s">
        <v>92</v>
      </c>
      <c r="C80" s="42">
        <v>69</v>
      </c>
      <c r="D80" s="48" t="s">
        <v>316</v>
      </c>
      <c r="E80" s="119">
        <v>0.40300000000000002</v>
      </c>
      <c r="F80" s="119">
        <v>4.0010000000000003</v>
      </c>
      <c r="G80" s="120">
        <f t="shared" si="0"/>
        <v>3.0935604000000003</v>
      </c>
      <c r="H80" s="127">
        <f t="shared" si="1"/>
        <v>0.18100005753803039</v>
      </c>
      <c r="I80" s="122">
        <f t="shared" si="4"/>
        <v>3.2745604575380307</v>
      </c>
      <c r="J80" s="19"/>
      <c r="M80" s="19"/>
    </row>
    <row r="81" spans="1:13" x14ac:dyDescent="0.25">
      <c r="A81" s="90">
        <v>65</v>
      </c>
      <c r="B81" s="43" t="s">
        <v>94</v>
      </c>
      <c r="C81" s="42">
        <v>78</v>
      </c>
      <c r="D81" s="48" t="s">
        <v>316</v>
      </c>
      <c r="E81" s="118">
        <v>3.6</v>
      </c>
      <c r="F81" s="119">
        <v>5.6710000000000003</v>
      </c>
      <c r="G81" s="120">
        <f>(F81-E81)*0.8598</f>
        <v>1.7806458000000003</v>
      </c>
      <c r="H81" s="127">
        <f t="shared" si="1"/>
        <v>0.20460876069516479</v>
      </c>
      <c r="I81" s="122">
        <f t="shared" si="4"/>
        <v>1.985254560695165</v>
      </c>
      <c r="J81" s="19"/>
      <c r="M81" s="19"/>
    </row>
    <row r="82" spans="1:13" x14ac:dyDescent="0.25">
      <c r="A82" s="90">
        <v>66</v>
      </c>
      <c r="B82" s="43" t="s">
        <v>93</v>
      </c>
      <c r="C82" s="42">
        <v>45.4</v>
      </c>
      <c r="D82" s="48" t="s">
        <v>316</v>
      </c>
      <c r="E82" s="118">
        <v>2.5</v>
      </c>
      <c r="F82" s="119">
        <v>3.3330000000000002</v>
      </c>
      <c r="G82" s="120">
        <f t="shared" ref="G82:G147" si="5">(F82-E82)*0.8598</f>
        <v>0.71621340000000011</v>
      </c>
      <c r="H82" s="127">
        <f t="shared" ref="H82:H145" si="6">$G$11/$C$303*C82</f>
        <v>0.11909279148154463</v>
      </c>
      <c r="I82" s="122">
        <f t="shared" si="4"/>
        <v>0.83530619148154472</v>
      </c>
      <c r="J82" s="19"/>
      <c r="K82" s="84"/>
      <c r="M82" s="19"/>
    </row>
    <row r="83" spans="1:13" x14ac:dyDescent="0.25">
      <c r="A83" s="90">
        <v>67</v>
      </c>
      <c r="B83" s="43" t="s">
        <v>95</v>
      </c>
      <c r="C83" s="42">
        <v>73.599999999999994</v>
      </c>
      <c r="D83" s="48" t="s">
        <v>316</v>
      </c>
      <c r="E83" s="118">
        <v>1.6</v>
      </c>
      <c r="F83" s="119">
        <v>3.32</v>
      </c>
      <c r="G83" s="120">
        <f t="shared" si="5"/>
        <v>1.4788559999999997</v>
      </c>
      <c r="H83" s="127">
        <f t="shared" si="6"/>
        <v>0.19306672804056574</v>
      </c>
      <c r="I83" s="122">
        <f t="shared" si="4"/>
        <v>1.6719227280405655</v>
      </c>
      <c r="J83" s="19"/>
      <c r="K83" s="84"/>
      <c r="M83" s="19"/>
    </row>
    <row r="84" spans="1:13" x14ac:dyDescent="0.25">
      <c r="A84" s="90">
        <v>68</v>
      </c>
      <c r="B84" s="43" t="s">
        <v>96</v>
      </c>
      <c r="C84" s="42">
        <v>50</v>
      </c>
      <c r="D84" s="48" t="s">
        <v>316</v>
      </c>
      <c r="E84" s="118">
        <v>1.6</v>
      </c>
      <c r="F84" s="119">
        <v>3.2349999999999999</v>
      </c>
      <c r="G84" s="120">
        <f t="shared" si="5"/>
        <v>1.4057729999999999</v>
      </c>
      <c r="H84" s="127">
        <f t="shared" si="6"/>
        <v>0.13115946198407999</v>
      </c>
      <c r="I84" s="122">
        <f t="shared" si="4"/>
        <v>1.5369324619840798</v>
      </c>
      <c r="J84" s="19"/>
      <c r="K84" s="84"/>
      <c r="M84" s="19"/>
    </row>
    <row r="85" spans="1:13" x14ac:dyDescent="0.25">
      <c r="A85" s="90">
        <v>69</v>
      </c>
      <c r="B85" s="43" t="s">
        <v>97</v>
      </c>
      <c r="C85" s="42">
        <v>96.3</v>
      </c>
      <c r="D85" s="48" t="s">
        <v>316</v>
      </c>
      <c r="E85" s="118">
        <v>3.2</v>
      </c>
      <c r="F85" s="119">
        <v>6.4169999999999998</v>
      </c>
      <c r="G85" s="120">
        <f t="shared" si="5"/>
        <v>2.7659765999999997</v>
      </c>
      <c r="H85" s="127">
        <f t="shared" si="6"/>
        <v>0.25261312378133804</v>
      </c>
      <c r="I85" s="122">
        <f t="shared" si="4"/>
        <v>3.0185897237813375</v>
      </c>
      <c r="J85" s="19"/>
      <c r="K85" s="84"/>
      <c r="M85" s="19"/>
    </row>
    <row r="86" spans="1:13" x14ac:dyDescent="0.25">
      <c r="A86" s="90">
        <v>70</v>
      </c>
      <c r="B86" s="43" t="s">
        <v>98</v>
      </c>
      <c r="C86" s="42">
        <v>77.900000000000006</v>
      </c>
      <c r="D86" s="48" t="s">
        <v>316</v>
      </c>
      <c r="E86" s="118">
        <v>3.8</v>
      </c>
      <c r="F86" s="119">
        <v>5.3280000000000003</v>
      </c>
      <c r="G86" s="120">
        <f t="shared" si="5"/>
        <v>1.3137744000000005</v>
      </c>
      <c r="H86" s="127">
        <f t="shared" si="6"/>
        <v>0.20434644177119665</v>
      </c>
      <c r="I86" s="122">
        <f t="shared" si="4"/>
        <v>1.5181208417711971</v>
      </c>
      <c r="J86" s="19"/>
      <c r="K86" s="84"/>
      <c r="M86" s="19"/>
    </row>
    <row r="87" spans="1:13" x14ac:dyDescent="0.25">
      <c r="A87" s="90">
        <v>71</v>
      </c>
      <c r="B87" s="43" t="s">
        <v>99</v>
      </c>
      <c r="C87" s="42">
        <v>44.7</v>
      </c>
      <c r="D87" s="48" t="s">
        <v>316</v>
      </c>
      <c r="E87" s="118">
        <v>1.2</v>
      </c>
      <c r="F87" s="119">
        <v>2.6579999999999999</v>
      </c>
      <c r="G87" s="120">
        <f t="shared" si="5"/>
        <v>1.2535883999999999</v>
      </c>
      <c r="H87" s="127">
        <f t="shared" si="6"/>
        <v>0.11725655901376753</v>
      </c>
      <c r="I87" s="122">
        <f t="shared" si="4"/>
        <v>1.3708449590137675</v>
      </c>
      <c r="J87" s="19"/>
      <c r="K87" s="84"/>
      <c r="M87" s="19"/>
    </row>
    <row r="88" spans="1:13" x14ac:dyDescent="0.25">
      <c r="A88" s="90">
        <v>72</v>
      </c>
      <c r="B88" s="43" t="s">
        <v>100</v>
      </c>
      <c r="C88" s="42">
        <v>73.599999999999994</v>
      </c>
      <c r="D88" s="48" t="s">
        <v>316</v>
      </c>
      <c r="E88" s="118">
        <v>3.9</v>
      </c>
      <c r="F88" s="119">
        <v>5.6849999999999996</v>
      </c>
      <c r="G88" s="120">
        <f t="shared" si="5"/>
        <v>1.5347429999999997</v>
      </c>
      <c r="H88" s="127">
        <f t="shared" si="6"/>
        <v>0.19306672804056574</v>
      </c>
      <c r="I88" s="122">
        <f t="shared" si="4"/>
        <v>1.7278097280405655</v>
      </c>
      <c r="J88" s="19"/>
      <c r="K88" s="84"/>
      <c r="M88" s="19"/>
    </row>
    <row r="89" spans="1:13" x14ac:dyDescent="0.25">
      <c r="A89" s="90">
        <v>73</v>
      </c>
      <c r="B89" s="43" t="s">
        <v>101</v>
      </c>
      <c r="C89" s="42">
        <v>49.4</v>
      </c>
      <c r="D89" s="48" t="s">
        <v>316</v>
      </c>
      <c r="E89" s="118">
        <v>2.2000000000000002</v>
      </c>
      <c r="F89" s="119">
        <v>3.3780000000000001</v>
      </c>
      <c r="G89" s="120">
        <f t="shared" si="5"/>
        <v>1.0128443999999999</v>
      </c>
      <c r="H89" s="127">
        <f t="shared" si="6"/>
        <v>0.12958554844027104</v>
      </c>
      <c r="I89" s="122">
        <f t="shared" si="4"/>
        <v>1.1424299484402709</v>
      </c>
      <c r="J89" s="19"/>
      <c r="K89" s="84"/>
      <c r="M89" s="19"/>
    </row>
    <row r="90" spans="1:13" x14ac:dyDescent="0.25">
      <c r="A90" s="90">
        <v>74</v>
      </c>
      <c r="B90" s="43" t="s">
        <v>102</v>
      </c>
      <c r="C90" s="42">
        <v>96.1</v>
      </c>
      <c r="D90" s="48" t="s">
        <v>316</v>
      </c>
      <c r="E90" s="118">
        <v>4.8</v>
      </c>
      <c r="F90" s="119">
        <v>6.8659999999999997</v>
      </c>
      <c r="G90" s="120">
        <f t="shared" si="5"/>
        <v>1.7763467999999998</v>
      </c>
      <c r="H90" s="127">
        <f t="shared" si="6"/>
        <v>0.25208848593340172</v>
      </c>
      <c r="I90" s="122">
        <f t="shared" si="4"/>
        <v>2.0284352859334014</v>
      </c>
      <c r="J90" s="19"/>
      <c r="K90" s="84"/>
      <c r="M90" s="19"/>
    </row>
    <row r="91" spans="1:13" x14ac:dyDescent="0.25">
      <c r="A91" s="90">
        <v>75</v>
      </c>
      <c r="B91" s="43" t="s">
        <v>103</v>
      </c>
      <c r="C91" s="42">
        <v>77.3</v>
      </c>
      <c r="D91" s="48" t="s">
        <v>316</v>
      </c>
      <c r="E91" s="118">
        <v>1.2</v>
      </c>
      <c r="F91" s="119">
        <v>2.0979999999999999</v>
      </c>
      <c r="G91" s="120">
        <f t="shared" si="5"/>
        <v>0.77210039999999991</v>
      </c>
      <c r="H91" s="127">
        <f t="shared" si="6"/>
        <v>0.20277252822738767</v>
      </c>
      <c r="I91" s="122">
        <f t="shared" si="4"/>
        <v>0.97487292822738758</v>
      </c>
      <c r="J91" s="19"/>
      <c r="K91" s="84"/>
      <c r="M91" s="19"/>
    </row>
    <row r="92" spans="1:13" x14ac:dyDescent="0.25">
      <c r="A92" s="90">
        <v>76</v>
      </c>
      <c r="B92" s="43" t="s">
        <v>104</v>
      </c>
      <c r="C92" s="42">
        <v>45.1</v>
      </c>
      <c r="D92" s="48" t="s">
        <v>316</v>
      </c>
      <c r="E92" s="118">
        <v>1.7</v>
      </c>
      <c r="F92" s="119">
        <v>1.9590000000000001</v>
      </c>
      <c r="G92" s="120">
        <f t="shared" si="5"/>
        <v>0.22268820000000011</v>
      </c>
      <c r="H92" s="127">
        <f t="shared" si="6"/>
        <v>0.11830583470964015</v>
      </c>
      <c r="I92" s="122">
        <f t="shared" si="4"/>
        <v>0.34099403470964029</v>
      </c>
      <c r="J92" s="19"/>
      <c r="K92" s="84"/>
      <c r="M92" s="19"/>
    </row>
    <row r="93" spans="1:13" x14ac:dyDescent="0.25">
      <c r="A93" s="90">
        <v>77</v>
      </c>
      <c r="B93" s="43" t="s">
        <v>105</v>
      </c>
      <c r="C93" s="42">
        <v>72.900000000000006</v>
      </c>
      <c r="D93" s="48" t="s">
        <v>316</v>
      </c>
      <c r="E93" s="118">
        <v>2</v>
      </c>
      <c r="F93" s="119">
        <v>4.2919999999999998</v>
      </c>
      <c r="G93" s="120">
        <f t="shared" si="5"/>
        <v>1.9706615999999999</v>
      </c>
      <c r="H93" s="127">
        <f t="shared" si="6"/>
        <v>0.19123049557278865</v>
      </c>
      <c r="I93" s="122">
        <f t="shared" si="4"/>
        <v>2.1618920955727887</v>
      </c>
      <c r="J93" s="19"/>
      <c r="K93" s="84"/>
      <c r="M93" s="19"/>
    </row>
    <row r="94" spans="1:13" x14ac:dyDescent="0.25">
      <c r="A94" s="90">
        <v>78</v>
      </c>
      <c r="B94" s="43" t="s">
        <v>106</v>
      </c>
      <c r="C94" s="42">
        <v>48.6</v>
      </c>
      <c r="D94" s="48" t="s">
        <v>316</v>
      </c>
      <c r="E94" s="118">
        <v>0.7</v>
      </c>
      <c r="F94" s="119">
        <v>0.71899999999999997</v>
      </c>
      <c r="G94" s="120">
        <f t="shared" si="5"/>
        <v>1.6336200000000016E-2</v>
      </c>
      <c r="H94" s="127">
        <f t="shared" si="6"/>
        <v>0.12748699704852576</v>
      </c>
      <c r="I94" s="122">
        <f t="shared" si="4"/>
        <v>0.14382319704852578</v>
      </c>
      <c r="J94" s="19"/>
      <c r="K94" s="84"/>
      <c r="M94" s="19"/>
    </row>
    <row r="95" spans="1:13" x14ac:dyDescent="0.25">
      <c r="A95" s="90">
        <v>79</v>
      </c>
      <c r="B95" s="43" t="s">
        <v>107</v>
      </c>
      <c r="C95" s="42">
        <v>96.9</v>
      </c>
      <c r="D95" s="48" t="s">
        <v>316</v>
      </c>
      <c r="E95" s="118">
        <v>2.5</v>
      </c>
      <c r="F95" s="119">
        <v>5.1269999999999998</v>
      </c>
      <c r="G95" s="120">
        <f t="shared" si="5"/>
        <v>2.2586945999999997</v>
      </c>
      <c r="H95" s="127">
        <f t="shared" si="6"/>
        <v>0.25418703732514702</v>
      </c>
      <c r="I95" s="122">
        <f t="shared" si="4"/>
        <v>2.5128816373251466</v>
      </c>
      <c r="J95" s="19"/>
      <c r="K95" s="84"/>
      <c r="M95" s="19"/>
    </row>
    <row r="96" spans="1:13" x14ac:dyDescent="0.25">
      <c r="A96" s="90">
        <v>80</v>
      </c>
      <c r="B96" s="43" t="s">
        <v>108</v>
      </c>
      <c r="C96" s="42">
        <v>77.8</v>
      </c>
      <c r="D96" s="48" t="s">
        <v>316</v>
      </c>
      <c r="E96" s="118">
        <v>1.9</v>
      </c>
      <c r="F96" s="119">
        <v>3.9039999999999999</v>
      </c>
      <c r="G96" s="120">
        <f t="shared" si="5"/>
        <v>1.7230392000000001</v>
      </c>
      <c r="H96" s="127">
        <f t="shared" si="6"/>
        <v>0.20408412284722846</v>
      </c>
      <c r="I96" s="122">
        <f t="shared" si="4"/>
        <v>1.9271233228472286</v>
      </c>
      <c r="J96" s="19"/>
      <c r="K96" s="84"/>
      <c r="M96" s="19"/>
    </row>
    <row r="97" spans="1:13" x14ac:dyDescent="0.25">
      <c r="A97" s="90">
        <v>81</v>
      </c>
      <c r="B97" s="43" t="s">
        <v>109</v>
      </c>
      <c r="C97" s="42">
        <v>44.9</v>
      </c>
      <c r="D97" s="48" t="s">
        <v>316</v>
      </c>
      <c r="E97" s="118">
        <v>1.9</v>
      </c>
      <c r="F97" s="119">
        <v>2.97</v>
      </c>
      <c r="G97" s="120">
        <f t="shared" si="5"/>
        <v>0.9199860000000003</v>
      </c>
      <c r="H97" s="127">
        <f t="shared" si="6"/>
        <v>0.11778119686170382</v>
      </c>
      <c r="I97" s="122">
        <f t="shared" si="4"/>
        <v>1.0377671968617042</v>
      </c>
      <c r="J97" s="19"/>
      <c r="K97" s="84"/>
      <c r="M97" s="19"/>
    </row>
    <row r="98" spans="1:13" x14ac:dyDescent="0.25">
      <c r="A98" s="90">
        <v>82</v>
      </c>
      <c r="B98" s="43" t="s">
        <v>110</v>
      </c>
      <c r="C98" s="42">
        <v>73.2</v>
      </c>
      <c r="D98" s="48" t="s">
        <v>316</v>
      </c>
      <c r="E98" s="118">
        <v>1.7</v>
      </c>
      <c r="F98" s="119">
        <v>3.6309999999999998</v>
      </c>
      <c r="G98" s="120">
        <f t="shared" si="5"/>
        <v>1.6602737999999999</v>
      </c>
      <c r="H98" s="127">
        <f t="shared" si="6"/>
        <v>0.19201745234469311</v>
      </c>
      <c r="I98" s="122">
        <f t="shared" si="4"/>
        <v>1.8522912523446931</v>
      </c>
      <c r="J98" s="19"/>
      <c r="K98" s="84"/>
      <c r="M98" s="19"/>
    </row>
    <row r="99" spans="1:13" x14ac:dyDescent="0.25">
      <c r="A99" s="90">
        <v>83</v>
      </c>
      <c r="B99" s="43" t="s">
        <v>111</v>
      </c>
      <c r="C99" s="42">
        <v>49.1</v>
      </c>
      <c r="D99" s="48" t="s">
        <v>316</v>
      </c>
      <c r="E99" s="118">
        <v>1.4</v>
      </c>
      <c r="F99" s="119">
        <v>2.6709999999999998</v>
      </c>
      <c r="G99" s="120">
        <f t="shared" si="5"/>
        <v>1.0928057999999998</v>
      </c>
      <c r="H99" s="127">
        <f t="shared" si="6"/>
        <v>0.12879859166836655</v>
      </c>
      <c r="I99" s="122">
        <f t="shared" si="4"/>
        <v>1.2216043916683663</v>
      </c>
      <c r="J99" s="19"/>
      <c r="K99" s="84"/>
      <c r="M99" s="19"/>
    </row>
    <row r="100" spans="1:13" x14ac:dyDescent="0.25">
      <c r="A100" s="90">
        <v>84</v>
      </c>
      <c r="B100" s="43" t="s">
        <v>112</v>
      </c>
      <c r="C100" s="42">
        <v>97.4</v>
      </c>
      <c r="D100" s="48" t="s">
        <v>316</v>
      </c>
      <c r="E100" s="118">
        <v>2.2999999999999998</v>
      </c>
      <c r="F100" s="119">
        <v>4.6790000000000003</v>
      </c>
      <c r="G100" s="120">
        <f t="shared" si="5"/>
        <v>2.0454642000000005</v>
      </c>
      <c r="H100" s="127">
        <f t="shared" si="6"/>
        <v>0.25549863194498784</v>
      </c>
      <c r="I100" s="122">
        <f t="shared" si="4"/>
        <v>2.3009628319449882</v>
      </c>
      <c r="J100" s="19"/>
      <c r="K100" s="84"/>
      <c r="M100" s="19"/>
    </row>
    <row r="101" spans="1:13" x14ac:dyDescent="0.25">
      <c r="A101" s="90">
        <v>85</v>
      </c>
      <c r="B101" s="44" t="s">
        <v>113</v>
      </c>
      <c r="C101" s="42">
        <v>77.5</v>
      </c>
      <c r="D101" s="48" t="s">
        <v>316</v>
      </c>
      <c r="E101" s="118">
        <v>1.8</v>
      </c>
      <c r="F101" s="119">
        <v>3.371</v>
      </c>
      <c r="G101" s="120">
        <f t="shared" si="5"/>
        <v>1.3507457999999999</v>
      </c>
      <c r="H101" s="127">
        <f t="shared" si="6"/>
        <v>0.203297166075324</v>
      </c>
      <c r="I101" s="122">
        <f t="shared" ref="I101:I164" si="7">G101+H101</f>
        <v>1.5540429660753239</v>
      </c>
      <c r="J101" s="19"/>
      <c r="K101" s="84"/>
      <c r="M101" s="19"/>
    </row>
    <row r="102" spans="1:13" x14ac:dyDescent="0.25">
      <c r="A102" s="90">
        <v>86</v>
      </c>
      <c r="B102" s="43" t="s">
        <v>114</v>
      </c>
      <c r="C102" s="42">
        <v>46.7</v>
      </c>
      <c r="D102" s="48" t="s">
        <v>316</v>
      </c>
      <c r="E102" s="118">
        <v>1.1000000000000001</v>
      </c>
      <c r="F102" s="119">
        <v>2.2480000000000002</v>
      </c>
      <c r="G102" s="120">
        <f t="shared" si="5"/>
        <v>0.98705040000000011</v>
      </c>
      <c r="H102" s="127">
        <f t="shared" si="6"/>
        <v>0.12250293749313072</v>
      </c>
      <c r="I102" s="122">
        <f t="shared" si="7"/>
        <v>1.1095533374931308</v>
      </c>
      <c r="J102" s="19"/>
      <c r="K102" s="84"/>
      <c r="M102" s="19"/>
    </row>
    <row r="103" spans="1:13" x14ac:dyDescent="0.25">
      <c r="A103" s="90">
        <v>87</v>
      </c>
      <c r="B103" s="43" t="s">
        <v>115</v>
      </c>
      <c r="C103" s="42">
        <v>74</v>
      </c>
      <c r="D103" s="48" t="s">
        <v>316</v>
      </c>
      <c r="E103" s="118">
        <v>2.1</v>
      </c>
      <c r="F103" s="119">
        <v>4.133</v>
      </c>
      <c r="G103" s="120">
        <f t="shared" si="5"/>
        <v>1.7479734</v>
      </c>
      <c r="H103" s="127">
        <f t="shared" si="6"/>
        <v>0.19411600373643839</v>
      </c>
      <c r="I103" s="122">
        <f t="shared" si="7"/>
        <v>1.9420894037364385</v>
      </c>
      <c r="J103" s="19"/>
      <c r="K103" s="84"/>
      <c r="M103" s="19"/>
    </row>
    <row r="104" spans="1:13" x14ac:dyDescent="0.25">
      <c r="A104" s="90">
        <v>88</v>
      </c>
      <c r="B104" s="43" t="s">
        <v>116</v>
      </c>
      <c r="C104" s="42">
        <v>48.1</v>
      </c>
      <c r="D104" s="48" t="s">
        <v>316</v>
      </c>
      <c r="E104" s="118">
        <v>1.3</v>
      </c>
      <c r="F104" s="119">
        <v>2.4630000000000001</v>
      </c>
      <c r="G104" s="120">
        <f t="shared" si="5"/>
        <v>0.99994740000000004</v>
      </c>
      <c r="H104" s="127">
        <f t="shared" si="6"/>
        <v>0.12617540242868497</v>
      </c>
      <c r="I104" s="122">
        <f t="shared" si="7"/>
        <v>1.1261228024286849</v>
      </c>
      <c r="J104" s="19"/>
      <c r="K104" s="84"/>
      <c r="M104" s="19"/>
    </row>
    <row r="105" spans="1:13" x14ac:dyDescent="0.25">
      <c r="A105" s="90">
        <v>89</v>
      </c>
      <c r="B105" s="43" t="s">
        <v>117</v>
      </c>
      <c r="C105" s="42">
        <v>96.9</v>
      </c>
      <c r="D105" s="48" t="s">
        <v>316</v>
      </c>
      <c r="E105" s="118">
        <v>2.5</v>
      </c>
      <c r="F105" s="119">
        <v>4.8499999999999996</v>
      </c>
      <c r="G105" s="120">
        <f t="shared" si="5"/>
        <v>2.0205299999999995</v>
      </c>
      <c r="H105" s="127">
        <f t="shared" si="6"/>
        <v>0.25418703732514702</v>
      </c>
      <c r="I105" s="122">
        <f t="shared" si="7"/>
        <v>2.2747170373251464</v>
      </c>
      <c r="J105" s="19"/>
      <c r="K105" s="84"/>
      <c r="M105" s="19"/>
    </row>
    <row r="106" spans="1:13" x14ac:dyDescent="0.25">
      <c r="A106" s="90">
        <v>90</v>
      </c>
      <c r="B106" s="43" t="s">
        <v>118</v>
      </c>
      <c r="C106" s="42">
        <v>76.8</v>
      </c>
      <c r="D106" s="48" t="s">
        <v>316</v>
      </c>
      <c r="E106" s="118">
        <v>1.6</v>
      </c>
      <c r="F106" s="119">
        <v>3.4249999999999998</v>
      </c>
      <c r="G106" s="120">
        <f t="shared" si="5"/>
        <v>1.5691349999999997</v>
      </c>
      <c r="H106" s="127">
        <f t="shared" si="6"/>
        <v>0.20146093360754685</v>
      </c>
      <c r="I106" s="122">
        <f t="shared" si="7"/>
        <v>1.7705959336075465</v>
      </c>
      <c r="J106" s="19"/>
      <c r="K106" s="84"/>
      <c r="M106" s="19"/>
    </row>
    <row r="107" spans="1:13" x14ac:dyDescent="0.25">
      <c r="A107" s="90">
        <v>91</v>
      </c>
      <c r="B107" s="43" t="s">
        <v>119</v>
      </c>
      <c r="C107" s="42">
        <v>45.3</v>
      </c>
      <c r="D107" s="48" t="s">
        <v>316</v>
      </c>
      <c r="E107" s="118">
        <v>1.5</v>
      </c>
      <c r="F107" s="119">
        <v>3.2410000000000001</v>
      </c>
      <c r="G107" s="120">
        <f t="shared" si="5"/>
        <v>1.4969118000000001</v>
      </c>
      <c r="H107" s="127">
        <f t="shared" si="6"/>
        <v>0.11883047255757646</v>
      </c>
      <c r="I107" s="122">
        <f t="shared" si="7"/>
        <v>1.6157422725575765</v>
      </c>
      <c r="J107" s="19"/>
      <c r="K107" s="84"/>
      <c r="M107" s="19"/>
    </row>
    <row r="108" spans="1:13" x14ac:dyDescent="0.25">
      <c r="A108" s="90">
        <v>92</v>
      </c>
      <c r="B108" s="43" t="s">
        <v>120</v>
      </c>
      <c r="C108" s="42">
        <v>73.099999999999994</v>
      </c>
      <c r="D108" s="48" t="s">
        <v>316</v>
      </c>
      <c r="E108" s="118">
        <v>2</v>
      </c>
      <c r="F108" s="119">
        <v>4.125</v>
      </c>
      <c r="G108" s="120">
        <f t="shared" si="5"/>
        <v>1.827075</v>
      </c>
      <c r="H108" s="127">
        <f t="shared" si="6"/>
        <v>0.19175513342072492</v>
      </c>
      <c r="I108" s="122">
        <f t="shared" si="7"/>
        <v>2.018830133420725</v>
      </c>
      <c r="J108" s="19"/>
      <c r="K108" s="84"/>
      <c r="M108" s="19"/>
    </row>
    <row r="109" spans="1:13" x14ac:dyDescent="0.25">
      <c r="A109" s="90">
        <v>93</v>
      </c>
      <c r="B109" s="43" t="s">
        <v>121</v>
      </c>
      <c r="C109" s="42">
        <v>49.2</v>
      </c>
      <c r="D109" s="48" t="s">
        <v>316</v>
      </c>
      <c r="E109" s="118">
        <v>1.6</v>
      </c>
      <c r="F109" s="119">
        <v>2.9729999999999999</v>
      </c>
      <c r="G109" s="120">
        <f t="shared" si="5"/>
        <v>1.1805053999999999</v>
      </c>
      <c r="H109" s="127">
        <f t="shared" si="6"/>
        <v>0.12906091059233471</v>
      </c>
      <c r="I109" s="122">
        <f t="shared" si="7"/>
        <v>1.3095663105923347</v>
      </c>
      <c r="J109" s="19"/>
      <c r="K109" s="84"/>
      <c r="M109" s="19"/>
    </row>
    <row r="110" spans="1:13" x14ac:dyDescent="0.25">
      <c r="A110" s="90">
        <v>94</v>
      </c>
      <c r="B110" s="43" t="s">
        <v>122</v>
      </c>
      <c r="C110" s="42">
        <v>97.2</v>
      </c>
      <c r="D110" s="48" t="s">
        <v>316</v>
      </c>
      <c r="E110" s="118">
        <v>1.9</v>
      </c>
      <c r="F110" s="119">
        <v>3.5339999999999998</v>
      </c>
      <c r="G110" s="120">
        <f t="shared" si="5"/>
        <v>1.4049132</v>
      </c>
      <c r="H110" s="127">
        <f t="shared" si="6"/>
        <v>0.25497399409705152</v>
      </c>
      <c r="I110" s="122">
        <f t="shared" si="7"/>
        <v>1.6598871940970514</v>
      </c>
      <c r="J110" s="19"/>
      <c r="K110" s="84"/>
      <c r="M110" s="19"/>
    </row>
    <row r="111" spans="1:13" x14ac:dyDescent="0.25">
      <c r="A111" s="90">
        <v>95</v>
      </c>
      <c r="B111" s="43" t="s">
        <v>123</v>
      </c>
      <c r="C111" s="42">
        <v>76.099999999999994</v>
      </c>
      <c r="D111" s="48" t="s">
        <v>316</v>
      </c>
      <c r="E111" s="118">
        <v>1.4</v>
      </c>
      <c r="F111" s="119">
        <v>1.7749999999999999</v>
      </c>
      <c r="G111" s="120">
        <f t="shared" si="5"/>
        <v>0.32242500000000002</v>
      </c>
      <c r="H111" s="127">
        <f t="shared" si="6"/>
        <v>0.19962470113976974</v>
      </c>
      <c r="I111" s="122">
        <f t="shared" si="7"/>
        <v>0.52204970113976978</v>
      </c>
      <c r="J111" s="19"/>
      <c r="K111" s="84"/>
      <c r="M111" s="19"/>
    </row>
    <row r="112" spans="1:13" x14ac:dyDescent="0.25">
      <c r="A112" s="90">
        <v>96</v>
      </c>
      <c r="B112" s="43" t="s">
        <v>124</v>
      </c>
      <c r="C112" s="42">
        <v>45.1</v>
      </c>
      <c r="D112" s="48" t="s">
        <v>316</v>
      </c>
      <c r="E112" s="118">
        <v>1</v>
      </c>
      <c r="F112" s="119">
        <v>2.0019999999999998</v>
      </c>
      <c r="G112" s="120">
        <f t="shared" si="5"/>
        <v>0.86151959999999983</v>
      </c>
      <c r="H112" s="127">
        <f t="shared" si="6"/>
        <v>0.11830583470964015</v>
      </c>
      <c r="I112" s="122">
        <f t="shared" si="7"/>
        <v>0.97982543470964001</v>
      </c>
      <c r="J112" s="19"/>
      <c r="K112" s="84"/>
      <c r="M112" s="19"/>
    </row>
    <row r="113" spans="1:13" x14ac:dyDescent="0.25">
      <c r="A113" s="90">
        <v>97</v>
      </c>
      <c r="B113" s="43" t="s">
        <v>125</v>
      </c>
      <c r="C113" s="42">
        <v>73.099999999999994</v>
      </c>
      <c r="D113" s="48" t="s">
        <v>316</v>
      </c>
      <c r="E113" s="118">
        <v>2</v>
      </c>
      <c r="F113" s="119">
        <v>3.7429999999999999</v>
      </c>
      <c r="G113" s="120">
        <f t="shared" si="5"/>
        <v>1.4986313999999998</v>
      </c>
      <c r="H113" s="127">
        <f t="shared" si="6"/>
        <v>0.19175513342072492</v>
      </c>
      <c r="I113" s="122">
        <f t="shared" si="7"/>
        <v>1.6903865334207246</v>
      </c>
      <c r="J113" s="19"/>
      <c r="K113" s="84"/>
      <c r="M113" s="19"/>
    </row>
    <row r="114" spans="1:13" x14ac:dyDescent="0.25">
      <c r="A114" s="90">
        <v>98</v>
      </c>
      <c r="B114" s="43" t="s">
        <v>126</v>
      </c>
      <c r="C114" s="42">
        <v>49.1</v>
      </c>
      <c r="D114" s="48" t="s">
        <v>316</v>
      </c>
      <c r="E114" s="118">
        <v>0.7</v>
      </c>
      <c r="F114" s="119">
        <v>0.76600000000000001</v>
      </c>
      <c r="G114" s="120">
        <f t="shared" si="5"/>
        <v>5.6746800000000049E-2</v>
      </c>
      <c r="H114" s="127">
        <f t="shared" si="6"/>
        <v>0.12879859166836655</v>
      </c>
      <c r="I114" s="122">
        <f t="shared" si="7"/>
        <v>0.18554539166836659</v>
      </c>
      <c r="J114" s="19"/>
      <c r="K114" s="84"/>
      <c r="M114" s="19"/>
    </row>
    <row r="115" spans="1:13" x14ac:dyDescent="0.25">
      <c r="A115" s="90">
        <v>99</v>
      </c>
      <c r="B115" s="43" t="s">
        <v>127</v>
      </c>
      <c r="C115" s="42">
        <v>97.3</v>
      </c>
      <c r="D115" s="48" t="s">
        <v>316</v>
      </c>
      <c r="E115" s="118">
        <v>2.4</v>
      </c>
      <c r="F115" s="119">
        <v>4.93</v>
      </c>
      <c r="G115" s="120">
        <f t="shared" si="5"/>
        <v>2.1752940000000001</v>
      </c>
      <c r="H115" s="127">
        <f t="shared" si="6"/>
        <v>0.25523631302101968</v>
      </c>
      <c r="I115" s="122">
        <f t="shared" si="7"/>
        <v>2.4305303130210199</v>
      </c>
      <c r="J115" s="19"/>
      <c r="K115" s="84"/>
      <c r="M115" s="19"/>
    </row>
    <row r="116" spans="1:13" x14ac:dyDescent="0.25">
      <c r="A116" s="90">
        <v>100</v>
      </c>
      <c r="B116" s="43" t="s">
        <v>128</v>
      </c>
      <c r="C116" s="42">
        <v>76.3</v>
      </c>
      <c r="D116" s="48" t="s">
        <v>316</v>
      </c>
      <c r="E116" s="118">
        <v>1.4</v>
      </c>
      <c r="F116" s="119">
        <v>2.4980000000000002</v>
      </c>
      <c r="G116" s="120">
        <f t="shared" si="5"/>
        <v>0.94406040000000024</v>
      </c>
      <c r="H116" s="127">
        <f t="shared" si="6"/>
        <v>0.20014933898770607</v>
      </c>
      <c r="I116" s="122">
        <f t="shared" si="7"/>
        <v>1.1442097389877064</v>
      </c>
      <c r="J116" s="19"/>
      <c r="K116" s="84"/>
      <c r="M116" s="19"/>
    </row>
    <row r="117" spans="1:13" x14ac:dyDescent="0.25">
      <c r="A117" s="90">
        <v>101</v>
      </c>
      <c r="B117" s="43" t="s">
        <v>129</v>
      </c>
      <c r="C117" s="42">
        <v>44.6</v>
      </c>
      <c r="D117" s="48" t="s">
        <v>316</v>
      </c>
      <c r="E117" s="118">
        <v>1.7</v>
      </c>
      <c r="F117" s="119">
        <v>1.7</v>
      </c>
      <c r="G117" s="120">
        <f t="shared" si="5"/>
        <v>0</v>
      </c>
      <c r="H117" s="127">
        <f t="shared" si="6"/>
        <v>0.11699424008979936</v>
      </c>
      <c r="I117" s="122">
        <f t="shared" si="7"/>
        <v>0.11699424008979936</v>
      </c>
      <c r="J117" s="19"/>
      <c r="K117" s="84"/>
      <c r="M117" s="19"/>
    </row>
    <row r="118" spans="1:13" x14ac:dyDescent="0.25">
      <c r="A118" s="90">
        <v>102</v>
      </c>
      <c r="B118" s="43" t="s">
        <v>130</v>
      </c>
      <c r="C118" s="42">
        <v>73.099999999999994</v>
      </c>
      <c r="D118" s="48" t="s">
        <v>316</v>
      </c>
      <c r="E118" s="118">
        <v>1.4</v>
      </c>
      <c r="F118" s="119">
        <v>2.4119999999999999</v>
      </c>
      <c r="G118" s="120">
        <f t="shared" si="5"/>
        <v>0.87011760000000005</v>
      </c>
      <c r="H118" s="127">
        <f t="shared" si="6"/>
        <v>0.19175513342072492</v>
      </c>
      <c r="I118" s="122">
        <f t="shared" si="7"/>
        <v>1.061872733420725</v>
      </c>
      <c r="J118" s="19"/>
      <c r="K118" s="84"/>
      <c r="M118" s="19"/>
    </row>
    <row r="119" spans="1:13" x14ac:dyDescent="0.25">
      <c r="A119" s="90">
        <v>103</v>
      </c>
      <c r="B119" s="43" t="s">
        <v>131</v>
      </c>
      <c r="C119" s="42">
        <v>49.5</v>
      </c>
      <c r="D119" s="48" t="s">
        <v>316</v>
      </c>
      <c r="E119" s="118">
        <v>1</v>
      </c>
      <c r="F119" s="119">
        <v>1.8640000000000001</v>
      </c>
      <c r="G119" s="120">
        <f t="shared" si="5"/>
        <v>0.74286720000000006</v>
      </c>
      <c r="H119" s="127">
        <f t="shared" si="6"/>
        <v>0.1298478673642392</v>
      </c>
      <c r="I119" s="122">
        <f t="shared" si="7"/>
        <v>0.87271506736423921</v>
      </c>
      <c r="J119" s="19"/>
      <c r="K119" s="84"/>
      <c r="M119" s="19"/>
    </row>
    <row r="120" spans="1:13" x14ac:dyDescent="0.25">
      <c r="A120" s="90">
        <v>104</v>
      </c>
      <c r="B120" s="43" t="s">
        <v>132</v>
      </c>
      <c r="C120" s="42">
        <v>97.7</v>
      </c>
      <c r="D120" s="48" t="s">
        <v>316</v>
      </c>
      <c r="E120" s="118">
        <v>2.2999999999999998</v>
      </c>
      <c r="F120" s="119">
        <v>4.4219999999999997</v>
      </c>
      <c r="G120" s="120">
        <f t="shared" si="5"/>
        <v>1.8244955999999999</v>
      </c>
      <c r="H120" s="127">
        <f t="shared" si="6"/>
        <v>0.25628558871689233</v>
      </c>
      <c r="I120" s="122">
        <f t="shared" si="7"/>
        <v>2.0807811887168923</v>
      </c>
      <c r="J120" s="19"/>
      <c r="K120" s="84"/>
      <c r="M120" s="19"/>
    </row>
    <row r="121" spans="1:13" x14ac:dyDescent="0.25">
      <c r="A121" s="90">
        <v>105</v>
      </c>
      <c r="B121" s="43" t="s">
        <v>133</v>
      </c>
      <c r="C121" s="42">
        <v>76.400000000000006</v>
      </c>
      <c r="D121" s="48" t="s">
        <v>316</v>
      </c>
      <c r="E121" s="118">
        <v>1.5</v>
      </c>
      <c r="F121" s="119">
        <v>2.996</v>
      </c>
      <c r="G121" s="120">
        <f t="shared" si="5"/>
        <v>1.2862608</v>
      </c>
      <c r="H121" s="127">
        <f t="shared" si="6"/>
        <v>0.20041165791167423</v>
      </c>
      <c r="I121" s="122">
        <f t="shared" si="7"/>
        <v>1.4866724579116741</v>
      </c>
      <c r="J121" s="19"/>
      <c r="K121" s="84"/>
      <c r="M121" s="19"/>
    </row>
    <row r="122" spans="1:13" x14ac:dyDescent="0.25">
      <c r="A122" s="90">
        <v>106</v>
      </c>
      <c r="B122" s="43" t="s">
        <v>134</v>
      </c>
      <c r="C122" s="42">
        <v>44.7</v>
      </c>
      <c r="D122" s="48" t="s">
        <v>316</v>
      </c>
      <c r="E122" s="118">
        <v>1.3</v>
      </c>
      <c r="F122" s="119">
        <v>2.6989999999999998</v>
      </c>
      <c r="G122" s="120">
        <f t="shared" si="5"/>
        <v>1.2028601999999999</v>
      </c>
      <c r="H122" s="127">
        <f t="shared" si="6"/>
        <v>0.11725655901376753</v>
      </c>
      <c r="I122" s="122">
        <f t="shared" si="7"/>
        <v>1.3201167590137675</v>
      </c>
      <c r="J122" s="19"/>
      <c r="K122" s="84"/>
      <c r="M122" s="19"/>
    </row>
    <row r="123" spans="1:13" x14ac:dyDescent="0.25">
      <c r="A123" s="90">
        <v>107</v>
      </c>
      <c r="B123" s="43" t="s">
        <v>135</v>
      </c>
      <c r="C123" s="42">
        <v>72.8</v>
      </c>
      <c r="D123" s="48" t="s">
        <v>316</v>
      </c>
      <c r="E123" s="118">
        <v>1.4</v>
      </c>
      <c r="F123" s="119">
        <v>2.14</v>
      </c>
      <c r="G123" s="120">
        <f t="shared" si="5"/>
        <v>0.63625200000000015</v>
      </c>
      <c r="H123" s="127">
        <f t="shared" si="6"/>
        <v>0.19096817664882046</v>
      </c>
      <c r="I123" s="122">
        <f t="shared" si="7"/>
        <v>0.82722017664882064</v>
      </c>
      <c r="J123" s="19"/>
      <c r="K123" s="84"/>
      <c r="M123" s="19"/>
    </row>
    <row r="124" spans="1:13" x14ac:dyDescent="0.25">
      <c r="A124" s="90">
        <v>108</v>
      </c>
      <c r="B124" s="43" t="s">
        <v>136</v>
      </c>
      <c r="C124" s="42">
        <v>49.4</v>
      </c>
      <c r="D124" s="48" t="s">
        <v>316</v>
      </c>
      <c r="E124" s="118">
        <v>0.9</v>
      </c>
      <c r="F124" s="119">
        <v>1.375</v>
      </c>
      <c r="G124" s="120">
        <f t="shared" si="5"/>
        <v>0.40840499999999996</v>
      </c>
      <c r="H124" s="127">
        <f t="shared" si="6"/>
        <v>0.12958554844027104</v>
      </c>
      <c r="I124" s="122">
        <f t="shared" si="7"/>
        <v>0.53799054844027094</v>
      </c>
      <c r="J124" s="19"/>
      <c r="K124" s="84"/>
      <c r="M124" s="19"/>
    </row>
    <row r="125" spans="1:13" x14ac:dyDescent="0.25">
      <c r="A125" s="90">
        <v>109</v>
      </c>
      <c r="B125" s="43" t="s">
        <v>137</v>
      </c>
      <c r="C125" s="42">
        <v>97.4</v>
      </c>
      <c r="D125" s="48" t="s">
        <v>316</v>
      </c>
      <c r="E125" s="118">
        <v>2.4</v>
      </c>
      <c r="F125" s="119">
        <v>5.0019999999999998</v>
      </c>
      <c r="G125" s="120">
        <f t="shared" si="5"/>
        <v>2.2371995999999998</v>
      </c>
      <c r="H125" s="127">
        <f t="shared" si="6"/>
        <v>0.25549863194498784</v>
      </c>
      <c r="I125" s="122">
        <f t="shared" si="7"/>
        <v>2.4926982319449875</v>
      </c>
      <c r="J125" s="19"/>
      <c r="K125" s="84"/>
      <c r="M125" s="19"/>
    </row>
    <row r="126" spans="1:13" x14ac:dyDescent="0.25">
      <c r="A126" s="90">
        <v>110</v>
      </c>
      <c r="B126" s="43" t="s">
        <v>138</v>
      </c>
      <c r="C126" s="42">
        <v>77.400000000000006</v>
      </c>
      <c r="D126" s="48" t="s">
        <v>316</v>
      </c>
      <c r="E126" s="118">
        <v>1.6</v>
      </c>
      <c r="F126" s="119">
        <v>2.617</v>
      </c>
      <c r="G126" s="120">
        <f t="shared" si="5"/>
        <v>0.87441659999999988</v>
      </c>
      <c r="H126" s="127">
        <f t="shared" si="6"/>
        <v>0.20303484715135584</v>
      </c>
      <c r="I126" s="122">
        <f t="shared" si="7"/>
        <v>1.0774514471513557</v>
      </c>
      <c r="J126" s="19"/>
      <c r="K126" s="84"/>
      <c r="M126" s="19"/>
    </row>
    <row r="127" spans="1:13" x14ac:dyDescent="0.25">
      <c r="A127" s="90">
        <v>111</v>
      </c>
      <c r="B127" s="43" t="s">
        <v>139</v>
      </c>
      <c r="C127" s="42">
        <v>44.6</v>
      </c>
      <c r="D127" s="48" t="s">
        <v>316</v>
      </c>
      <c r="E127" s="118">
        <v>1.4</v>
      </c>
      <c r="F127" s="119">
        <v>2.9359999999999999</v>
      </c>
      <c r="G127" s="120">
        <f t="shared" si="5"/>
        <v>1.3206528</v>
      </c>
      <c r="H127" s="127">
        <f t="shared" si="6"/>
        <v>0.11699424008979936</v>
      </c>
      <c r="I127" s="122">
        <f t="shared" si="7"/>
        <v>1.4376470400897994</v>
      </c>
      <c r="J127" s="19"/>
      <c r="K127" s="84"/>
      <c r="M127" s="19"/>
    </row>
    <row r="128" spans="1:13" x14ac:dyDescent="0.25">
      <c r="A128" s="90">
        <v>112</v>
      </c>
      <c r="B128" s="43" t="s">
        <v>140</v>
      </c>
      <c r="C128" s="42">
        <v>72.8</v>
      </c>
      <c r="D128" s="48" t="s">
        <v>316</v>
      </c>
      <c r="E128" s="118">
        <v>2</v>
      </c>
      <c r="F128" s="119">
        <v>4.431</v>
      </c>
      <c r="G128" s="120">
        <f t="shared" si="5"/>
        <v>2.0901738000000001</v>
      </c>
      <c r="H128" s="127">
        <f t="shared" si="6"/>
        <v>0.19096817664882046</v>
      </c>
      <c r="I128" s="122">
        <f t="shared" si="7"/>
        <v>2.2811419766488203</v>
      </c>
      <c r="J128" s="19"/>
      <c r="K128" s="84"/>
      <c r="M128" s="19"/>
    </row>
    <row r="129" spans="1:13" x14ac:dyDescent="0.25">
      <c r="A129" s="90">
        <v>113</v>
      </c>
      <c r="B129" s="43" t="s">
        <v>141</v>
      </c>
      <c r="C129" s="42">
        <v>48.9</v>
      </c>
      <c r="D129" s="48" t="s">
        <v>316</v>
      </c>
      <c r="E129" s="118">
        <v>1</v>
      </c>
      <c r="F129" s="119">
        <v>2.0190000000000001</v>
      </c>
      <c r="G129" s="120">
        <f t="shared" si="5"/>
        <v>0.87613620000000014</v>
      </c>
      <c r="H129" s="127">
        <f t="shared" si="6"/>
        <v>0.12827395382043022</v>
      </c>
      <c r="I129" s="122">
        <f t="shared" si="7"/>
        <v>1.0044101538204304</v>
      </c>
      <c r="J129" s="19"/>
      <c r="K129" s="84"/>
      <c r="M129" s="19"/>
    </row>
    <row r="130" spans="1:13" x14ac:dyDescent="0.25">
      <c r="A130" s="90">
        <v>114</v>
      </c>
      <c r="B130" s="43" t="s">
        <v>142</v>
      </c>
      <c r="C130" s="42">
        <v>96.9</v>
      </c>
      <c r="D130" s="48" t="s">
        <v>316</v>
      </c>
      <c r="E130" s="118">
        <v>1.9</v>
      </c>
      <c r="F130" s="119">
        <v>3.4049999999999998</v>
      </c>
      <c r="G130" s="120">
        <f t="shared" si="5"/>
        <v>1.2939989999999999</v>
      </c>
      <c r="H130" s="127">
        <f t="shared" si="6"/>
        <v>0.25418703732514702</v>
      </c>
      <c r="I130" s="122">
        <f t="shared" si="7"/>
        <v>1.5481860373251468</v>
      </c>
      <c r="J130" s="19"/>
      <c r="K130" s="84"/>
      <c r="M130" s="19"/>
    </row>
    <row r="131" spans="1:13" x14ac:dyDescent="0.25">
      <c r="A131" s="90">
        <v>115</v>
      </c>
      <c r="B131" s="43" t="s">
        <v>143</v>
      </c>
      <c r="C131" s="42">
        <v>77.099999999999994</v>
      </c>
      <c r="D131" s="48" t="s">
        <v>316</v>
      </c>
      <c r="E131" s="118">
        <v>2.4</v>
      </c>
      <c r="F131" s="119">
        <v>3.476</v>
      </c>
      <c r="G131" s="120">
        <f t="shared" si="5"/>
        <v>0.9251448000000001</v>
      </c>
      <c r="H131" s="127">
        <f t="shared" si="6"/>
        <v>0.20224789037945132</v>
      </c>
      <c r="I131" s="122">
        <f t="shared" si="7"/>
        <v>1.1273926903794513</v>
      </c>
      <c r="J131" s="19"/>
      <c r="K131" s="84"/>
      <c r="M131" s="19"/>
    </row>
    <row r="132" spans="1:13" x14ac:dyDescent="0.25">
      <c r="A132" s="90">
        <v>116</v>
      </c>
      <c r="B132" s="43" t="s">
        <v>144</v>
      </c>
      <c r="C132" s="42">
        <v>45.3</v>
      </c>
      <c r="D132" s="48" t="s">
        <v>316</v>
      </c>
      <c r="E132" s="118">
        <v>2.4</v>
      </c>
      <c r="F132" s="119">
        <v>3.2770000000000001</v>
      </c>
      <c r="G132" s="120">
        <f t="shared" si="5"/>
        <v>0.75404460000000018</v>
      </c>
      <c r="H132" s="127">
        <f t="shared" si="6"/>
        <v>0.11883047255757646</v>
      </c>
      <c r="I132" s="122">
        <f t="shared" si="7"/>
        <v>0.87287507255757668</v>
      </c>
      <c r="J132" s="19"/>
      <c r="K132" s="84"/>
      <c r="M132" s="19"/>
    </row>
    <row r="133" spans="1:13" x14ac:dyDescent="0.25">
      <c r="A133" s="90">
        <v>117</v>
      </c>
      <c r="B133" s="43" t="s">
        <v>145</v>
      </c>
      <c r="C133" s="42">
        <v>74.099999999999994</v>
      </c>
      <c r="D133" s="48" t="s">
        <v>316</v>
      </c>
      <c r="E133" s="118">
        <v>1.7</v>
      </c>
      <c r="F133" s="119">
        <v>3.0249999999999999</v>
      </c>
      <c r="G133" s="120">
        <f t="shared" si="5"/>
        <v>1.139235</v>
      </c>
      <c r="H133" s="127">
        <f t="shared" si="6"/>
        <v>0.19437832266040653</v>
      </c>
      <c r="I133" s="122">
        <f t="shared" si="7"/>
        <v>1.3336133226604066</v>
      </c>
      <c r="J133" s="19"/>
      <c r="K133" s="84"/>
      <c r="M133" s="19"/>
    </row>
    <row r="134" spans="1:13" x14ac:dyDescent="0.25">
      <c r="A134" s="90">
        <v>118</v>
      </c>
      <c r="B134" s="43" t="s">
        <v>146</v>
      </c>
      <c r="C134" s="42">
        <v>48.8</v>
      </c>
      <c r="D134" s="48" t="s">
        <v>316</v>
      </c>
      <c r="E134" s="118">
        <v>1.2</v>
      </c>
      <c r="F134" s="119">
        <v>1.4359999999999999</v>
      </c>
      <c r="G134" s="120">
        <f t="shared" si="5"/>
        <v>0.2029128</v>
      </c>
      <c r="H134" s="127">
        <f t="shared" si="6"/>
        <v>0.12801163489646206</v>
      </c>
      <c r="I134" s="122">
        <f t="shared" si="7"/>
        <v>0.33092443489646206</v>
      </c>
      <c r="J134" s="19"/>
      <c r="K134" s="84"/>
      <c r="M134" s="19"/>
    </row>
    <row r="135" spans="1:13" x14ac:dyDescent="0.25">
      <c r="A135" s="90">
        <v>119</v>
      </c>
      <c r="B135" s="43" t="s">
        <v>147</v>
      </c>
      <c r="C135" s="42">
        <v>98.1</v>
      </c>
      <c r="D135" s="48" t="s">
        <v>316</v>
      </c>
      <c r="E135" s="118">
        <v>2</v>
      </c>
      <c r="F135" s="119">
        <v>4.1689999999999996</v>
      </c>
      <c r="G135" s="120">
        <f t="shared" si="5"/>
        <v>1.8649061999999996</v>
      </c>
      <c r="H135" s="127">
        <f t="shared" si="6"/>
        <v>0.25733486441276493</v>
      </c>
      <c r="I135" s="122">
        <f t="shared" si="7"/>
        <v>2.1222410644127647</v>
      </c>
      <c r="J135" s="19"/>
      <c r="K135" s="84"/>
      <c r="M135" s="19"/>
    </row>
    <row r="136" spans="1:13" x14ac:dyDescent="0.25">
      <c r="A136" s="90">
        <v>120</v>
      </c>
      <c r="B136" s="43" t="s">
        <v>148</v>
      </c>
      <c r="C136" s="42">
        <v>76.8</v>
      </c>
      <c r="D136" s="48" t="s">
        <v>316</v>
      </c>
      <c r="E136" s="118">
        <v>1.6</v>
      </c>
      <c r="F136" s="119">
        <v>3.3879999999999999</v>
      </c>
      <c r="G136" s="120">
        <f t="shared" si="5"/>
        <v>1.5373223999999999</v>
      </c>
      <c r="H136" s="127">
        <f t="shared" si="6"/>
        <v>0.20146093360754685</v>
      </c>
      <c r="I136" s="122">
        <f t="shared" si="7"/>
        <v>1.7387833336075467</v>
      </c>
      <c r="J136" s="19"/>
      <c r="K136" s="84"/>
      <c r="M136" s="19"/>
    </row>
    <row r="137" spans="1:13" x14ac:dyDescent="0.25">
      <c r="A137" s="90">
        <v>121</v>
      </c>
      <c r="B137" s="43" t="s">
        <v>149</v>
      </c>
      <c r="C137" s="42">
        <v>44.9</v>
      </c>
      <c r="D137" s="48" t="s">
        <v>316</v>
      </c>
      <c r="E137" s="118">
        <v>1.9</v>
      </c>
      <c r="F137" s="119">
        <v>2.423</v>
      </c>
      <c r="G137" s="120">
        <f t="shared" si="5"/>
        <v>0.44967540000000011</v>
      </c>
      <c r="H137" s="127">
        <f t="shared" si="6"/>
        <v>0.11778119686170382</v>
      </c>
      <c r="I137" s="122">
        <f t="shared" si="7"/>
        <v>0.56745659686170391</v>
      </c>
      <c r="J137" s="19"/>
      <c r="K137" s="84"/>
      <c r="M137" s="19"/>
    </row>
    <row r="138" spans="1:13" x14ac:dyDescent="0.25">
      <c r="A138" s="90">
        <v>122</v>
      </c>
      <c r="B138" s="43" t="s">
        <v>150</v>
      </c>
      <c r="C138" s="42">
        <v>73.400000000000006</v>
      </c>
      <c r="D138" s="48" t="s">
        <v>316</v>
      </c>
      <c r="E138" s="118">
        <v>1.8</v>
      </c>
      <c r="F138" s="119">
        <v>3.5760000000000001</v>
      </c>
      <c r="G138" s="120">
        <f t="shared" si="5"/>
        <v>1.5270048000000001</v>
      </c>
      <c r="H138" s="127">
        <f t="shared" si="6"/>
        <v>0.19254209019262944</v>
      </c>
      <c r="I138" s="122">
        <f t="shared" si="7"/>
        <v>1.7195468901926294</v>
      </c>
      <c r="J138" s="19"/>
      <c r="K138" s="84"/>
      <c r="M138" s="19"/>
    </row>
    <row r="139" spans="1:13" x14ac:dyDescent="0.25">
      <c r="A139" s="90">
        <v>123</v>
      </c>
      <c r="B139" s="43" t="s">
        <v>151</v>
      </c>
      <c r="C139" s="42">
        <v>48.7</v>
      </c>
      <c r="D139" s="48" t="s">
        <v>316</v>
      </c>
      <c r="E139" s="118">
        <v>1.2</v>
      </c>
      <c r="F139" s="119">
        <v>2.851</v>
      </c>
      <c r="G139" s="120">
        <f t="shared" si="5"/>
        <v>1.4195298000000001</v>
      </c>
      <c r="H139" s="127">
        <f t="shared" si="6"/>
        <v>0.12774931597249392</v>
      </c>
      <c r="I139" s="122">
        <f t="shared" si="7"/>
        <v>1.5472791159724939</v>
      </c>
      <c r="J139" s="19"/>
      <c r="K139" s="84"/>
      <c r="M139" s="19"/>
    </row>
    <row r="140" spans="1:13" x14ac:dyDescent="0.25">
      <c r="A140" s="90">
        <v>124</v>
      </c>
      <c r="B140" s="43" t="s">
        <v>152</v>
      </c>
      <c r="C140" s="42">
        <v>98</v>
      </c>
      <c r="D140" s="48" t="s">
        <v>316</v>
      </c>
      <c r="E140" s="118">
        <v>4</v>
      </c>
      <c r="F140" s="119">
        <v>4.6420000000000003</v>
      </c>
      <c r="G140" s="120">
        <f t="shared" si="5"/>
        <v>0.55199160000000036</v>
      </c>
      <c r="H140" s="127">
        <f t="shared" si="6"/>
        <v>0.25707254548879677</v>
      </c>
      <c r="I140" s="122">
        <f t="shared" si="7"/>
        <v>0.80906414548879713</v>
      </c>
      <c r="J140" s="19"/>
      <c r="K140" s="84"/>
      <c r="M140" s="19"/>
    </row>
    <row r="141" spans="1:13" x14ac:dyDescent="0.25">
      <c r="A141" s="90">
        <v>125</v>
      </c>
      <c r="B141" s="43" t="s">
        <v>153</v>
      </c>
      <c r="C141" s="42">
        <v>76.599999999999994</v>
      </c>
      <c r="D141" s="48" t="s">
        <v>316</v>
      </c>
      <c r="E141" s="118">
        <v>2.8</v>
      </c>
      <c r="F141" s="119">
        <v>4.9429999999999996</v>
      </c>
      <c r="G141" s="120">
        <f t="shared" si="5"/>
        <v>1.8425513999999998</v>
      </c>
      <c r="H141" s="127">
        <f t="shared" si="6"/>
        <v>0.20093629575961053</v>
      </c>
      <c r="I141" s="122">
        <f t="shared" si="7"/>
        <v>2.0434876957596102</v>
      </c>
      <c r="J141" s="19"/>
      <c r="K141" s="84"/>
      <c r="M141" s="19"/>
    </row>
    <row r="142" spans="1:13" x14ac:dyDescent="0.25">
      <c r="A142" s="90">
        <v>126</v>
      </c>
      <c r="B142" s="43" t="s">
        <v>154</v>
      </c>
      <c r="C142" s="42">
        <v>44.8</v>
      </c>
      <c r="D142" s="48" t="s">
        <v>316</v>
      </c>
      <c r="E142" s="118">
        <v>2</v>
      </c>
      <c r="F142" s="119">
        <v>2.048</v>
      </c>
      <c r="G142" s="120">
        <f t="shared" si="5"/>
        <v>4.127040000000004E-2</v>
      </c>
      <c r="H142" s="127">
        <f t="shared" si="6"/>
        <v>0.11751887793773566</v>
      </c>
      <c r="I142" s="122">
        <f t="shared" si="7"/>
        <v>0.1587892779377357</v>
      </c>
      <c r="J142" s="19"/>
      <c r="K142" s="84"/>
      <c r="M142" s="19"/>
    </row>
    <row r="143" spans="1:13" x14ac:dyDescent="0.25">
      <c r="A143" s="90">
        <v>127</v>
      </c>
      <c r="B143" s="43" t="s">
        <v>155</v>
      </c>
      <c r="C143" s="42">
        <v>73.400000000000006</v>
      </c>
      <c r="D143" s="48" t="s">
        <v>317</v>
      </c>
      <c r="E143" s="121">
        <v>2881</v>
      </c>
      <c r="F143" s="121">
        <v>5322</v>
      </c>
      <c r="G143" s="120">
        <f>(F143-E143)* 0.00086</f>
        <v>2.0992600000000001</v>
      </c>
      <c r="H143" s="127">
        <f t="shared" si="6"/>
        <v>0.19254209019262944</v>
      </c>
      <c r="I143" s="122">
        <f t="shared" si="7"/>
        <v>2.2918020901926295</v>
      </c>
      <c r="J143" s="19"/>
      <c r="K143" s="84"/>
      <c r="M143" s="19"/>
    </row>
    <row r="144" spans="1:13" x14ac:dyDescent="0.25">
      <c r="A144" s="90">
        <v>128</v>
      </c>
      <c r="B144" s="43" t="s">
        <v>156</v>
      </c>
      <c r="C144" s="42">
        <v>49.2</v>
      </c>
      <c r="D144" s="48" t="s">
        <v>316</v>
      </c>
      <c r="E144" s="118">
        <v>1.4</v>
      </c>
      <c r="F144" s="119">
        <v>2.641</v>
      </c>
      <c r="G144" s="120">
        <f t="shared" si="5"/>
        <v>1.0670118000000002</v>
      </c>
      <c r="H144" s="127">
        <f t="shared" si="6"/>
        <v>0.12906091059233471</v>
      </c>
      <c r="I144" s="122">
        <f t="shared" si="7"/>
        <v>1.1960727105923348</v>
      </c>
      <c r="J144" s="19"/>
      <c r="K144" s="84"/>
      <c r="M144" s="19"/>
    </row>
    <row r="145" spans="1:13" x14ac:dyDescent="0.25">
      <c r="A145" s="90">
        <v>129</v>
      </c>
      <c r="B145" s="43" t="s">
        <v>157</v>
      </c>
      <c r="C145" s="42">
        <v>97.8</v>
      </c>
      <c r="D145" s="48" t="s">
        <v>317</v>
      </c>
      <c r="E145" s="121">
        <v>3731</v>
      </c>
      <c r="F145" s="121">
        <v>5025</v>
      </c>
      <c r="G145" s="120">
        <f>(F145-E145)* 0.00086</f>
        <v>1.1128400000000001</v>
      </c>
      <c r="H145" s="127">
        <f t="shared" si="6"/>
        <v>0.25654790764086044</v>
      </c>
      <c r="I145" s="122">
        <f t="shared" si="7"/>
        <v>1.3693879076408604</v>
      </c>
      <c r="J145" s="19"/>
      <c r="K145" s="84"/>
      <c r="M145" s="19"/>
    </row>
    <row r="146" spans="1:13" x14ac:dyDescent="0.25">
      <c r="A146" s="90">
        <v>130</v>
      </c>
      <c r="B146" s="43" t="s">
        <v>158</v>
      </c>
      <c r="C146" s="42">
        <v>76.3</v>
      </c>
      <c r="D146" s="48" t="s">
        <v>316</v>
      </c>
      <c r="E146" s="118">
        <v>2.5</v>
      </c>
      <c r="F146" s="119">
        <v>4.4290000000000003</v>
      </c>
      <c r="G146" s="120">
        <f t="shared" si="5"/>
        <v>1.6585542000000002</v>
      </c>
      <c r="H146" s="127">
        <f t="shared" ref="H146:H208" si="8">$G$11/$C$303*C146</f>
        <v>0.20014933898770607</v>
      </c>
      <c r="I146" s="122">
        <f t="shared" si="7"/>
        <v>1.8587035389877062</v>
      </c>
      <c r="J146" s="19"/>
      <c r="K146" s="84"/>
      <c r="M146" s="19"/>
    </row>
    <row r="147" spans="1:13" x14ac:dyDescent="0.25">
      <c r="A147" s="90">
        <v>131</v>
      </c>
      <c r="B147" s="43" t="s">
        <v>159</v>
      </c>
      <c r="C147" s="42">
        <v>44.2</v>
      </c>
      <c r="D147" s="48" t="s">
        <v>316</v>
      </c>
      <c r="E147" s="118">
        <v>1.3</v>
      </c>
      <c r="F147" s="119">
        <v>1.373</v>
      </c>
      <c r="G147" s="120">
        <f t="shared" si="5"/>
        <v>6.2765399999999957E-2</v>
      </c>
      <c r="H147" s="127">
        <f t="shared" si="8"/>
        <v>0.11594496439392672</v>
      </c>
      <c r="I147" s="122">
        <f t="shared" si="7"/>
        <v>0.17871036439392668</v>
      </c>
      <c r="J147" s="19"/>
      <c r="K147" s="84"/>
      <c r="M147" s="19"/>
    </row>
    <row r="148" spans="1:13" x14ac:dyDescent="0.25">
      <c r="A148" s="90">
        <v>132</v>
      </c>
      <c r="B148" s="43" t="s">
        <v>160</v>
      </c>
      <c r="C148" s="42">
        <v>73.3</v>
      </c>
      <c r="D148" s="48" t="s">
        <v>316</v>
      </c>
      <c r="E148" s="118">
        <v>1.6</v>
      </c>
      <c r="F148" s="119">
        <v>2.3980000000000001</v>
      </c>
      <c r="G148" s="120">
        <f t="shared" ref="G148:G187" si="9">(F148-E148)*0.8598</f>
        <v>0.68612040000000007</v>
      </c>
      <c r="H148" s="127">
        <f t="shared" si="8"/>
        <v>0.19227977126866125</v>
      </c>
      <c r="I148" s="122">
        <f t="shared" si="7"/>
        <v>0.87840017126866132</v>
      </c>
      <c r="J148" s="19"/>
      <c r="K148" s="84"/>
      <c r="M148" s="19"/>
    </row>
    <row r="149" spans="1:13" x14ac:dyDescent="0.25">
      <c r="A149" s="90">
        <v>133</v>
      </c>
      <c r="B149" s="43" t="s">
        <v>161</v>
      </c>
      <c r="C149" s="42">
        <v>49.5</v>
      </c>
      <c r="D149" s="48" t="s">
        <v>316</v>
      </c>
      <c r="E149" s="118">
        <v>1.9</v>
      </c>
      <c r="F149" s="119">
        <v>2.7189999999999999</v>
      </c>
      <c r="G149" s="120">
        <f t="shared" si="9"/>
        <v>0.70417619999999992</v>
      </c>
      <c r="H149" s="127">
        <f t="shared" si="8"/>
        <v>0.1298478673642392</v>
      </c>
      <c r="I149" s="122">
        <f t="shared" si="7"/>
        <v>0.83402406736423917</v>
      </c>
      <c r="J149" s="19"/>
      <c r="K149" s="84"/>
      <c r="M149" s="19"/>
    </row>
    <row r="150" spans="1:13" x14ac:dyDescent="0.25">
      <c r="A150" s="90">
        <v>134</v>
      </c>
      <c r="B150" s="43" t="s">
        <v>162</v>
      </c>
      <c r="C150" s="42">
        <v>97.2</v>
      </c>
      <c r="D150" s="48" t="s">
        <v>316</v>
      </c>
      <c r="E150" s="118">
        <v>2.2999999999999998</v>
      </c>
      <c r="F150" s="119">
        <v>4.782</v>
      </c>
      <c r="G150" s="120">
        <f t="shared" si="9"/>
        <v>2.1340236000000004</v>
      </c>
      <c r="H150" s="127">
        <f t="shared" si="8"/>
        <v>0.25497399409705152</v>
      </c>
      <c r="I150" s="122">
        <f t="shared" si="7"/>
        <v>2.3889975940970518</v>
      </c>
      <c r="J150" s="19"/>
      <c r="K150" s="84"/>
      <c r="M150" s="19"/>
    </row>
    <row r="151" spans="1:13" x14ac:dyDescent="0.25">
      <c r="A151" s="90">
        <v>135</v>
      </c>
      <c r="B151" s="43" t="s">
        <v>163</v>
      </c>
      <c r="C151" s="42">
        <v>76.7</v>
      </c>
      <c r="D151" s="48" t="s">
        <v>316</v>
      </c>
      <c r="E151" s="118">
        <v>2.5</v>
      </c>
      <c r="F151" s="119">
        <v>4.242</v>
      </c>
      <c r="G151" s="120">
        <f t="shared" si="9"/>
        <v>1.4977716000000001</v>
      </c>
      <c r="H151" s="127">
        <f t="shared" si="8"/>
        <v>0.20119861468357872</v>
      </c>
      <c r="I151" s="122">
        <f t="shared" si="7"/>
        <v>1.6989702146835788</v>
      </c>
      <c r="J151" s="19"/>
      <c r="K151" s="84"/>
      <c r="M151" s="19"/>
    </row>
    <row r="152" spans="1:13" x14ac:dyDescent="0.25">
      <c r="A152" s="90">
        <v>136</v>
      </c>
      <c r="B152" s="43" t="s">
        <v>164</v>
      </c>
      <c r="C152" s="42">
        <v>44.4</v>
      </c>
      <c r="D152" s="48" t="s">
        <v>316</v>
      </c>
      <c r="E152" s="118">
        <v>1.6</v>
      </c>
      <c r="F152" s="119">
        <v>2.5059999999999998</v>
      </c>
      <c r="G152" s="120">
        <f t="shared" si="9"/>
        <v>0.77897879999999975</v>
      </c>
      <c r="H152" s="127">
        <f t="shared" si="8"/>
        <v>0.11646960224186304</v>
      </c>
      <c r="I152" s="122">
        <f t="shared" si="7"/>
        <v>0.89544840224186273</v>
      </c>
      <c r="J152" s="19"/>
      <c r="K152" s="84"/>
      <c r="M152" s="19"/>
    </row>
    <row r="153" spans="1:13" x14ac:dyDescent="0.25">
      <c r="A153" s="90">
        <v>137</v>
      </c>
      <c r="B153" s="43" t="s">
        <v>165</v>
      </c>
      <c r="C153" s="42">
        <v>71.599999999999994</v>
      </c>
      <c r="D153" s="48" t="s">
        <v>316</v>
      </c>
      <c r="E153" s="118">
        <v>2.9</v>
      </c>
      <c r="F153" s="119">
        <v>4.6980000000000004</v>
      </c>
      <c r="G153" s="120">
        <f t="shared" si="9"/>
        <v>1.5459204000000004</v>
      </c>
      <c r="H153" s="127">
        <f t="shared" si="8"/>
        <v>0.18782034956120253</v>
      </c>
      <c r="I153" s="122">
        <f t="shared" si="7"/>
        <v>1.7337407495612029</v>
      </c>
      <c r="J153" s="19"/>
      <c r="K153" s="84"/>
      <c r="M153" s="19"/>
    </row>
    <row r="154" spans="1:13" x14ac:dyDescent="0.25">
      <c r="A154" s="90">
        <v>138</v>
      </c>
      <c r="B154" s="43" t="s">
        <v>166</v>
      </c>
      <c r="C154" s="42">
        <v>49.1</v>
      </c>
      <c r="D154" s="48" t="s">
        <v>316</v>
      </c>
      <c r="E154" s="118">
        <v>0.9</v>
      </c>
      <c r="F154" s="119">
        <v>1.2150000000000001</v>
      </c>
      <c r="G154" s="120">
        <f t="shared" si="9"/>
        <v>0.27083700000000005</v>
      </c>
      <c r="H154" s="127">
        <f t="shared" si="8"/>
        <v>0.12879859166836655</v>
      </c>
      <c r="I154" s="122">
        <f t="shared" si="7"/>
        <v>0.3996355916683666</v>
      </c>
      <c r="J154" s="19"/>
      <c r="K154" s="84"/>
      <c r="M154" s="19"/>
    </row>
    <row r="155" spans="1:13" x14ac:dyDescent="0.25">
      <c r="A155" s="90">
        <v>139</v>
      </c>
      <c r="B155" s="43" t="s">
        <v>167</v>
      </c>
      <c r="C155" s="42">
        <v>97.3</v>
      </c>
      <c r="D155" s="48" t="s">
        <v>316</v>
      </c>
      <c r="E155" s="118">
        <v>2</v>
      </c>
      <c r="F155" s="119">
        <v>2.923</v>
      </c>
      <c r="G155" s="120">
        <f t="shared" si="9"/>
        <v>0.79359540000000006</v>
      </c>
      <c r="H155" s="127">
        <f t="shared" si="8"/>
        <v>0.25523631302101968</v>
      </c>
      <c r="I155" s="122">
        <f t="shared" si="7"/>
        <v>1.0488317130210199</v>
      </c>
      <c r="J155" s="19"/>
      <c r="K155" s="84"/>
      <c r="M155" s="19"/>
    </row>
    <row r="156" spans="1:13" x14ac:dyDescent="0.25">
      <c r="A156" s="90">
        <v>140</v>
      </c>
      <c r="B156" s="43" t="s">
        <v>168</v>
      </c>
      <c r="C156" s="42">
        <v>77</v>
      </c>
      <c r="D156" s="48" t="s">
        <v>316</v>
      </c>
      <c r="E156" s="118">
        <v>2.9</v>
      </c>
      <c r="F156" s="119">
        <v>4.843</v>
      </c>
      <c r="G156" s="120">
        <f t="shared" si="9"/>
        <v>1.6705914000000002</v>
      </c>
      <c r="H156" s="127">
        <f t="shared" si="8"/>
        <v>0.20198557145548318</v>
      </c>
      <c r="I156" s="122">
        <f t="shared" si="7"/>
        <v>1.8725769714554834</v>
      </c>
      <c r="J156" s="19"/>
      <c r="K156" s="84"/>
      <c r="M156" s="19"/>
    </row>
    <row r="157" spans="1:13" x14ac:dyDescent="0.25">
      <c r="A157" s="90">
        <v>141</v>
      </c>
      <c r="B157" s="43" t="s">
        <v>169</v>
      </c>
      <c r="C157" s="42">
        <v>44.6</v>
      </c>
      <c r="D157" s="48" t="s">
        <v>316</v>
      </c>
      <c r="E157" s="118">
        <v>2.2999999999999998</v>
      </c>
      <c r="F157" s="119">
        <v>3.653</v>
      </c>
      <c r="G157" s="120">
        <f t="shared" si="9"/>
        <v>1.1633094000000002</v>
      </c>
      <c r="H157" s="127">
        <f t="shared" si="8"/>
        <v>0.11699424008979936</v>
      </c>
      <c r="I157" s="122">
        <f t="shared" si="7"/>
        <v>1.2803036400897996</v>
      </c>
      <c r="J157" s="19"/>
      <c r="K157" s="84"/>
      <c r="M157" s="19"/>
    </row>
    <row r="158" spans="1:13" x14ac:dyDescent="0.25">
      <c r="A158" s="90">
        <v>142</v>
      </c>
      <c r="B158" s="43" t="s">
        <v>170</v>
      </c>
      <c r="C158" s="42">
        <v>72.5</v>
      </c>
      <c r="D158" s="48" t="s">
        <v>316</v>
      </c>
      <c r="E158" s="121">
        <v>3.1</v>
      </c>
      <c r="F158" s="119">
        <v>5.1459999999999999</v>
      </c>
      <c r="G158" s="120">
        <f t="shared" si="9"/>
        <v>1.7591507999999998</v>
      </c>
      <c r="H158" s="127">
        <f t="shared" si="8"/>
        <v>0.190181219876916</v>
      </c>
      <c r="I158" s="122">
        <f t="shared" si="7"/>
        <v>1.9493320198769157</v>
      </c>
      <c r="J158" s="19"/>
      <c r="K158" s="84"/>
      <c r="M158" s="19"/>
    </row>
    <row r="159" spans="1:13" x14ac:dyDescent="0.25">
      <c r="A159" s="90">
        <v>143</v>
      </c>
      <c r="B159" s="43" t="s">
        <v>171</v>
      </c>
      <c r="C159" s="42">
        <v>49</v>
      </c>
      <c r="D159" s="48" t="s">
        <v>317</v>
      </c>
      <c r="E159" s="121">
        <v>1440</v>
      </c>
      <c r="F159" s="119">
        <v>2318</v>
      </c>
      <c r="G159" s="120">
        <f>(F159-E159)* 0.00086</f>
        <v>0.75507999999999997</v>
      </c>
      <c r="H159" s="127">
        <f t="shared" si="8"/>
        <v>0.12853627274439838</v>
      </c>
      <c r="I159" s="122">
        <f t="shared" si="7"/>
        <v>0.88361627274439836</v>
      </c>
      <c r="J159" s="19"/>
      <c r="K159" s="84"/>
      <c r="M159" s="19"/>
    </row>
    <row r="160" spans="1:13" x14ac:dyDescent="0.25">
      <c r="A160" s="90">
        <v>144</v>
      </c>
      <c r="B160" s="43" t="s">
        <v>172</v>
      </c>
      <c r="C160" s="42">
        <v>96.9</v>
      </c>
      <c r="D160" s="48" t="s">
        <v>316</v>
      </c>
      <c r="E160" s="118">
        <v>2.2000000000000002</v>
      </c>
      <c r="F160" s="119">
        <v>4.569</v>
      </c>
      <c r="G160" s="120">
        <f t="shared" si="9"/>
        <v>2.0368662</v>
      </c>
      <c r="H160" s="127">
        <f t="shared" si="8"/>
        <v>0.25418703732514702</v>
      </c>
      <c r="I160" s="122">
        <f t="shared" si="7"/>
        <v>2.2910532373251469</v>
      </c>
      <c r="J160" s="19"/>
      <c r="K160" s="84"/>
      <c r="M160" s="19"/>
    </row>
    <row r="161" spans="1:13" x14ac:dyDescent="0.25">
      <c r="A161" s="90">
        <v>145</v>
      </c>
      <c r="B161" s="43" t="s">
        <v>173</v>
      </c>
      <c r="C161" s="42">
        <v>108.8</v>
      </c>
      <c r="D161" s="48" t="s">
        <v>316</v>
      </c>
      <c r="E161" s="118">
        <v>3.2</v>
      </c>
      <c r="F161" s="119">
        <v>5.226</v>
      </c>
      <c r="G161" s="120">
        <f t="shared" si="9"/>
        <v>1.7419547999999998</v>
      </c>
      <c r="H161" s="127">
        <f t="shared" si="8"/>
        <v>0.28540298927735808</v>
      </c>
      <c r="I161" s="122">
        <f t="shared" si="7"/>
        <v>2.027357789277358</v>
      </c>
      <c r="J161" s="19"/>
      <c r="K161" s="84"/>
      <c r="M161" s="19"/>
    </row>
    <row r="162" spans="1:13" x14ac:dyDescent="0.25">
      <c r="A162" s="90">
        <v>146</v>
      </c>
      <c r="B162" s="43" t="s">
        <v>174</v>
      </c>
      <c r="C162" s="42">
        <v>43.6</v>
      </c>
      <c r="D162" s="48" t="s">
        <v>316</v>
      </c>
      <c r="E162" s="118">
        <v>1.3</v>
      </c>
      <c r="F162" s="119">
        <v>2.4550000000000001</v>
      </c>
      <c r="G162" s="120">
        <f t="shared" si="9"/>
        <v>0.99306899999999998</v>
      </c>
      <c r="H162" s="127">
        <f t="shared" si="8"/>
        <v>0.11437105085011776</v>
      </c>
      <c r="I162" s="122">
        <f t="shared" si="7"/>
        <v>1.1074400508501177</v>
      </c>
      <c r="J162" s="19"/>
      <c r="K162" s="84"/>
      <c r="M162" s="19"/>
    </row>
    <row r="163" spans="1:13" x14ac:dyDescent="0.25">
      <c r="A163" s="90">
        <v>147</v>
      </c>
      <c r="B163" s="43" t="s">
        <v>175</v>
      </c>
      <c r="C163" s="42">
        <v>66.099999999999994</v>
      </c>
      <c r="D163" s="48" t="s">
        <v>316</v>
      </c>
      <c r="E163" s="118">
        <v>2.9</v>
      </c>
      <c r="F163" s="119">
        <v>6.133</v>
      </c>
      <c r="G163" s="120">
        <f t="shared" si="9"/>
        <v>2.7797334</v>
      </c>
      <c r="H163" s="127">
        <f t="shared" si="8"/>
        <v>0.17339280874295374</v>
      </c>
      <c r="I163" s="122">
        <f t="shared" si="7"/>
        <v>2.9531262087429537</v>
      </c>
      <c r="J163" s="19"/>
      <c r="K163" s="84"/>
      <c r="M163" s="19"/>
    </row>
    <row r="164" spans="1:13" x14ac:dyDescent="0.25">
      <c r="A164" s="90">
        <v>148</v>
      </c>
      <c r="B164" s="43" t="s">
        <v>176</v>
      </c>
      <c r="C164" s="42">
        <v>107</v>
      </c>
      <c r="D164" s="48" t="s">
        <v>316</v>
      </c>
      <c r="E164" s="118">
        <v>5</v>
      </c>
      <c r="F164" s="119">
        <v>7.2519999999999998</v>
      </c>
      <c r="G164" s="120">
        <f t="shared" si="9"/>
        <v>1.9362695999999999</v>
      </c>
      <c r="H164" s="127">
        <f t="shared" si="8"/>
        <v>0.28068124864593119</v>
      </c>
      <c r="I164" s="122">
        <f t="shared" si="7"/>
        <v>2.2169508486459311</v>
      </c>
      <c r="J164" s="19"/>
      <c r="K164" s="84"/>
      <c r="M164" s="19"/>
    </row>
    <row r="165" spans="1:13" x14ac:dyDescent="0.25">
      <c r="A165" s="90">
        <v>149</v>
      </c>
      <c r="B165" s="43" t="s">
        <v>177</v>
      </c>
      <c r="C165" s="42">
        <v>43.9</v>
      </c>
      <c r="D165" s="48" t="s">
        <v>316</v>
      </c>
      <c r="E165" s="118">
        <v>2.1</v>
      </c>
      <c r="F165" s="119">
        <v>3.1960000000000002</v>
      </c>
      <c r="G165" s="120">
        <f t="shared" si="9"/>
        <v>0.94234080000000009</v>
      </c>
      <c r="H165" s="127">
        <f t="shared" si="8"/>
        <v>0.11515800762202223</v>
      </c>
      <c r="I165" s="122">
        <f t="shared" ref="I165:I228" si="10">G165+H165</f>
        <v>1.0574988076220224</v>
      </c>
      <c r="J165" s="19"/>
      <c r="K165" s="84"/>
      <c r="M165" s="19"/>
    </row>
    <row r="166" spans="1:13" x14ac:dyDescent="0.25">
      <c r="A166" s="90">
        <v>150</v>
      </c>
      <c r="B166" s="43" t="s">
        <v>178</v>
      </c>
      <c r="C166" s="42">
        <v>65.599999999999994</v>
      </c>
      <c r="D166" s="48" t="s">
        <v>316</v>
      </c>
      <c r="E166" s="118">
        <v>2.8</v>
      </c>
      <c r="F166" s="119">
        <v>4.6980000000000004</v>
      </c>
      <c r="G166" s="120">
        <f t="shared" si="9"/>
        <v>1.6319004000000006</v>
      </c>
      <c r="H166" s="127">
        <f t="shared" si="8"/>
        <v>0.17208121412311295</v>
      </c>
      <c r="I166" s="122">
        <f t="shared" si="10"/>
        <v>1.8039816141231135</v>
      </c>
      <c r="J166" s="19"/>
      <c r="K166" s="84"/>
      <c r="M166" s="19"/>
    </row>
    <row r="167" spans="1:13" x14ac:dyDescent="0.25">
      <c r="A167" s="90">
        <v>151</v>
      </c>
      <c r="B167" s="43" t="s">
        <v>179</v>
      </c>
      <c r="C167" s="42">
        <v>108.7</v>
      </c>
      <c r="D167" s="48" t="s">
        <v>316</v>
      </c>
      <c r="E167" s="118">
        <v>3.6</v>
      </c>
      <c r="F167" s="119">
        <v>4.9930000000000003</v>
      </c>
      <c r="G167" s="120">
        <f t="shared" si="9"/>
        <v>1.1977014000000001</v>
      </c>
      <c r="H167" s="127">
        <f t="shared" si="8"/>
        <v>0.28514067035338991</v>
      </c>
      <c r="I167" s="122">
        <f t="shared" si="10"/>
        <v>1.48284207035339</v>
      </c>
      <c r="J167" s="19"/>
      <c r="K167" s="84"/>
      <c r="M167" s="19"/>
    </row>
    <row r="168" spans="1:13" x14ac:dyDescent="0.25">
      <c r="A168" s="90">
        <v>152</v>
      </c>
      <c r="B168" s="43" t="s">
        <v>180</v>
      </c>
      <c r="C168" s="42">
        <v>43.5</v>
      </c>
      <c r="D168" s="48" t="s">
        <v>316</v>
      </c>
      <c r="E168" s="118">
        <v>0.5</v>
      </c>
      <c r="F168" s="119">
        <v>0.57199999999999995</v>
      </c>
      <c r="G168" s="120">
        <f t="shared" si="9"/>
        <v>6.1905599999999963E-2</v>
      </c>
      <c r="H168" s="127">
        <f t="shared" si="8"/>
        <v>0.11410873192614959</v>
      </c>
      <c r="I168" s="122">
        <f t="shared" si="10"/>
        <v>0.17601433192614957</v>
      </c>
      <c r="J168" s="19"/>
      <c r="K168" s="84"/>
      <c r="M168" s="19"/>
    </row>
    <row r="169" spans="1:13" x14ac:dyDescent="0.25">
      <c r="A169" s="90">
        <v>153</v>
      </c>
      <c r="B169" s="43" t="s">
        <v>181</v>
      </c>
      <c r="C169" s="42">
        <v>65.8</v>
      </c>
      <c r="D169" s="48" t="s">
        <v>316</v>
      </c>
      <c r="E169" s="118">
        <v>2.5</v>
      </c>
      <c r="F169" s="119">
        <v>4.2229999999999999</v>
      </c>
      <c r="G169" s="120">
        <f t="shared" si="9"/>
        <v>1.4814353999999998</v>
      </c>
      <c r="H169" s="127">
        <f t="shared" si="8"/>
        <v>0.17260585197104927</v>
      </c>
      <c r="I169" s="122">
        <f t="shared" si="10"/>
        <v>1.6540412519710492</v>
      </c>
      <c r="J169" s="19"/>
      <c r="K169" s="84"/>
      <c r="M169" s="19"/>
    </row>
    <row r="170" spans="1:13" x14ac:dyDescent="0.25">
      <c r="A170" s="90">
        <v>154</v>
      </c>
      <c r="B170" s="43" t="s">
        <v>182</v>
      </c>
      <c r="C170" s="42">
        <v>108.7</v>
      </c>
      <c r="D170" s="48" t="s">
        <v>316</v>
      </c>
      <c r="E170" s="118">
        <v>3.4</v>
      </c>
      <c r="F170" s="119">
        <v>6.3449999999999998</v>
      </c>
      <c r="G170" s="120">
        <f t="shared" si="9"/>
        <v>2.532111</v>
      </c>
      <c r="H170" s="127">
        <f t="shared" si="8"/>
        <v>0.28514067035338991</v>
      </c>
      <c r="I170" s="122">
        <f t="shared" si="10"/>
        <v>2.8172516703533899</v>
      </c>
      <c r="J170" s="19"/>
      <c r="K170" s="84"/>
      <c r="M170" s="19"/>
    </row>
    <row r="171" spans="1:13" x14ac:dyDescent="0.25">
      <c r="A171" s="90">
        <v>155</v>
      </c>
      <c r="B171" s="43" t="s">
        <v>183</v>
      </c>
      <c r="C171" s="42">
        <v>43.5</v>
      </c>
      <c r="D171" s="48" t="s">
        <v>316</v>
      </c>
      <c r="E171" s="118">
        <v>1.6</v>
      </c>
      <c r="F171" s="119">
        <v>2.7450000000000001</v>
      </c>
      <c r="G171" s="120">
        <f t="shared" si="9"/>
        <v>0.98447099999999998</v>
      </c>
      <c r="H171" s="127">
        <f t="shared" si="8"/>
        <v>0.11410873192614959</v>
      </c>
      <c r="I171" s="122">
        <f t="shared" si="10"/>
        <v>1.0985797319261497</v>
      </c>
      <c r="J171" s="19"/>
      <c r="K171" s="84"/>
      <c r="M171" s="19"/>
    </row>
    <row r="172" spans="1:13" x14ac:dyDescent="0.25">
      <c r="A172" s="90">
        <v>156</v>
      </c>
      <c r="B172" s="43" t="s">
        <v>184</v>
      </c>
      <c r="C172" s="42">
        <v>66.099999999999994</v>
      </c>
      <c r="D172" s="48" t="s">
        <v>316</v>
      </c>
      <c r="E172" s="118">
        <v>2.2999999999999998</v>
      </c>
      <c r="F172" s="119">
        <v>3.2069999999999999</v>
      </c>
      <c r="G172" s="120">
        <f t="shared" si="9"/>
        <v>0.77983860000000005</v>
      </c>
      <c r="H172" s="127">
        <f t="shared" si="8"/>
        <v>0.17339280874295374</v>
      </c>
      <c r="I172" s="122">
        <f t="shared" si="10"/>
        <v>0.95323140874295376</v>
      </c>
      <c r="J172" s="19"/>
      <c r="K172" s="84"/>
      <c r="M172" s="19"/>
    </row>
    <row r="173" spans="1:13" x14ac:dyDescent="0.25">
      <c r="A173" s="90">
        <v>157</v>
      </c>
      <c r="B173" s="43" t="s">
        <v>185</v>
      </c>
      <c r="C173" s="42">
        <v>108.8</v>
      </c>
      <c r="D173" s="48" t="s">
        <v>316</v>
      </c>
      <c r="E173" s="118">
        <v>4.3</v>
      </c>
      <c r="F173" s="119">
        <v>7.1340000000000003</v>
      </c>
      <c r="G173" s="120">
        <f t="shared" si="9"/>
        <v>2.4366732000000004</v>
      </c>
      <c r="H173" s="127">
        <f t="shared" si="8"/>
        <v>0.28540298927735808</v>
      </c>
      <c r="I173" s="122">
        <f t="shared" si="10"/>
        <v>2.7220761892773586</v>
      </c>
      <c r="J173" s="19"/>
      <c r="K173" s="84"/>
      <c r="M173" s="19"/>
    </row>
    <row r="174" spans="1:13" x14ac:dyDescent="0.25">
      <c r="A174" s="90">
        <v>158</v>
      </c>
      <c r="B174" s="43" t="s">
        <v>186</v>
      </c>
      <c r="C174" s="42">
        <v>43.1</v>
      </c>
      <c r="D174" s="48" t="s">
        <v>316</v>
      </c>
      <c r="E174" s="118">
        <v>2.1</v>
      </c>
      <c r="F174" s="119">
        <v>2.8140000000000001</v>
      </c>
      <c r="G174" s="120">
        <f t="shared" si="9"/>
        <v>0.61389720000000003</v>
      </c>
      <c r="H174" s="127">
        <f t="shared" si="8"/>
        <v>0.11305945623027695</v>
      </c>
      <c r="I174" s="122">
        <f t="shared" si="10"/>
        <v>0.72695665623027694</v>
      </c>
      <c r="J174" s="19"/>
      <c r="K174" s="84"/>
      <c r="M174" s="19"/>
    </row>
    <row r="175" spans="1:13" x14ac:dyDescent="0.25">
      <c r="A175" s="90">
        <v>159</v>
      </c>
      <c r="B175" s="43" t="s">
        <v>187</v>
      </c>
      <c r="C175" s="42">
        <v>66.099999999999994</v>
      </c>
      <c r="D175" s="48" t="s">
        <v>316</v>
      </c>
      <c r="E175" s="118">
        <v>2.5</v>
      </c>
      <c r="F175" s="119">
        <v>4.38</v>
      </c>
      <c r="G175" s="120">
        <f t="shared" si="9"/>
        <v>1.6164239999999999</v>
      </c>
      <c r="H175" s="127">
        <f t="shared" si="8"/>
        <v>0.17339280874295374</v>
      </c>
      <c r="I175" s="122">
        <f t="shared" si="10"/>
        <v>1.7898168087429536</v>
      </c>
      <c r="J175" s="19"/>
      <c r="K175" s="84"/>
      <c r="M175" s="19"/>
    </row>
    <row r="176" spans="1:13" x14ac:dyDescent="0.25">
      <c r="A176" s="90">
        <v>160</v>
      </c>
      <c r="B176" s="43" t="s">
        <v>188</v>
      </c>
      <c r="C176" s="42">
        <v>109.1</v>
      </c>
      <c r="D176" s="48" t="s">
        <v>316</v>
      </c>
      <c r="E176" s="118">
        <v>4.4000000000000004</v>
      </c>
      <c r="F176" s="119">
        <v>7.44</v>
      </c>
      <c r="G176" s="120">
        <f t="shared" si="9"/>
        <v>2.6137920000000001</v>
      </c>
      <c r="H176" s="127">
        <f t="shared" si="8"/>
        <v>0.28618994604926251</v>
      </c>
      <c r="I176" s="122">
        <f t="shared" si="10"/>
        <v>2.8999819460492624</v>
      </c>
      <c r="J176" s="19"/>
      <c r="K176" s="84"/>
      <c r="M176" s="19"/>
    </row>
    <row r="177" spans="1:13" x14ac:dyDescent="0.25">
      <c r="A177" s="90">
        <v>161</v>
      </c>
      <c r="B177" s="43" t="s">
        <v>189</v>
      </c>
      <c r="C177" s="42">
        <v>43.1</v>
      </c>
      <c r="D177" s="48" t="s">
        <v>316</v>
      </c>
      <c r="E177" s="118">
        <v>2</v>
      </c>
      <c r="F177" s="119">
        <v>3.2490000000000001</v>
      </c>
      <c r="G177" s="120">
        <f t="shared" si="9"/>
        <v>1.0738902000000001</v>
      </c>
      <c r="H177" s="127">
        <f t="shared" si="8"/>
        <v>0.11305945623027695</v>
      </c>
      <c r="I177" s="122">
        <f t="shared" si="10"/>
        <v>1.186949656230277</v>
      </c>
      <c r="J177" s="19"/>
      <c r="K177" s="84"/>
      <c r="M177" s="19"/>
    </row>
    <row r="178" spans="1:13" x14ac:dyDescent="0.25">
      <c r="A178" s="90">
        <v>162</v>
      </c>
      <c r="B178" s="43" t="s">
        <v>190</v>
      </c>
      <c r="C178" s="42">
        <v>65.8</v>
      </c>
      <c r="D178" s="48" t="s">
        <v>316</v>
      </c>
      <c r="E178" s="118">
        <v>3</v>
      </c>
      <c r="F178" s="119">
        <v>4.87</v>
      </c>
      <c r="G178" s="120">
        <f t="shared" si="9"/>
        <v>1.6078260000000002</v>
      </c>
      <c r="H178" s="127">
        <f t="shared" si="8"/>
        <v>0.17260585197104927</v>
      </c>
      <c r="I178" s="122">
        <f t="shared" si="10"/>
        <v>1.7804318519710494</v>
      </c>
      <c r="J178" s="19"/>
      <c r="K178" s="84"/>
      <c r="M178" s="19"/>
    </row>
    <row r="179" spans="1:13" x14ac:dyDescent="0.25">
      <c r="A179" s="90">
        <v>163</v>
      </c>
      <c r="B179" s="43" t="s">
        <v>191</v>
      </c>
      <c r="C179" s="42">
        <v>109.9</v>
      </c>
      <c r="D179" s="48" t="s">
        <v>316</v>
      </c>
      <c r="E179" s="118">
        <v>4.3</v>
      </c>
      <c r="F179" s="119">
        <v>7.1360000000000001</v>
      </c>
      <c r="G179" s="120">
        <f t="shared" si="9"/>
        <v>2.4383928000000004</v>
      </c>
      <c r="H179" s="127">
        <f t="shared" si="8"/>
        <v>0.28828849744100782</v>
      </c>
      <c r="I179" s="122">
        <f t="shared" si="10"/>
        <v>2.726681297441008</v>
      </c>
      <c r="J179" s="19"/>
      <c r="K179" s="84"/>
      <c r="M179" s="19"/>
    </row>
    <row r="180" spans="1:13" x14ac:dyDescent="0.25">
      <c r="A180" s="90">
        <v>164</v>
      </c>
      <c r="B180" s="43" t="s">
        <v>192</v>
      </c>
      <c r="C180" s="42">
        <v>43.8</v>
      </c>
      <c r="D180" s="48" t="s">
        <v>316</v>
      </c>
      <c r="E180" s="118">
        <v>1.8</v>
      </c>
      <c r="F180" s="119">
        <v>2.9649999999999999</v>
      </c>
      <c r="G180" s="120">
        <f t="shared" si="9"/>
        <v>1.0016669999999999</v>
      </c>
      <c r="H180" s="127">
        <f t="shared" si="8"/>
        <v>0.11489568869805407</v>
      </c>
      <c r="I180" s="122">
        <f t="shared" si="10"/>
        <v>1.116562688698054</v>
      </c>
      <c r="J180" s="19"/>
      <c r="K180" s="84"/>
      <c r="M180" s="19"/>
    </row>
    <row r="181" spans="1:13" x14ac:dyDescent="0.25">
      <c r="A181" s="90">
        <v>165</v>
      </c>
      <c r="B181" s="43" t="s">
        <v>193</v>
      </c>
      <c r="C181" s="42">
        <v>65.900000000000006</v>
      </c>
      <c r="D181" s="48" t="s">
        <v>316</v>
      </c>
      <c r="E181" s="118">
        <v>2.1</v>
      </c>
      <c r="F181" s="119">
        <v>2.1909999999999998</v>
      </c>
      <c r="G181" s="120">
        <f t="shared" si="9"/>
        <v>7.8241799999999778E-2</v>
      </c>
      <c r="H181" s="127">
        <f t="shared" si="8"/>
        <v>0.17286817089501744</v>
      </c>
      <c r="I181" s="122">
        <f t="shared" si="10"/>
        <v>0.25110997089501719</v>
      </c>
      <c r="J181" s="19"/>
      <c r="K181" s="84"/>
      <c r="M181" s="19"/>
    </row>
    <row r="182" spans="1:13" x14ac:dyDescent="0.25">
      <c r="A182" s="90">
        <v>166</v>
      </c>
      <c r="B182" s="43" t="s">
        <v>194</v>
      </c>
      <c r="C182" s="42">
        <v>109.5</v>
      </c>
      <c r="D182" s="48" t="s">
        <v>316</v>
      </c>
      <c r="E182" s="118">
        <v>4.4000000000000004</v>
      </c>
      <c r="F182" s="119">
        <v>7.4980000000000002</v>
      </c>
      <c r="G182" s="120">
        <f t="shared" si="9"/>
        <v>2.6636603999999999</v>
      </c>
      <c r="H182" s="127">
        <f t="shared" si="8"/>
        <v>0.28723922174513516</v>
      </c>
      <c r="I182" s="122">
        <f t="shared" si="10"/>
        <v>2.9508996217451351</v>
      </c>
      <c r="J182" s="19"/>
      <c r="K182" s="84"/>
      <c r="M182" s="19"/>
    </row>
    <row r="183" spans="1:13" x14ac:dyDescent="0.25">
      <c r="A183" s="90">
        <v>167</v>
      </c>
      <c r="B183" s="43" t="s">
        <v>195</v>
      </c>
      <c r="C183" s="42">
        <v>43.1</v>
      </c>
      <c r="D183" s="48" t="s">
        <v>316</v>
      </c>
      <c r="E183" s="118">
        <v>1.6</v>
      </c>
      <c r="F183" s="119">
        <v>2.0350000000000001</v>
      </c>
      <c r="G183" s="120">
        <f t="shared" si="9"/>
        <v>0.37401300000000004</v>
      </c>
      <c r="H183" s="127">
        <f t="shared" si="8"/>
        <v>0.11305945623027695</v>
      </c>
      <c r="I183" s="122">
        <f t="shared" si="10"/>
        <v>0.48707245623027701</v>
      </c>
      <c r="J183" s="19"/>
      <c r="K183" s="84"/>
      <c r="M183" s="19"/>
    </row>
    <row r="184" spans="1:13" x14ac:dyDescent="0.25">
      <c r="A184" s="90">
        <v>168</v>
      </c>
      <c r="B184" s="43" t="s">
        <v>196</v>
      </c>
      <c r="C184" s="42">
        <v>66</v>
      </c>
      <c r="D184" s="48" t="s">
        <v>316</v>
      </c>
      <c r="E184" s="118">
        <v>3</v>
      </c>
      <c r="F184" s="119">
        <v>4.0759999999999996</v>
      </c>
      <c r="G184" s="120">
        <f t="shared" si="9"/>
        <v>0.92514479999999966</v>
      </c>
      <c r="H184" s="127">
        <f t="shared" si="8"/>
        <v>0.1731304898189856</v>
      </c>
      <c r="I184" s="122">
        <f t="shared" si="10"/>
        <v>1.0982752898189854</v>
      </c>
      <c r="J184" s="19"/>
      <c r="K184" s="84"/>
      <c r="M184" s="19"/>
    </row>
    <row r="185" spans="1:13" x14ac:dyDescent="0.25">
      <c r="A185" s="90">
        <v>169</v>
      </c>
      <c r="B185" s="43" t="s">
        <v>197</v>
      </c>
      <c r="C185" s="42">
        <v>109.6</v>
      </c>
      <c r="D185" s="48" t="s">
        <v>316</v>
      </c>
      <c r="E185" s="118">
        <v>3.7</v>
      </c>
      <c r="F185" s="119">
        <v>3.7629999999999999</v>
      </c>
      <c r="G185" s="120">
        <f t="shared" si="9"/>
        <v>5.4167399999999762E-2</v>
      </c>
      <c r="H185" s="127">
        <f t="shared" si="8"/>
        <v>0.28750154066910333</v>
      </c>
      <c r="I185" s="122">
        <f t="shared" si="10"/>
        <v>0.34166894066910308</v>
      </c>
      <c r="J185" s="19"/>
      <c r="K185" s="84"/>
      <c r="M185" s="19"/>
    </row>
    <row r="186" spans="1:13" x14ac:dyDescent="0.25">
      <c r="A186" s="90">
        <v>170</v>
      </c>
      <c r="B186" s="43" t="s">
        <v>198</v>
      </c>
      <c r="C186" s="42">
        <v>43</v>
      </c>
      <c r="D186" s="48" t="s">
        <v>316</v>
      </c>
      <c r="E186" s="118">
        <v>3</v>
      </c>
      <c r="F186" s="119">
        <v>3.1930000000000001</v>
      </c>
      <c r="G186" s="120">
        <f t="shared" si="9"/>
        <v>0.16594140000000004</v>
      </c>
      <c r="H186" s="127">
        <f t="shared" si="8"/>
        <v>0.11279713730630879</v>
      </c>
      <c r="I186" s="122">
        <f t="shared" si="10"/>
        <v>0.27873853730630882</v>
      </c>
      <c r="J186" s="19"/>
      <c r="K186" s="84"/>
      <c r="M186" s="19"/>
    </row>
    <row r="187" spans="1:13" x14ac:dyDescent="0.25">
      <c r="A187" s="90">
        <v>171</v>
      </c>
      <c r="B187" s="43" t="s">
        <v>199</v>
      </c>
      <c r="C187" s="42">
        <v>65.900000000000006</v>
      </c>
      <c r="D187" s="48" t="s">
        <v>316</v>
      </c>
      <c r="E187" s="118">
        <v>3</v>
      </c>
      <c r="F187" s="119">
        <v>4.9080000000000004</v>
      </c>
      <c r="G187" s="120">
        <f t="shared" si="9"/>
        <v>1.6404984000000002</v>
      </c>
      <c r="H187" s="127">
        <f t="shared" si="8"/>
        <v>0.17286817089501744</v>
      </c>
      <c r="I187" s="122">
        <f t="shared" si="10"/>
        <v>1.8133665708950177</v>
      </c>
      <c r="J187" s="19"/>
      <c r="K187" s="84"/>
      <c r="M187" s="19"/>
    </row>
    <row r="188" spans="1:13" x14ac:dyDescent="0.25">
      <c r="A188" s="90">
        <v>172</v>
      </c>
      <c r="B188" s="43" t="s">
        <v>200</v>
      </c>
      <c r="C188" s="42">
        <v>110</v>
      </c>
      <c r="D188" s="48" t="s">
        <v>317</v>
      </c>
      <c r="E188" s="121">
        <v>4144</v>
      </c>
      <c r="F188" s="119">
        <v>5967</v>
      </c>
      <c r="G188" s="120">
        <f>(F188-E188)* 0.00086</f>
        <v>1.56778</v>
      </c>
      <c r="H188" s="127">
        <f t="shared" si="8"/>
        <v>0.28855081636497598</v>
      </c>
      <c r="I188" s="122">
        <f t="shared" si="10"/>
        <v>1.8563308163649759</v>
      </c>
      <c r="J188" s="19"/>
      <c r="K188" s="84"/>
      <c r="M188" s="19"/>
    </row>
    <row r="189" spans="1:13" x14ac:dyDescent="0.25">
      <c r="A189" s="90">
        <v>173</v>
      </c>
      <c r="B189" s="43" t="s">
        <v>201</v>
      </c>
      <c r="C189" s="42">
        <v>42.8</v>
      </c>
      <c r="D189" s="48" t="s">
        <v>317</v>
      </c>
      <c r="E189" s="121">
        <v>155</v>
      </c>
      <c r="F189" s="121">
        <v>455</v>
      </c>
      <c r="G189" s="120">
        <f>(F189-E189)* 0.00086</f>
        <v>0.25800000000000001</v>
      </c>
      <c r="H189" s="127">
        <f t="shared" si="8"/>
        <v>0.11227249945837246</v>
      </c>
      <c r="I189" s="122">
        <f t="shared" si="10"/>
        <v>0.37027249945837248</v>
      </c>
      <c r="J189" s="19"/>
      <c r="K189" s="84"/>
      <c r="M189" s="19"/>
    </row>
    <row r="190" spans="1:13" x14ac:dyDescent="0.25">
      <c r="A190" s="90">
        <v>174</v>
      </c>
      <c r="B190" s="43" t="s">
        <v>202</v>
      </c>
      <c r="C190" s="42">
        <v>66.099999999999994</v>
      </c>
      <c r="D190" s="48" t="s">
        <v>317</v>
      </c>
      <c r="E190" s="121">
        <v>2926</v>
      </c>
      <c r="F190" s="121">
        <v>3789</v>
      </c>
      <c r="G190" s="120">
        <f t="shared" ref="G190:G207" si="11">(F190-E190)* 0.00086</f>
        <v>0.74217999999999995</v>
      </c>
      <c r="H190" s="127">
        <f t="shared" si="8"/>
        <v>0.17339280874295374</v>
      </c>
      <c r="I190" s="122">
        <f t="shared" si="10"/>
        <v>0.91557280874295366</v>
      </c>
      <c r="J190" s="19"/>
      <c r="K190" s="84"/>
      <c r="M190" s="19"/>
    </row>
    <row r="191" spans="1:13" x14ac:dyDescent="0.25">
      <c r="A191" s="90">
        <v>175</v>
      </c>
      <c r="B191" s="43" t="s">
        <v>203</v>
      </c>
      <c r="C191" s="42">
        <v>109.9</v>
      </c>
      <c r="D191" s="48" t="s">
        <v>317</v>
      </c>
      <c r="E191" s="121">
        <v>4022</v>
      </c>
      <c r="F191" s="121">
        <v>6558</v>
      </c>
      <c r="G191" s="120">
        <f t="shared" si="11"/>
        <v>2.1809599999999998</v>
      </c>
      <c r="H191" s="127">
        <f t="shared" si="8"/>
        <v>0.28828849744100782</v>
      </c>
      <c r="I191" s="122">
        <f t="shared" si="10"/>
        <v>2.4692484974410078</v>
      </c>
      <c r="J191" s="19"/>
      <c r="K191" s="84"/>
      <c r="M191" s="19"/>
    </row>
    <row r="192" spans="1:13" x14ac:dyDescent="0.25">
      <c r="A192" s="90">
        <v>176</v>
      </c>
      <c r="B192" s="43" t="s">
        <v>204</v>
      </c>
      <c r="C192" s="42">
        <v>43.1</v>
      </c>
      <c r="D192" s="48" t="s">
        <v>317</v>
      </c>
      <c r="E192" s="121">
        <v>1453</v>
      </c>
      <c r="F192" s="121">
        <v>1454</v>
      </c>
      <c r="G192" s="120">
        <f t="shared" si="11"/>
        <v>8.5999999999999998E-4</v>
      </c>
      <c r="H192" s="127">
        <f t="shared" si="8"/>
        <v>0.11305945623027695</v>
      </c>
      <c r="I192" s="122">
        <f t="shared" si="10"/>
        <v>0.11391945623027695</v>
      </c>
      <c r="J192" s="19"/>
      <c r="K192" s="84"/>
      <c r="M192" s="19"/>
    </row>
    <row r="193" spans="1:13" x14ac:dyDescent="0.25">
      <c r="A193" s="90">
        <v>177</v>
      </c>
      <c r="B193" s="43" t="s">
        <v>205</v>
      </c>
      <c r="C193" s="42">
        <v>65.8</v>
      </c>
      <c r="D193" s="48" t="s">
        <v>317</v>
      </c>
      <c r="E193" s="121">
        <v>3242</v>
      </c>
      <c r="F193" s="121">
        <v>5095</v>
      </c>
      <c r="G193" s="120">
        <f t="shared" si="11"/>
        <v>1.59358</v>
      </c>
      <c r="H193" s="127">
        <f t="shared" si="8"/>
        <v>0.17260585197104927</v>
      </c>
      <c r="I193" s="122">
        <f t="shared" si="10"/>
        <v>1.7661858519710494</v>
      </c>
      <c r="J193" s="19"/>
      <c r="K193" s="84"/>
      <c r="M193" s="19"/>
    </row>
    <row r="194" spans="1:13" x14ac:dyDescent="0.25">
      <c r="A194" s="90">
        <v>178</v>
      </c>
      <c r="B194" s="43" t="s">
        <v>206</v>
      </c>
      <c r="C194" s="42">
        <v>108</v>
      </c>
      <c r="D194" s="48" t="s">
        <v>317</v>
      </c>
      <c r="E194" s="121">
        <v>2175</v>
      </c>
      <c r="F194" s="121">
        <v>3174</v>
      </c>
      <c r="G194" s="120">
        <f t="shared" si="11"/>
        <v>0.85914000000000001</v>
      </c>
      <c r="H194" s="127">
        <f t="shared" si="8"/>
        <v>0.28330443788561277</v>
      </c>
      <c r="I194" s="122">
        <f t="shared" si="10"/>
        <v>1.1424444378856129</v>
      </c>
      <c r="J194" s="19"/>
      <c r="K194" s="84"/>
      <c r="M194" s="19"/>
    </row>
    <row r="195" spans="1:13" x14ac:dyDescent="0.25">
      <c r="A195" s="90">
        <v>179</v>
      </c>
      <c r="B195" s="43" t="s">
        <v>207</v>
      </c>
      <c r="C195" s="42">
        <v>43</v>
      </c>
      <c r="D195" s="48" t="s">
        <v>317</v>
      </c>
      <c r="E195" s="121">
        <v>1460</v>
      </c>
      <c r="F195" s="121">
        <v>1908</v>
      </c>
      <c r="G195" s="120">
        <f t="shared" si="11"/>
        <v>0.38528000000000001</v>
      </c>
      <c r="H195" s="127">
        <f t="shared" si="8"/>
        <v>0.11279713730630879</v>
      </c>
      <c r="I195" s="122">
        <f t="shared" si="10"/>
        <v>0.49807713730630881</v>
      </c>
      <c r="J195" s="19"/>
      <c r="K195" s="84"/>
      <c r="M195" s="19"/>
    </row>
    <row r="196" spans="1:13" x14ac:dyDescent="0.25">
      <c r="A196" s="90">
        <v>180</v>
      </c>
      <c r="B196" s="73" t="s">
        <v>208</v>
      </c>
      <c r="C196" s="42">
        <v>66.3</v>
      </c>
      <c r="D196" s="48" t="s">
        <v>317</v>
      </c>
      <c r="E196" s="121">
        <v>2909</v>
      </c>
      <c r="F196" s="121">
        <v>3681</v>
      </c>
      <c r="G196" s="120">
        <f t="shared" si="11"/>
        <v>0.66391999999999995</v>
      </c>
      <c r="H196" s="127">
        <f t="shared" si="8"/>
        <v>0.17391744659089006</v>
      </c>
      <c r="I196" s="122">
        <f t="shared" si="10"/>
        <v>0.83783744659088999</v>
      </c>
      <c r="J196" s="19"/>
      <c r="K196" s="84"/>
      <c r="M196" s="19"/>
    </row>
    <row r="197" spans="1:13" x14ac:dyDescent="0.25">
      <c r="A197" s="90">
        <v>181</v>
      </c>
      <c r="B197" s="43" t="s">
        <v>209</v>
      </c>
      <c r="C197" s="42">
        <v>110.9</v>
      </c>
      <c r="D197" s="48" t="s">
        <v>317</v>
      </c>
      <c r="E197" s="121">
        <v>4249</v>
      </c>
      <c r="F197" s="121">
        <v>6974</v>
      </c>
      <c r="G197" s="120">
        <f t="shared" si="11"/>
        <v>2.3435000000000001</v>
      </c>
      <c r="H197" s="127">
        <f t="shared" si="8"/>
        <v>0.29091168668068945</v>
      </c>
      <c r="I197" s="122">
        <f t="shared" si="10"/>
        <v>2.6344116866806897</v>
      </c>
      <c r="J197" s="19"/>
      <c r="K197" s="84"/>
      <c r="M197" s="19"/>
    </row>
    <row r="198" spans="1:13" x14ac:dyDescent="0.25">
      <c r="A198" s="90">
        <v>182</v>
      </c>
      <c r="B198" s="43" t="s">
        <v>210</v>
      </c>
      <c r="C198" s="42">
        <v>42.6</v>
      </c>
      <c r="D198" s="48" t="s">
        <v>317</v>
      </c>
      <c r="E198" s="121">
        <v>1992</v>
      </c>
      <c r="F198" s="121">
        <v>3273</v>
      </c>
      <c r="G198" s="120">
        <f t="shared" si="11"/>
        <v>1.1016600000000001</v>
      </c>
      <c r="H198" s="127">
        <f t="shared" si="8"/>
        <v>0.11174786161043615</v>
      </c>
      <c r="I198" s="122">
        <f t="shared" si="10"/>
        <v>1.2134078616104362</v>
      </c>
      <c r="J198" s="19"/>
      <c r="K198" s="84"/>
      <c r="M198" s="19"/>
    </row>
    <row r="199" spans="1:13" x14ac:dyDescent="0.25">
      <c r="A199" s="90">
        <v>183</v>
      </c>
      <c r="B199" s="43" t="s">
        <v>211</v>
      </c>
      <c r="C199" s="42">
        <v>65.3</v>
      </c>
      <c r="D199" s="48" t="s">
        <v>317</v>
      </c>
      <c r="E199" s="121">
        <v>2527</v>
      </c>
      <c r="F199" s="121">
        <v>3693</v>
      </c>
      <c r="G199" s="120">
        <f t="shared" si="11"/>
        <v>1.0027599999999999</v>
      </c>
      <c r="H199" s="127">
        <f t="shared" si="8"/>
        <v>0.17129425735120846</v>
      </c>
      <c r="I199" s="122">
        <f t="shared" si="10"/>
        <v>1.1740542573512083</v>
      </c>
      <c r="J199" s="19"/>
      <c r="K199" s="84"/>
      <c r="M199" s="19"/>
    </row>
    <row r="200" spans="1:13" x14ac:dyDescent="0.25">
      <c r="A200" s="90">
        <v>184</v>
      </c>
      <c r="B200" s="43" t="s">
        <v>212</v>
      </c>
      <c r="C200" s="42">
        <v>110</v>
      </c>
      <c r="D200" s="48" t="s">
        <v>317</v>
      </c>
      <c r="E200" s="121">
        <v>4059</v>
      </c>
      <c r="F200" s="121">
        <v>6755</v>
      </c>
      <c r="G200" s="120">
        <f t="shared" si="11"/>
        <v>2.3185599999999997</v>
      </c>
      <c r="H200" s="127">
        <f t="shared" si="8"/>
        <v>0.28855081636497598</v>
      </c>
      <c r="I200" s="122">
        <f t="shared" si="10"/>
        <v>2.6071108163649757</v>
      </c>
      <c r="J200" s="19"/>
      <c r="K200" s="84"/>
      <c r="M200" s="19"/>
    </row>
    <row r="201" spans="1:13" x14ac:dyDescent="0.25">
      <c r="A201" s="90">
        <v>185</v>
      </c>
      <c r="B201" s="43" t="s">
        <v>213</v>
      </c>
      <c r="C201" s="42">
        <v>42.6</v>
      </c>
      <c r="D201" s="48" t="s">
        <v>317</v>
      </c>
      <c r="E201" s="121">
        <v>2010</v>
      </c>
      <c r="F201" s="121">
        <v>2249</v>
      </c>
      <c r="G201" s="120">
        <f t="shared" si="11"/>
        <v>0.20554</v>
      </c>
      <c r="H201" s="127">
        <f t="shared" si="8"/>
        <v>0.11174786161043615</v>
      </c>
      <c r="I201" s="122">
        <f t="shared" si="10"/>
        <v>0.31728786161043615</v>
      </c>
      <c r="J201" s="19"/>
      <c r="K201" s="84"/>
      <c r="M201" s="19"/>
    </row>
    <row r="202" spans="1:13" x14ac:dyDescent="0.25">
      <c r="A202" s="90">
        <v>186</v>
      </c>
      <c r="B202" s="43" t="s">
        <v>214</v>
      </c>
      <c r="C202" s="42">
        <v>65.3</v>
      </c>
      <c r="D202" s="48" t="s">
        <v>317</v>
      </c>
      <c r="E202" s="121">
        <v>2693</v>
      </c>
      <c r="F202" s="121">
        <v>4089</v>
      </c>
      <c r="G202" s="120">
        <f t="shared" si="11"/>
        <v>1.2005600000000001</v>
      </c>
      <c r="H202" s="127">
        <f t="shared" si="8"/>
        <v>0.17129425735120846</v>
      </c>
      <c r="I202" s="122">
        <f t="shared" si="10"/>
        <v>1.3718542573512085</v>
      </c>
      <c r="J202" s="19"/>
      <c r="K202" s="84"/>
      <c r="M202" s="19"/>
    </row>
    <row r="203" spans="1:13" x14ac:dyDescent="0.25">
      <c r="A203" s="90">
        <v>187</v>
      </c>
      <c r="B203" s="43" t="s">
        <v>215</v>
      </c>
      <c r="C203" s="42">
        <v>109.9</v>
      </c>
      <c r="D203" s="48" t="s">
        <v>317</v>
      </c>
      <c r="E203" s="121">
        <v>3391</v>
      </c>
      <c r="F203" s="121">
        <v>5330</v>
      </c>
      <c r="G203" s="120">
        <f t="shared" si="11"/>
        <v>1.66754</v>
      </c>
      <c r="H203" s="127">
        <f t="shared" si="8"/>
        <v>0.28828849744100782</v>
      </c>
      <c r="I203" s="122">
        <f t="shared" si="10"/>
        <v>1.9558284974410078</v>
      </c>
      <c r="J203" s="19"/>
      <c r="K203" s="84"/>
      <c r="M203" s="19"/>
    </row>
    <row r="204" spans="1:13" x14ac:dyDescent="0.25">
      <c r="A204" s="90">
        <v>188</v>
      </c>
      <c r="B204" s="43" t="s">
        <v>216</v>
      </c>
      <c r="C204" s="42">
        <v>42.8</v>
      </c>
      <c r="D204" s="48" t="s">
        <v>317</v>
      </c>
      <c r="E204" s="121">
        <v>2051</v>
      </c>
      <c r="F204" s="121">
        <v>3112</v>
      </c>
      <c r="G204" s="120">
        <f t="shared" si="11"/>
        <v>0.91245999999999994</v>
      </c>
      <c r="H204" s="127">
        <f t="shared" si="8"/>
        <v>0.11227249945837246</v>
      </c>
      <c r="I204" s="122">
        <f t="shared" si="10"/>
        <v>1.0247324994583724</v>
      </c>
      <c r="J204" s="19"/>
      <c r="K204" s="84"/>
      <c r="M204" s="19"/>
    </row>
    <row r="205" spans="1:13" x14ac:dyDescent="0.25">
      <c r="A205" s="90">
        <v>189</v>
      </c>
      <c r="B205" s="43" t="s">
        <v>217</v>
      </c>
      <c r="C205" s="42">
        <v>65.5</v>
      </c>
      <c r="D205" s="48" t="s">
        <v>317</v>
      </c>
      <c r="E205" s="121">
        <v>2281</v>
      </c>
      <c r="F205" s="121">
        <v>2824</v>
      </c>
      <c r="G205" s="120">
        <f t="shared" si="11"/>
        <v>0.46698000000000001</v>
      </c>
      <c r="H205" s="127">
        <f t="shared" si="8"/>
        <v>0.17181889519914478</v>
      </c>
      <c r="I205" s="122">
        <f t="shared" si="10"/>
        <v>0.63879889519914479</v>
      </c>
      <c r="J205" s="19"/>
      <c r="K205" s="84"/>
      <c r="M205" s="19"/>
    </row>
    <row r="206" spans="1:13" x14ac:dyDescent="0.25">
      <c r="A206" s="90">
        <v>190</v>
      </c>
      <c r="B206" s="45" t="s">
        <v>218</v>
      </c>
      <c r="C206" s="42">
        <v>109.5</v>
      </c>
      <c r="D206" s="48" t="s">
        <v>317</v>
      </c>
      <c r="E206" s="121">
        <v>4585</v>
      </c>
      <c r="F206" s="121">
        <v>6693</v>
      </c>
      <c r="G206" s="120">
        <f t="shared" si="11"/>
        <v>1.81288</v>
      </c>
      <c r="H206" s="127">
        <f t="shared" si="8"/>
        <v>0.28723922174513516</v>
      </c>
      <c r="I206" s="122">
        <f t="shared" si="10"/>
        <v>2.1001192217451354</v>
      </c>
      <c r="J206" s="19"/>
      <c r="K206" s="84"/>
      <c r="M206" s="19"/>
    </row>
    <row r="207" spans="1:13" x14ac:dyDescent="0.25">
      <c r="A207" s="90">
        <v>191</v>
      </c>
      <c r="B207" s="43" t="s">
        <v>219</v>
      </c>
      <c r="C207" s="42">
        <v>43</v>
      </c>
      <c r="D207" s="48" t="s">
        <v>317</v>
      </c>
      <c r="E207" s="121">
        <v>1897</v>
      </c>
      <c r="F207" s="121">
        <v>2823</v>
      </c>
      <c r="G207" s="120">
        <f t="shared" si="11"/>
        <v>0.79635999999999996</v>
      </c>
      <c r="H207" s="127">
        <f t="shared" si="8"/>
        <v>0.11279713730630879</v>
      </c>
      <c r="I207" s="122">
        <f t="shared" si="10"/>
        <v>0.90915713730630876</v>
      </c>
      <c r="J207" s="19"/>
      <c r="K207" s="84"/>
      <c r="M207" s="19"/>
    </row>
    <row r="208" spans="1:13" x14ac:dyDescent="0.25">
      <c r="A208" s="90">
        <v>192</v>
      </c>
      <c r="B208" s="43" t="s">
        <v>220</v>
      </c>
      <c r="C208" s="42">
        <v>65.3</v>
      </c>
      <c r="D208" s="48" t="s">
        <v>317</v>
      </c>
      <c r="E208" s="121">
        <v>2750</v>
      </c>
      <c r="F208" s="121">
        <v>4209</v>
      </c>
      <c r="G208" s="120">
        <f>(F208-E208)* 0.00086</f>
        <v>1.25474</v>
      </c>
      <c r="H208" s="127">
        <f t="shared" si="8"/>
        <v>0.17129425735120846</v>
      </c>
      <c r="I208" s="122">
        <f t="shared" si="10"/>
        <v>1.4260342573512084</v>
      </c>
      <c r="J208" s="19"/>
      <c r="K208" s="84"/>
      <c r="M208" s="19"/>
    </row>
    <row r="209" spans="1:13" x14ac:dyDescent="0.25">
      <c r="A209" s="90" t="s">
        <v>319</v>
      </c>
      <c r="B209" s="95" t="s">
        <v>318</v>
      </c>
      <c r="C209" s="96"/>
      <c r="D209" s="48" t="s">
        <v>316</v>
      </c>
      <c r="E209" s="119">
        <v>6.3719999999999999</v>
      </c>
      <c r="F209" s="119">
        <v>13.673999999999999</v>
      </c>
      <c r="G209" s="120">
        <f>(F209-E209)*0.8598</f>
        <v>6.2782596000000002</v>
      </c>
      <c r="H209" s="127">
        <f>$G$11/$C$303*C209</f>
        <v>0</v>
      </c>
      <c r="I209" s="122">
        <f t="shared" si="10"/>
        <v>6.2782596000000002</v>
      </c>
      <c r="J209" s="19"/>
      <c r="K209" s="84"/>
      <c r="M209" s="19"/>
    </row>
    <row r="210" spans="1:13" x14ac:dyDescent="0.25">
      <c r="A210" s="90">
        <v>196</v>
      </c>
      <c r="B210" s="43" t="s">
        <v>221</v>
      </c>
      <c r="C210" s="42">
        <v>52.8</v>
      </c>
      <c r="D210" s="48" t="s">
        <v>316</v>
      </c>
      <c r="E210" s="118">
        <v>1.7</v>
      </c>
      <c r="F210" s="119">
        <v>3.3639999999999999</v>
      </c>
      <c r="G210" s="120">
        <f>(F210-E210)*0.8598</f>
        <v>1.4307071999999998</v>
      </c>
      <c r="H210" s="127">
        <f t="shared" ref="H210:H273" si="12">$G$11/$C$303*C210</f>
        <v>0.13850439185518845</v>
      </c>
      <c r="I210" s="122">
        <f t="shared" si="10"/>
        <v>1.5692115918551883</v>
      </c>
      <c r="J210" s="19"/>
      <c r="K210" s="84"/>
      <c r="M210" s="19"/>
    </row>
    <row r="211" spans="1:13" x14ac:dyDescent="0.25">
      <c r="A211" s="90">
        <v>197</v>
      </c>
      <c r="B211" s="43" t="s">
        <v>222</v>
      </c>
      <c r="C211" s="42">
        <v>51.2</v>
      </c>
      <c r="D211" s="48" t="s">
        <v>316</v>
      </c>
      <c r="E211" s="118">
        <v>1.3</v>
      </c>
      <c r="F211" s="119">
        <v>2.3769999999999998</v>
      </c>
      <c r="G211" s="120">
        <f t="shared" ref="G211:G274" si="13">(F211-E211)*0.8598</f>
        <v>0.92600459999999973</v>
      </c>
      <c r="H211" s="127">
        <f t="shared" si="12"/>
        <v>0.13430728907169792</v>
      </c>
      <c r="I211" s="122">
        <f t="shared" si="10"/>
        <v>1.0603118890716976</v>
      </c>
      <c r="J211" s="19"/>
      <c r="K211" s="84"/>
      <c r="M211" s="19"/>
    </row>
    <row r="212" spans="1:13" x14ac:dyDescent="0.25">
      <c r="A212" s="90">
        <v>198</v>
      </c>
      <c r="B212" s="43" t="s">
        <v>223</v>
      </c>
      <c r="C212" s="42">
        <v>113.6</v>
      </c>
      <c r="D212" s="48" t="s">
        <v>316</v>
      </c>
      <c r="E212" s="118">
        <v>4.3</v>
      </c>
      <c r="F212" s="119">
        <v>9.0879999999999992</v>
      </c>
      <c r="G212" s="120">
        <f t="shared" si="13"/>
        <v>4.1167223999999996</v>
      </c>
      <c r="H212" s="127">
        <f>$G$11/$C$303*C212</f>
        <v>0.29799429762782975</v>
      </c>
      <c r="I212" s="122">
        <f t="shared" si="10"/>
        <v>4.4147166976278296</v>
      </c>
      <c r="J212" s="19"/>
      <c r="K212" s="84"/>
      <c r="M212" s="19"/>
    </row>
    <row r="213" spans="1:13" x14ac:dyDescent="0.25">
      <c r="A213" s="90">
        <v>199</v>
      </c>
      <c r="B213" s="43" t="s">
        <v>224</v>
      </c>
      <c r="C213" s="42">
        <v>106.7</v>
      </c>
      <c r="D213" s="48" t="s">
        <v>316</v>
      </c>
      <c r="E213" s="118">
        <v>2.5</v>
      </c>
      <c r="F213" s="119">
        <v>5.3979999999999997</v>
      </c>
      <c r="G213" s="120">
        <f t="shared" si="13"/>
        <v>2.4917003999999996</v>
      </c>
      <c r="H213" s="127">
        <f t="shared" si="12"/>
        <v>0.2798942918740267</v>
      </c>
      <c r="I213" s="122">
        <f t="shared" si="10"/>
        <v>2.7715946918740264</v>
      </c>
      <c r="J213" s="19"/>
      <c r="K213" s="84"/>
      <c r="M213" s="19"/>
    </row>
    <row r="214" spans="1:13" x14ac:dyDescent="0.25">
      <c r="A214" s="90">
        <v>200</v>
      </c>
      <c r="B214" s="43" t="s">
        <v>225</v>
      </c>
      <c r="C214" s="42">
        <v>92.7</v>
      </c>
      <c r="D214" s="48" t="s">
        <v>316</v>
      </c>
      <c r="E214" s="118">
        <v>2.2000000000000002</v>
      </c>
      <c r="F214" s="119">
        <v>4.1340000000000003</v>
      </c>
      <c r="G214" s="120">
        <f t="shared" si="13"/>
        <v>1.6628532000000003</v>
      </c>
      <c r="H214" s="127">
        <f t="shared" si="12"/>
        <v>0.2431696425184843</v>
      </c>
      <c r="I214" s="122">
        <f t="shared" si="10"/>
        <v>1.9060228425184846</v>
      </c>
      <c r="J214" s="19"/>
      <c r="K214" s="84"/>
      <c r="M214" s="19"/>
    </row>
    <row r="215" spans="1:13" x14ac:dyDescent="0.25">
      <c r="A215" s="90">
        <v>201</v>
      </c>
      <c r="B215" s="43" t="s">
        <v>226</v>
      </c>
      <c r="C215" s="42">
        <v>81.8</v>
      </c>
      <c r="D215" s="48" t="s">
        <v>316</v>
      </c>
      <c r="E215" s="118">
        <v>2.2000000000000002</v>
      </c>
      <c r="F215" s="119">
        <v>3.9830000000000001</v>
      </c>
      <c r="G215" s="120">
        <f t="shared" si="13"/>
        <v>1.5330234</v>
      </c>
      <c r="H215" s="127">
        <f t="shared" si="12"/>
        <v>0.21457687980595486</v>
      </c>
      <c r="I215" s="122">
        <f t="shared" si="10"/>
        <v>1.7476002798059549</v>
      </c>
      <c r="J215" s="19"/>
      <c r="K215" s="84"/>
      <c r="M215" s="19"/>
    </row>
    <row r="216" spans="1:13" x14ac:dyDescent="0.25">
      <c r="A216" s="90">
        <v>202</v>
      </c>
      <c r="B216" s="43" t="s">
        <v>227</v>
      </c>
      <c r="C216" s="42">
        <v>52.3</v>
      </c>
      <c r="D216" s="48" t="s">
        <v>316</v>
      </c>
      <c r="E216" s="118">
        <v>1.1000000000000001</v>
      </c>
      <c r="F216" s="119">
        <v>1.488</v>
      </c>
      <c r="G216" s="120">
        <f t="shared" si="13"/>
        <v>0.33360239999999991</v>
      </c>
      <c r="H216" s="127">
        <f t="shared" si="12"/>
        <v>0.13719279723534766</v>
      </c>
      <c r="I216" s="122">
        <f t="shared" si="10"/>
        <v>0.47079519723534757</v>
      </c>
      <c r="J216" s="19"/>
      <c r="K216" s="84"/>
      <c r="M216" s="19"/>
    </row>
    <row r="217" spans="1:13" x14ac:dyDescent="0.25">
      <c r="A217" s="90">
        <v>203</v>
      </c>
      <c r="B217" s="43" t="s">
        <v>228</v>
      </c>
      <c r="C217" s="42">
        <v>51.3</v>
      </c>
      <c r="D217" s="48" t="s">
        <v>316</v>
      </c>
      <c r="E217" s="118">
        <v>1.4</v>
      </c>
      <c r="F217" s="119">
        <v>2.8839999999999999</v>
      </c>
      <c r="G217" s="120">
        <f t="shared" si="13"/>
        <v>1.2759431999999999</v>
      </c>
      <c r="H217" s="127">
        <f t="shared" si="12"/>
        <v>0.13456960799566606</v>
      </c>
      <c r="I217" s="122">
        <f t="shared" si="10"/>
        <v>1.4105128079956659</v>
      </c>
      <c r="J217" s="19"/>
      <c r="K217" s="84"/>
      <c r="M217" s="19"/>
    </row>
    <row r="218" spans="1:13" x14ac:dyDescent="0.25">
      <c r="A218" s="90">
        <v>204</v>
      </c>
      <c r="B218" s="43" t="s">
        <v>229</v>
      </c>
      <c r="C218" s="42">
        <v>113.7</v>
      </c>
      <c r="D218" s="48" t="s">
        <v>316</v>
      </c>
      <c r="E218" s="118">
        <v>5.0999999999999996</v>
      </c>
      <c r="F218" s="119">
        <v>9.0489999999999995</v>
      </c>
      <c r="G218" s="120">
        <f t="shared" si="13"/>
        <v>3.3953501999999998</v>
      </c>
      <c r="H218" s="127">
        <f t="shared" si="12"/>
        <v>0.29825661655179792</v>
      </c>
      <c r="I218" s="122">
        <f t="shared" si="10"/>
        <v>3.6936068165517977</v>
      </c>
      <c r="J218" s="19"/>
      <c r="K218" s="84"/>
      <c r="M218" s="19"/>
    </row>
    <row r="219" spans="1:13" x14ac:dyDescent="0.25">
      <c r="A219" s="90">
        <v>205</v>
      </c>
      <c r="B219" s="43" t="s">
        <v>230</v>
      </c>
      <c r="C219" s="42">
        <v>107</v>
      </c>
      <c r="D219" s="48" t="s">
        <v>316</v>
      </c>
      <c r="E219" s="118">
        <v>2.4</v>
      </c>
      <c r="F219" s="119">
        <v>4.2329999999999997</v>
      </c>
      <c r="G219" s="120">
        <f t="shared" si="13"/>
        <v>1.5760133999999999</v>
      </c>
      <c r="H219" s="127">
        <f t="shared" si="12"/>
        <v>0.28068124864593119</v>
      </c>
      <c r="I219" s="122">
        <f t="shared" si="10"/>
        <v>1.856694648645931</v>
      </c>
      <c r="J219" s="19"/>
      <c r="K219" s="84"/>
      <c r="M219" s="19"/>
    </row>
    <row r="220" spans="1:13" x14ac:dyDescent="0.25">
      <c r="A220" s="90">
        <v>206</v>
      </c>
      <c r="B220" s="43" t="s">
        <v>231</v>
      </c>
      <c r="C220" s="42">
        <v>92.7</v>
      </c>
      <c r="D220" s="48" t="s">
        <v>316</v>
      </c>
      <c r="E220" s="118">
        <v>3.2</v>
      </c>
      <c r="F220" s="119">
        <v>5.367</v>
      </c>
      <c r="G220" s="120">
        <f t="shared" si="13"/>
        <v>1.8631865999999999</v>
      </c>
      <c r="H220" s="127">
        <f t="shared" si="12"/>
        <v>0.2431696425184843</v>
      </c>
      <c r="I220" s="122">
        <f t="shared" si="10"/>
        <v>2.1063562425184843</v>
      </c>
      <c r="J220" s="19"/>
      <c r="K220" s="84"/>
      <c r="M220" s="19"/>
    </row>
    <row r="221" spans="1:13" x14ac:dyDescent="0.25">
      <c r="A221" s="90">
        <v>207</v>
      </c>
      <c r="B221" s="43" t="s">
        <v>232</v>
      </c>
      <c r="C221" s="42">
        <v>81</v>
      </c>
      <c r="D221" s="48" t="s">
        <v>316</v>
      </c>
      <c r="E221" s="118">
        <v>2.1</v>
      </c>
      <c r="F221" s="119">
        <v>4.0330000000000004</v>
      </c>
      <c r="G221" s="120">
        <f t="shared" si="13"/>
        <v>1.6619934000000003</v>
      </c>
      <c r="H221" s="127">
        <f t="shared" si="12"/>
        <v>0.21247832841420958</v>
      </c>
      <c r="I221" s="122">
        <f t="shared" si="10"/>
        <v>1.8744717284142098</v>
      </c>
      <c r="J221" s="19"/>
      <c r="K221" s="84"/>
      <c r="M221" s="19"/>
    </row>
    <row r="222" spans="1:13" x14ac:dyDescent="0.25">
      <c r="A222" s="90">
        <v>208</v>
      </c>
      <c r="B222" s="43" t="s">
        <v>233</v>
      </c>
      <c r="C222" s="42">
        <v>53.2</v>
      </c>
      <c r="D222" s="48" t="s">
        <v>316</v>
      </c>
      <c r="E222" s="118">
        <v>1.6</v>
      </c>
      <c r="F222" s="119">
        <v>3.14</v>
      </c>
      <c r="G222" s="120">
        <f t="shared" si="13"/>
        <v>1.324092</v>
      </c>
      <c r="H222" s="127">
        <f t="shared" si="12"/>
        <v>0.13955366755106111</v>
      </c>
      <c r="I222" s="122">
        <f t="shared" si="10"/>
        <v>1.4636456675510612</v>
      </c>
      <c r="J222" s="19"/>
      <c r="K222" s="84"/>
      <c r="M222" s="19"/>
    </row>
    <row r="223" spans="1:13" x14ac:dyDescent="0.25">
      <c r="A223" s="90">
        <v>209</v>
      </c>
      <c r="B223" s="43" t="s">
        <v>234</v>
      </c>
      <c r="C223" s="42">
        <v>51.1</v>
      </c>
      <c r="D223" s="48" t="s">
        <v>316</v>
      </c>
      <c r="E223" s="118">
        <v>1.7</v>
      </c>
      <c r="F223" s="119">
        <v>3.5019999999999998</v>
      </c>
      <c r="G223" s="120">
        <f t="shared" si="13"/>
        <v>1.5493595999999998</v>
      </c>
      <c r="H223" s="127">
        <f t="shared" si="12"/>
        <v>0.13404497014772976</v>
      </c>
      <c r="I223" s="122">
        <f t="shared" si="10"/>
        <v>1.6834045701477296</v>
      </c>
      <c r="J223" s="19"/>
      <c r="K223" s="84"/>
      <c r="M223" s="19"/>
    </row>
    <row r="224" spans="1:13" x14ac:dyDescent="0.25">
      <c r="A224" s="90">
        <v>210</v>
      </c>
      <c r="B224" s="43" t="s">
        <v>235</v>
      </c>
      <c r="C224" s="42">
        <v>113.8</v>
      </c>
      <c r="D224" s="48" t="s">
        <v>316</v>
      </c>
      <c r="E224" s="118">
        <v>3.5</v>
      </c>
      <c r="F224" s="119">
        <v>7.6980000000000004</v>
      </c>
      <c r="G224" s="120">
        <f t="shared" si="13"/>
        <v>3.6094404000000004</v>
      </c>
      <c r="H224" s="127">
        <f t="shared" si="12"/>
        <v>0.29851893547576608</v>
      </c>
      <c r="I224" s="122">
        <f t="shared" si="10"/>
        <v>3.9079593354757667</v>
      </c>
      <c r="J224" s="19"/>
      <c r="K224" s="84"/>
      <c r="M224" s="19"/>
    </row>
    <row r="225" spans="1:13" x14ac:dyDescent="0.25">
      <c r="A225" s="90">
        <v>211</v>
      </c>
      <c r="B225" s="43" t="s">
        <v>236</v>
      </c>
      <c r="C225" s="42">
        <v>106.9</v>
      </c>
      <c r="D225" s="48" t="s">
        <v>316</v>
      </c>
      <c r="E225" s="118">
        <v>1.9</v>
      </c>
      <c r="F225" s="119">
        <v>3.9849999999999999</v>
      </c>
      <c r="G225" s="120">
        <f t="shared" si="13"/>
        <v>1.792683</v>
      </c>
      <c r="H225" s="127">
        <f t="shared" si="12"/>
        <v>0.28041892972196303</v>
      </c>
      <c r="I225" s="122">
        <f t="shared" si="10"/>
        <v>2.0731019297219628</v>
      </c>
      <c r="J225" s="19"/>
      <c r="K225" s="84"/>
      <c r="M225" s="19"/>
    </row>
    <row r="226" spans="1:13" x14ac:dyDescent="0.25">
      <c r="A226" s="90">
        <v>212</v>
      </c>
      <c r="B226" s="43" t="s">
        <v>237</v>
      </c>
      <c r="C226" s="42">
        <v>93.2</v>
      </c>
      <c r="D226" s="48" t="s">
        <v>316</v>
      </c>
      <c r="E226" s="118">
        <v>2.4</v>
      </c>
      <c r="F226" s="119">
        <v>5.0289999999999999</v>
      </c>
      <c r="G226" s="120">
        <f t="shared" si="13"/>
        <v>2.2604142</v>
      </c>
      <c r="H226" s="127">
        <f t="shared" si="12"/>
        <v>0.24448123713832512</v>
      </c>
      <c r="I226" s="122">
        <f t="shared" si="10"/>
        <v>2.504895437138325</v>
      </c>
      <c r="J226" s="19"/>
      <c r="K226" s="84"/>
      <c r="M226" s="19"/>
    </row>
    <row r="227" spans="1:13" x14ac:dyDescent="0.25">
      <c r="A227" s="90">
        <v>213</v>
      </c>
      <c r="B227" s="43" t="s">
        <v>238</v>
      </c>
      <c r="C227" s="42">
        <v>80.7</v>
      </c>
      <c r="D227" s="48" t="s">
        <v>316</v>
      </c>
      <c r="E227" s="118">
        <v>1.8</v>
      </c>
      <c r="F227" s="119">
        <v>2.7869999999999999</v>
      </c>
      <c r="G227" s="120">
        <f t="shared" si="13"/>
        <v>0.84862259999999989</v>
      </c>
      <c r="H227" s="127">
        <f t="shared" si="12"/>
        <v>0.21169137164230512</v>
      </c>
      <c r="I227" s="122">
        <f t="shared" si="10"/>
        <v>1.0603139716423051</v>
      </c>
      <c r="J227" s="19"/>
      <c r="K227" s="84"/>
      <c r="M227" s="19"/>
    </row>
    <row r="228" spans="1:13" x14ac:dyDescent="0.25">
      <c r="A228" s="90">
        <v>214</v>
      </c>
      <c r="B228" s="43" t="s">
        <v>239</v>
      </c>
      <c r="C228" s="42">
        <v>52.5</v>
      </c>
      <c r="D228" s="48" t="s">
        <v>316</v>
      </c>
      <c r="E228" s="118">
        <v>1.2</v>
      </c>
      <c r="F228" s="119">
        <v>2.7160000000000002</v>
      </c>
      <c r="G228" s="120">
        <f t="shared" si="13"/>
        <v>1.3034568000000002</v>
      </c>
      <c r="H228" s="127">
        <f t="shared" si="12"/>
        <v>0.13771743508328399</v>
      </c>
      <c r="I228" s="122">
        <f t="shared" si="10"/>
        <v>1.4411742350832841</v>
      </c>
      <c r="J228" s="19"/>
      <c r="K228" s="84"/>
      <c r="M228" s="19"/>
    </row>
    <row r="229" spans="1:13" x14ac:dyDescent="0.25">
      <c r="A229" s="90">
        <v>215</v>
      </c>
      <c r="B229" s="43" t="s">
        <v>240</v>
      </c>
      <c r="C229" s="42">
        <v>51</v>
      </c>
      <c r="D229" s="48" t="s">
        <v>316</v>
      </c>
      <c r="E229" s="118">
        <v>0.3</v>
      </c>
      <c r="F229" s="119">
        <v>0.34499999999999997</v>
      </c>
      <c r="G229" s="120">
        <f t="shared" si="13"/>
        <v>3.8690999999999989E-2</v>
      </c>
      <c r="H229" s="127">
        <f t="shared" si="12"/>
        <v>0.1337826512237616</v>
      </c>
      <c r="I229" s="122">
        <f t="shared" ref="I229:I292" si="14">G229+H229</f>
        <v>0.17247365122376157</v>
      </c>
      <c r="J229" s="19"/>
      <c r="K229" s="84"/>
      <c r="M229" s="19"/>
    </row>
    <row r="230" spans="1:13" x14ac:dyDescent="0.25">
      <c r="A230" s="90">
        <v>216</v>
      </c>
      <c r="B230" s="43" t="s">
        <v>241</v>
      </c>
      <c r="C230" s="42">
        <v>113.9</v>
      </c>
      <c r="D230" s="48" t="s">
        <v>316</v>
      </c>
      <c r="E230" s="118">
        <v>2.8</v>
      </c>
      <c r="F230" s="119">
        <v>6.681</v>
      </c>
      <c r="G230" s="120">
        <f t="shared" si="13"/>
        <v>3.3368838000000003</v>
      </c>
      <c r="H230" s="127">
        <f t="shared" si="12"/>
        <v>0.29878125439973424</v>
      </c>
      <c r="I230" s="122">
        <f t="shared" si="14"/>
        <v>3.6356650543997344</v>
      </c>
      <c r="J230" s="19"/>
      <c r="K230" s="84"/>
      <c r="M230" s="19"/>
    </row>
    <row r="231" spans="1:13" x14ac:dyDescent="0.25">
      <c r="A231" s="90">
        <v>217</v>
      </c>
      <c r="B231" s="43" t="s">
        <v>242</v>
      </c>
      <c r="C231" s="42">
        <v>106.5</v>
      </c>
      <c r="D231" s="48" t="s">
        <v>316</v>
      </c>
      <c r="E231" s="118">
        <v>1.7</v>
      </c>
      <c r="F231" s="119">
        <v>4.335</v>
      </c>
      <c r="G231" s="120">
        <f t="shared" si="13"/>
        <v>2.2655729999999998</v>
      </c>
      <c r="H231" s="127">
        <f t="shared" si="12"/>
        <v>0.27936965402609037</v>
      </c>
      <c r="I231" s="122">
        <f t="shared" si="14"/>
        <v>2.54494265402609</v>
      </c>
      <c r="J231" s="19"/>
      <c r="K231" s="84"/>
      <c r="M231" s="19"/>
    </row>
    <row r="232" spans="1:13" x14ac:dyDescent="0.25">
      <c r="A232" s="90">
        <v>218</v>
      </c>
      <c r="B232" s="43" t="s">
        <v>243</v>
      </c>
      <c r="C232" s="42">
        <v>92.6</v>
      </c>
      <c r="D232" s="48" t="s">
        <v>316</v>
      </c>
      <c r="E232" s="118">
        <v>2</v>
      </c>
      <c r="F232" s="119">
        <v>4.9370000000000003</v>
      </c>
      <c r="G232" s="120">
        <f t="shared" si="13"/>
        <v>2.5252326000000003</v>
      </c>
      <c r="H232" s="127">
        <f t="shared" si="12"/>
        <v>0.24290732359451614</v>
      </c>
      <c r="I232" s="122">
        <f t="shared" si="14"/>
        <v>2.7681399235945165</v>
      </c>
      <c r="J232" s="19"/>
      <c r="K232" s="84"/>
      <c r="M232" s="19"/>
    </row>
    <row r="233" spans="1:13" x14ac:dyDescent="0.25">
      <c r="A233" s="90">
        <v>219</v>
      </c>
      <c r="B233" s="43" t="s">
        <v>244</v>
      </c>
      <c r="C233" s="42">
        <v>81.400000000000006</v>
      </c>
      <c r="D233" s="48" t="s">
        <v>316</v>
      </c>
      <c r="E233" s="118">
        <v>1.9</v>
      </c>
      <c r="F233" s="119">
        <v>2.15</v>
      </c>
      <c r="G233" s="120">
        <f t="shared" si="13"/>
        <v>0.21495</v>
      </c>
      <c r="H233" s="127">
        <f t="shared" si="12"/>
        <v>0.21352760411008223</v>
      </c>
      <c r="I233" s="122">
        <f t="shared" si="14"/>
        <v>0.42847760411008223</v>
      </c>
      <c r="J233" s="19"/>
      <c r="K233" s="84"/>
      <c r="M233" s="19"/>
    </row>
    <row r="234" spans="1:13" x14ac:dyDescent="0.25">
      <c r="A234" s="90">
        <v>220</v>
      </c>
      <c r="B234" s="43" t="s">
        <v>245</v>
      </c>
      <c r="C234" s="42">
        <v>52.9</v>
      </c>
      <c r="D234" s="48" t="s">
        <v>316</v>
      </c>
      <c r="E234" s="118">
        <v>0.9</v>
      </c>
      <c r="F234" s="119">
        <v>2.5139999999999998</v>
      </c>
      <c r="G234" s="120">
        <f t="shared" si="13"/>
        <v>1.3877172</v>
      </c>
      <c r="H234" s="127">
        <f t="shared" si="12"/>
        <v>0.13876671077915662</v>
      </c>
      <c r="I234" s="122">
        <f t="shared" si="14"/>
        <v>1.5264839107791566</v>
      </c>
      <c r="J234" s="19"/>
      <c r="K234" s="84"/>
      <c r="M234" s="19"/>
    </row>
    <row r="235" spans="1:13" x14ac:dyDescent="0.25">
      <c r="A235" s="90">
        <v>221</v>
      </c>
      <c r="B235" s="43" t="s">
        <v>246</v>
      </c>
      <c r="C235" s="42">
        <v>51.4</v>
      </c>
      <c r="D235" s="48" t="s">
        <v>316</v>
      </c>
      <c r="E235" s="118">
        <v>2.4</v>
      </c>
      <c r="F235" s="119">
        <v>3.65</v>
      </c>
      <c r="G235" s="120">
        <f t="shared" si="13"/>
        <v>1.0747500000000001</v>
      </c>
      <c r="H235" s="127">
        <f t="shared" si="12"/>
        <v>0.13483192691963422</v>
      </c>
      <c r="I235" s="122">
        <f t="shared" si="14"/>
        <v>1.2095819269196344</v>
      </c>
      <c r="J235" s="19"/>
      <c r="K235" s="84"/>
      <c r="M235" s="19"/>
    </row>
    <row r="236" spans="1:13" x14ac:dyDescent="0.25">
      <c r="A236" s="90">
        <v>222</v>
      </c>
      <c r="B236" s="43" t="s">
        <v>247</v>
      </c>
      <c r="C236" s="42">
        <v>115</v>
      </c>
      <c r="D236" s="48" t="s">
        <v>316</v>
      </c>
      <c r="E236" s="118">
        <v>3.7</v>
      </c>
      <c r="F236" s="119">
        <v>6.2409999999999997</v>
      </c>
      <c r="G236" s="120">
        <f t="shared" si="13"/>
        <v>2.1847517999999995</v>
      </c>
      <c r="H236" s="127">
        <f t="shared" si="12"/>
        <v>0.30166676256338398</v>
      </c>
      <c r="I236" s="122">
        <f t="shared" si="14"/>
        <v>2.4864185625633834</v>
      </c>
      <c r="J236" s="19"/>
      <c r="K236" s="84"/>
      <c r="M236" s="19"/>
    </row>
    <row r="237" spans="1:13" x14ac:dyDescent="0.25">
      <c r="A237" s="90">
        <v>223</v>
      </c>
      <c r="B237" s="43" t="s">
        <v>248</v>
      </c>
      <c r="C237" s="42">
        <v>106.7</v>
      </c>
      <c r="D237" s="48" t="s">
        <v>316</v>
      </c>
      <c r="E237" s="118">
        <v>3.4</v>
      </c>
      <c r="F237" s="119">
        <v>6.04</v>
      </c>
      <c r="G237" s="120">
        <f t="shared" si="13"/>
        <v>2.2698720000000003</v>
      </c>
      <c r="H237" s="127">
        <f t="shared" si="12"/>
        <v>0.2798942918740267</v>
      </c>
      <c r="I237" s="122">
        <f t="shared" si="14"/>
        <v>2.5497662918740271</v>
      </c>
      <c r="J237" s="19"/>
      <c r="K237" s="84"/>
      <c r="M237" s="19"/>
    </row>
    <row r="238" spans="1:13" x14ac:dyDescent="0.25">
      <c r="A238" s="90">
        <v>224</v>
      </c>
      <c r="B238" s="43" t="s">
        <v>249</v>
      </c>
      <c r="C238" s="42">
        <v>92.4</v>
      </c>
      <c r="D238" s="48" t="s">
        <v>316</v>
      </c>
      <c r="E238" s="118">
        <v>2.2999999999999998</v>
      </c>
      <c r="F238" s="119">
        <v>4.7729999999999997</v>
      </c>
      <c r="G238" s="120">
        <f t="shared" si="13"/>
        <v>2.1262854</v>
      </c>
      <c r="H238" s="127">
        <f t="shared" si="12"/>
        <v>0.24238268574657984</v>
      </c>
      <c r="I238" s="122">
        <f t="shared" si="14"/>
        <v>2.3686680857465801</v>
      </c>
      <c r="J238" s="19"/>
      <c r="K238" s="84"/>
      <c r="M238" s="19"/>
    </row>
    <row r="239" spans="1:13" x14ac:dyDescent="0.25">
      <c r="A239" s="90">
        <v>225</v>
      </c>
      <c r="B239" s="43" t="s">
        <v>250</v>
      </c>
      <c r="C239" s="42">
        <v>81.2</v>
      </c>
      <c r="D239" s="48" t="s">
        <v>316</v>
      </c>
      <c r="E239" s="118">
        <v>2.9</v>
      </c>
      <c r="F239" s="119">
        <v>4.6289999999999996</v>
      </c>
      <c r="G239" s="120">
        <f t="shared" si="13"/>
        <v>1.4865941999999996</v>
      </c>
      <c r="H239" s="127">
        <f t="shared" si="12"/>
        <v>0.2130029662621459</v>
      </c>
      <c r="I239" s="122">
        <f t="shared" si="14"/>
        <v>1.6995971662621456</v>
      </c>
      <c r="J239" s="19"/>
      <c r="K239" s="84"/>
      <c r="M239" s="19"/>
    </row>
    <row r="240" spans="1:13" x14ac:dyDescent="0.25">
      <c r="A240" s="90">
        <v>226</v>
      </c>
      <c r="B240" s="43" t="s">
        <v>251</v>
      </c>
      <c r="C240" s="42">
        <v>52.7</v>
      </c>
      <c r="D240" s="48" t="s">
        <v>316</v>
      </c>
      <c r="E240" s="118">
        <v>1.1000000000000001</v>
      </c>
      <c r="F240" s="119">
        <v>1.4530000000000001</v>
      </c>
      <c r="G240" s="120">
        <f t="shared" si="13"/>
        <v>0.30350939999999998</v>
      </c>
      <c r="H240" s="127">
        <f t="shared" si="12"/>
        <v>0.13824207293122032</v>
      </c>
      <c r="I240" s="122">
        <f t="shared" si="14"/>
        <v>0.4417514729312203</v>
      </c>
      <c r="J240" s="19"/>
      <c r="K240" s="84"/>
      <c r="M240" s="19"/>
    </row>
    <row r="241" spans="1:13" x14ac:dyDescent="0.25">
      <c r="A241" s="90">
        <v>227</v>
      </c>
      <c r="B241" s="43" t="s">
        <v>252</v>
      </c>
      <c r="C241" s="42">
        <v>51.5</v>
      </c>
      <c r="D241" s="48" t="s">
        <v>316</v>
      </c>
      <c r="E241" s="118">
        <v>1.5</v>
      </c>
      <c r="F241" s="119">
        <v>3.3439999999999999</v>
      </c>
      <c r="G241" s="120">
        <f t="shared" si="13"/>
        <v>1.5854712</v>
      </c>
      <c r="H241" s="127">
        <f t="shared" si="12"/>
        <v>0.13509424584360238</v>
      </c>
      <c r="I241" s="122">
        <f t="shared" si="14"/>
        <v>1.7205654458436024</v>
      </c>
      <c r="J241" s="19"/>
      <c r="K241" s="84"/>
      <c r="M241" s="19"/>
    </row>
    <row r="242" spans="1:13" x14ac:dyDescent="0.25">
      <c r="A242" s="90">
        <v>228</v>
      </c>
      <c r="B242" s="43" t="s">
        <v>253</v>
      </c>
      <c r="C242" s="42">
        <v>113.5</v>
      </c>
      <c r="D242" s="48" t="s">
        <v>316</v>
      </c>
      <c r="E242" s="118">
        <v>4</v>
      </c>
      <c r="F242" s="119">
        <v>8.5139999999999993</v>
      </c>
      <c r="G242" s="120">
        <f t="shared" si="13"/>
        <v>3.8811371999999995</v>
      </c>
      <c r="H242" s="127">
        <f t="shared" si="12"/>
        <v>0.29773197870386159</v>
      </c>
      <c r="I242" s="122">
        <f t="shared" si="14"/>
        <v>4.1788691787038612</v>
      </c>
      <c r="J242" s="19"/>
      <c r="K242" s="84"/>
      <c r="M242" s="19"/>
    </row>
    <row r="243" spans="1:13" x14ac:dyDescent="0.25">
      <c r="A243" s="90">
        <v>229</v>
      </c>
      <c r="B243" s="43" t="s">
        <v>254</v>
      </c>
      <c r="C243" s="42">
        <v>107.4</v>
      </c>
      <c r="D243" s="48" t="s">
        <v>316</v>
      </c>
      <c r="E243" s="118">
        <v>2.4</v>
      </c>
      <c r="F243" s="119">
        <v>4.97</v>
      </c>
      <c r="G243" s="120">
        <f t="shared" si="13"/>
        <v>2.209686</v>
      </c>
      <c r="H243" s="127">
        <f t="shared" si="12"/>
        <v>0.28173052434180385</v>
      </c>
      <c r="I243" s="122">
        <f t="shared" si="14"/>
        <v>2.4914165243418038</v>
      </c>
      <c r="J243" s="19"/>
      <c r="K243" s="84"/>
      <c r="M243" s="19"/>
    </row>
    <row r="244" spans="1:13" x14ac:dyDescent="0.25">
      <c r="A244" s="90">
        <v>230</v>
      </c>
      <c r="B244" s="43" t="s">
        <v>255</v>
      </c>
      <c r="C244" s="42">
        <v>93</v>
      </c>
      <c r="D244" s="48" t="s">
        <v>316</v>
      </c>
      <c r="E244" s="118">
        <v>2.2999999999999998</v>
      </c>
      <c r="F244" s="119">
        <v>4.6269999999999998</v>
      </c>
      <c r="G244" s="120">
        <f t="shared" si="13"/>
        <v>2.0007546</v>
      </c>
      <c r="H244" s="127">
        <f t="shared" si="12"/>
        <v>0.24395659929038879</v>
      </c>
      <c r="I244" s="122">
        <f t="shared" si="14"/>
        <v>2.2447111992903888</v>
      </c>
      <c r="J244" s="19"/>
      <c r="K244" s="84"/>
      <c r="M244" s="19"/>
    </row>
    <row r="245" spans="1:13" x14ac:dyDescent="0.25">
      <c r="A245" s="90">
        <v>231</v>
      </c>
      <c r="B245" s="43" t="s">
        <v>256</v>
      </c>
      <c r="C245" s="42">
        <v>80.900000000000006</v>
      </c>
      <c r="D245" s="48" t="s">
        <v>316</v>
      </c>
      <c r="E245" s="118">
        <v>1.9</v>
      </c>
      <c r="F245" s="119">
        <v>4.16</v>
      </c>
      <c r="G245" s="120">
        <f t="shared" si="13"/>
        <v>1.9431480000000003</v>
      </c>
      <c r="H245" s="127">
        <f t="shared" si="12"/>
        <v>0.21221600949024144</v>
      </c>
      <c r="I245" s="122">
        <f t="shared" si="14"/>
        <v>2.155364009490242</v>
      </c>
      <c r="J245" s="19"/>
      <c r="K245" s="84"/>
      <c r="M245" s="19"/>
    </row>
    <row r="246" spans="1:13" x14ac:dyDescent="0.25">
      <c r="A246" s="90">
        <v>232</v>
      </c>
      <c r="B246" s="43" t="s">
        <v>257</v>
      </c>
      <c r="C246" s="42">
        <v>52.5</v>
      </c>
      <c r="D246" s="48" t="s">
        <v>316</v>
      </c>
      <c r="E246" s="118">
        <v>1.5</v>
      </c>
      <c r="F246" s="119">
        <v>2.839</v>
      </c>
      <c r="G246" s="120">
        <f t="shared" si="13"/>
        <v>1.1512722</v>
      </c>
      <c r="H246" s="127">
        <f t="shared" si="12"/>
        <v>0.13771743508328399</v>
      </c>
      <c r="I246" s="122">
        <f t="shared" si="14"/>
        <v>1.2889896350832839</v>
      </c>
      <c r="J246" s="19"/>
      <c r="K246" s="84"/>
      <c r="M246" s="19"/>
    </row>
    <row r="247" spans="1:13" x14ac:dyDescent="0.25">
      <c r="A247" s="90">
        <v>233</v>
      </c>
      <c r="B247" s="43" t="s">
        <v>258</v>
      </c>
      <c r="C247" s="42">
        <v>50.7</v>
      </c>
      <c r="D247" s="48" t="s">
        <v>316</v>
      </c>
      <c r="E247" s="118">
        <v>1.6</v>
      </c>
      <c r="F247" s="119">
        <v>3.4950000000000001</v>
      </c>
      <c r="G247" s="120">
        <f t="shared" si="13"/>
        <v>1.629321</v>
      </c>
      <c r="H247" s="127">
        <f t="shared" si="12"/>
        <v>0.1329956944518571</v>
      </c>
      <c r="I247" s="122">
        <f t="shared" si="14"/>
        <v>1.7623166944518571</v>
      </c>
      <c r="J247" s="19"/>
      <c r="K247" s="84"/>
      <c r="M247" s="19"/>
    </row>
    <row r="248" spans="1:13" x14ac:dyDescent="0.25">
      <c r="A248" s="90">
        <v>234</v>
      </c>
      <c r="B248" s="43" t="s">
        <v>259</v>
      </c>
      <c r="C248" s="42">
        <v>113.8</v>
      </c>
      <c r="D248" s="48" t="s">
        <v>316</v>
      </c>
      <c r="E248" s="118">
        <v>3.8</v>
      </c>
      <c r="F248" s="119">
        <v>5.7880000000000003</v>
      </c>
      <c r="G248" s="120">
        <f t="shared" si="13"/>
        <v>1.7092824000000004</v>
      </c>
      <c r="H248" s="127">
        <f t="shared" si="12"/>
        <v>0.29851893547576608</v>
      </c>
      <c r="I248" s="122">
        <f t="shared" si="14"/>
        <v>2.0078013354757664</v>
      </c>
      <c r="J248" s="19"/>
      <c r="K248" s="84"/>
      <c r="M248" s="19"/>
    </row>
    <row r="249" spans="1:13" x14ac:dyDescent="0.25">
      <c r="A249" s="90">
        <v>235</v>
      </c>
      <c r="B249" s="43" t="s">
        <v>260</v>
      </c>
      <c r="C249" s="42">
        <v>106.4</v>
      </c>
      <c r="D249" s="48" t="s">
        <v>316</v>
      </c>
      <c r="E249" s="118">
        <v>1.4</v>
      </c>
      <c r="F249" s="119">
        <v>2.496</v>
      </c>
      <c r="G249" s="120">
        <f t="shared" si="13"/>
        <v>0.94234080000000009</v>
      </c>
      <c r="H249" s="127">
        <f t="shared" si="12"/>
        <v>0.27910733510212221</v>
      </c>
      <c r="I249" s="122">
        <f t="shared" si="14"/>
        <v>1.2214481351021222</v>
      </c>
      <c r="J249" s="19"/>
      <c r="K249" s="84"/>
      <c r="M249" s="19"/>
    </row>
    <row r="250" spans="1:13" x14ac:dyDescent="0.25">
      <c r="A250" s="90">
        <v>236</v>
      </c>
      <c r="B250" s="43" t="s">
        <v>261</v>
      </c>
      <c r="C250" s="42">
        <v>94.4</v>
      </c>
      <c r="D250" s="48" t="s">
        <v>316</v>
      </c>
      <c r="E250" s="118">
        <v>2.2000000000000002</v>
      </c>
      <c r="F250" s="119">
        <v>4.67</v>
      </c>
      <c r="G250" s="120">
        <f t="shared" si="13"/>
        <v>2.1237059999999999</v>
      </c>
      <c r="H250" s="127">
        <f t="shared" si="12"/>
        <v>0.24762906422594302</v>
      </c>
      <c r="I250" s="122">
        <f t="shared" si="14"/>
        <v>2.371335064225943</v>
      </c>
      <c r="J250" s="19"/>
      <c r="K250" s="84"/>
      <c r="M250" s="19"/>
    </row>
    <row r="251" spans="1:13" x14ac:dyDescent="0.25">
      <c r="A251" s="90">
        <v>237</v>
      </c>
      <c r="B251" s="43" t="s">
        <v>262</v>
      </c>
      <c r="C251" s="42">
        <v>80.3</v>
      </c>
      <c r="D251" s="48" t="s">
        <v>316</v>
      </c>
      <c r="E251" s="118">
        <v>3</v>
      </c>
      <c r="F251" s="119">
        <v>5.1230000000000002</v>
      </c>
      <c r="G251" s="120">
        <f t="shared" si="13"/>
        <v>1.8253554000000003</v>
      </c>
      <c r="H251" s="127">
        <f t="shared" si="12"/>
        <v>0.21064209594643246</v>
      </c>
      <c r="I251" s="122">
        <f t="shared" si="14"/>
        <v>2.0359974959464329</v>
      </c>
      <c r="J251" s="19"/>
      <c r="K251" s="84"/>
      <c r="M251" s="19"/>
    </row>
    <row r="252" spans="1:13" x14ac:dyDescent="0.25">
      <c r="A252" s="90">
        <v>238</v>
      </c>
      <c r="B252" s="43" t="s">
        <v>263</v>
      </c>
      <c r="C252" s="42">
        <v>52.4</v>
      </c>
      <c r="D252" s="48" t="s">
        <v>316</v>
      </c>
      <c r="E252" s="118">
        <v>1.2</v>
      </c>
      <c r="F252" s="119">
        <v>1.9650000000000001</v>
      </c>
      <c r="G252" s="120">
        <f t="shared" si="13"/>
        <v>0.65774700000000008</v>
      </c>
      <c r="H252" s="127">
        <f t="shared" si="12"/>
        <v>0.13745511615931583</v>
      </c>
      <c r="I252" s="122">
        <f t="shared" si="14"/>
        <v>0.79520211615931591</v>
      </c>
      <c r="J252" s="19"/>
      <c r="K252" s="84"/>
      <c r="M252" s="19"/>
    </row>
    <row r="253" spans="1:13" x14ac:dyDescent="0.25">
      <c r="A253" s="90">
        <v>239</v>
      </c>
      <c r="B253" s="43" t="s">
        <v>264</v>
      </c>
      <c r="C253" s="42">
        <v>50.9</v>
      </c>
      <c r="D253" s="48" t="s">
        <v>316</v>
      </c>
      <c r="E253" s="118">
        <v>0.8</v>
      </c>
      <c r="F253" s="119">
        <v>1.79</v>
      </c>
      <c r="G253" s="120">
        <f t="shared" si="13"/>
        <v>0.85120200000000001</v>
      </c>
      <c r="H253" s="127">
        <f t="shared" si="12"/>
        <v>0.13352033229979343</v>
      </c>
      <c r="I253" s="122">
        <f t="shared" si="14"/>
        <v>0.98472233229979345</v>
      </c>
      <c r="J253" s="19"/>
      <c r="K253" s="84"/>
      <c r="M253" s="19"/>
    </row>
    <row r="254" spans="1:13" x14ac:dyDescent="0.25">
      <c r="A254" s="90">
        <v>240</v>
      </c>
      <c r="B254" s="43" t="s">
        <v>265</v>
      </c>
      <c r="C254" s="42">
        <v>114.5</v>
      </c>
      <c r="D254" s="48" t="s">
        <v>316</v>
      </c>
      <c r="E254" s="118">
        <v>5.7</v>
      </c>
      <c r="F254" s="119">
        <v>10.11</v>
      </c>
      <c r="G254" s="120">
        <f t="shared" si="13"/>
        <v>3.7917179999999995</v>
      </c>
      <c r="H254" s="127">
        <f t="shared" si="12"/>
        <v>0.30035516794354317</v>
      </c>
      <c r="I254" s="122">
        <f t="shared" si="14"/>
        <v>4.0920731679435427</v>
      </c>
      <c r="J254" s="19"/>
      <c r="K254" s="84"/>
      <c r="M254" s="19"/>
    </row>
    <row r="255" spans="1:13" x14ac:dyDescent="0.25">
      <c r="A255" s="90">
        <v>241</v>
      </c>
      <c r="B255" s="43" t="s">
        <v>266</v>
      </c>
      <c r="C255" s="42">
        <v>106.5</v>
      </c>
      <c r="D255" s="48" t="s">
        <v>316</v>
      </c>
      <c r="E255" s="118">
        <v>3.1</v>
      </c>
      <c r="F255" s="119">
        <v>4.8979999999999997</v>
      </c>
      <c r="G255" s="120">
        <f>(F255-E255)*0.8598</f>
        <v>1.5459203999999998</v>
      </c>
      <c r="H255" s="127">
        <f t="shared" si="12"/>
        <v>0.27936965402609037</v>
      </c>
      <c r="I255" s="122">
        <f t="shared" si="14"/>
        <v>1.8252900540260901</v>
      </c>
      <c r="J255" s="19"/>
      <c r="K255" s="84"/>
      <c r="M255" s="19"/>
    </row>
    <row r="256" spans="1:13" x14ac:dyDescent="0.25">
      <c r="A256" s="90">
        <v>242</v>
      </c>
      <c r="B256" s="43" t="s">
        <v>267</v>
      </c>
      <c r="C256" s="42">
        <v>93.5</v>
      </c>
      <c r="D256" s="48" t="s">
        <v>316</v>
      </c>
      <c r="E256" s="119">
        <v>2.7959999999999998</v>
      </c>
      <c r="F256" s="119">
        <v>4.9240000000000004</v>
      </c>
      <c r="G256" s="120">
        <f>(F256-E256)*0.8598</f>
        <v>1.8296544000000006</v>
      </c>
      <c r="H256" s="127">
        <f t="shared" si="12"/>
        <v>0.24526819391022958</v>
      </c>
      <c r="I256" s="122">
        <f t="shared" si="14"/>
        <v>2.0749225939102303</v>
      </c>
      <c r="J256" s="19"/>
      <c r="K256" s="84"/>
      <c r="M256" s="19"/>
    </row>
    <row r="257" spans="1:13" x14ac:dyDescent="0.25">
      <c r="A257" s="90">
        <v>243</v>
      </c>
      <c r="B257" s="43" t="s">
        <v>268</v>
      </c>
      <c r="C257" s="42">
        <v>80.5</v>
      </c>
      <c r="D257" s="48" t="s">
        <v>316</v>
      </c>
      <c r="E257" s="118">
        <v>1.5</v>
      </c>
      <c r="F257" s="119">
        <v>2.2200000000000002</v>
      </c>
      <c r="G257" s="120">
        <f t="shared" si="13"/>
        <v>0.61905600000000016</v>
      </c>
      <c r="H257" s="127">
        <f t="shared" si="12"/>
        <v>0.21116673379436879</v>
      </c>
      <c r="I257" s="122">
        <f t="shared" si="14"/>
        <v>0.83022273379436895</v>
      </c>
      <c r="J257" s="19"/>
      <c r="K257" s="84"/>
      <c r="M257" s="19"/>
    </row>
    <row r="258" spans="1:13" x14ac:dyDescent="0.25">
      <c r="A258" s="90">
        <v>244</v>
      </c>
      <c r="B258" s="43" t="s">
        <v>269</v>
      </c>
      <c r="C258" s="42">
        <v>52.7</v>
      </c>
      <c r="D258" s="48" t="s">
        <v>316</v>
      </c>
      <c r="E258" s="118">
        <v>1.6</v>
      </c>
      <c r="F258" s="119">
        <v>3.0720000000000001</v>
      </c>
      <c r="G258" s="120">
        <f t="shared" si="13"/>
        <v>1.2656255999999999</v>
      </c>
      <c r="H258" s="127">
        <f t="shared" si="12"/>
        <v>0.13824207293122032</v>
      </c>
      <c r="I258" s="122">
        <f t="shared" si="14"/>
        <v>1.4038676729312203</v>
      </c>
      <c r="J258" s="19"/>
      <c r="K258" s="84"/>
      <c r="M258" s="19"/>
    </row>
    <row r="259" spans="1:13" x14ac:dyDescent="0.25">
      <c r="A259" s="90">
        <v>245</v>
      </c>
      <c r="B259" s="43" t="s">
        <v>270</v>
      </c>
      <c r="C259" s="42">
        <v>50.3</v>
      </c>
      <c r="D259" s="48" t="s">
        <v>316</v>
      </c>
      <c r="E259" s="118">
        <v>1.6</v>
      </c>
      <c r="F259" s="119">
        <v>3.3359999999999999</v>
      </c>
      <c r="G259" s="120">
        <f t="shared" si="13"/>
        <v>1.4926127999999999</v>
      </c>
      <c r="H259" s="127">
        <f t="shared" si="12"/>
        <v>0.13194641875598445</v>
      </c>
      <c r="I259" s="122">
        <f t="shared" si="14"/>
        <v>1.6245592187559843</v>
      </c>
      <c r="J259" s="19"/>
      <c r="K259" s="84"/>
      <c r="M259" s="19"/>
    </row>
    <row r="260" spans="1:13" x14ac:dyDescent="0.25">
      <c r="A260" s="90">
        <v>246</v>
      </c>
      <c r="B260" s="43" t="s">
        <v>271</v>
      </c>
      <c r="C260" s="42">
        <v>113.9</v>
      </c>
      <c r="D260" s="48" t="s">
        <v>316</v>
      </c>
      <c r="E260" s="118">
        <v>3.7</v>
      </c>
      <c r="F260" s="119">
        <v>7.585</v>
      </c>
      <c r="G260" s="120">
        <f t="shared" si="13"/>
        <v>3.3403229999999997</v>
      </c>
      <c r="H260" s="127">
        <f t="shared" si="12"/>
        <v>0.29878125439973424</v>
      </c>
      <c r="I260" s="122">
        <f t="shared" si="14"/>
        <v>3.6391042543997338</v>
      </c>
      <c r="J260" s="19"/>
      <c r="K260" s="84"/>
      <c r="M260" s="19"/>
    </row>
    <row r="261" spans="1:13" x14ac:dyDescent="0.25">
      <c r="A261" s="90">
        <v>247</v>
      </c>
      <c r="B261" s="43" t="s">
        <v>272</v>
      </c>
      <c r="C261" s="42">
        <v>106.3</v>
      </c>
      <c r="D261" s="48" t="s">
        <v>316</v>
      </c>
      <c r="E261" s="118">
        <v>2.6</v>
      </c>
      <c r="F261" s="119">
        <v>4.3849999999999998</v>
      </c>
      <c r="G261" s="120">
        <f t="shared" si="13"/>
        <v>1.5347429999999997</v>
      </c>
      <c r="H261" s="127">
        <f t="shared" si="12"/>
        <v>0.27884501617815405</v>
      </c>
      <c r="I261" s="122">
        <f t="shared" si="14"/>
        <v>1.8135880161781537</v>
      </c>
      <c r="J261" s="19"/>
      <c r="K261" s="84"/>
      <c r="M261" s="19"/>
    </row>
    <row r="262" spans="1:13" x14ac:dyDescent="0.25">
      <c r="A262" s="90">
        <v>248</v>
      </c>
      <c r="B262" s="43" t="s">
        <v>273</v>
      </c>
      <c r="C262" s="42">
        <v>92.5</v>
      </c>
      <c r="D262" s="48" t="s">
        <v>316</v>
      </c>
      <c r="E262" s="118">
        <v>4</v>
      </c>
      <c r="F262" s="119">
        <v>7.3079999999999998</v>
      </c>
      <c r="G262" s="120">
        <f t="shared" si="13"/>
        <v>2.8442183999999999</v>
      </c>
      <c r="H262" s="127">
        <f t="shared" si="12"/>
        <v>0.24264500467054798</v>
      </c>
      <c r="I262" s="122">
        <f t="shared" si="14"/>
        <v>3.0868634046705479</v>
      </c>
      <c r="J262" s="19"/>
      <c r="K262" s="84"/>
      <c r="M262" s="19"/>
    </row>
    <row r="263" spans="1:13" x14ac:dyDescent="0.25">
      <c r="A263" s="90">
        <v>249</v>
      </c>
      <c r="B263" s="43" t="s">
        <v>274</v>
      </c>
      <c r="C263" s="42">
        <v>85.1</v>
      </c>
      <c r="D263" s="48" t="s">
        <v>316</v>
      </c>
      <c r="E263" s="118">
        <v>1.4</v>
      </c>
      <c r="F263" s="119">
        <v>2.2919999999999998</v>
      </c>
      <c r="G263" s="120">
        <f t="shared" si="13"/>
        <v>0.76694159999999989</v>
      </c>
      <c r="H263" s="127">
        <f t="shared" si="12"/>
        <v>0.22323340429690414</v>
      </c>
      <c r="I263" s="122">
        <f t="shared" si="14"/>
        <v>0.99017500429690397</v>
      </c>
      <c r="J263" s="19"/>
      <c r="K263" s="84"/>
      <c r="M263" s="19"/>
    </row>
    <row r="264" spans="1:13" x14ac:dyDescent="0.25">
      <c r="A264" s="90">
        <v>250</v>
      </c>
      <c r="B264" s="43" t="s">
        <v>275</v>
      </c>
      <c r="C264" s="42">
        <v>52.4</v>
      </c>
      <c r="D264" s="48" t="s">
        <v>316</v>
      </c>
      <c r="E264" s="118">
        <v>1.2</v>
      </c>
      <c r="F264" s="119">
        <v>2.48</v>
      </c>
      <c r="G264" s="120">
        <f t="shared" si="13"/>
        <v>1.100544</v>
      </c>
      <c r="H264" s="127">
        <f t="shared" si="12"/>
        <v>0.13745511615931583</v>
      </c>
      <c r="I264" s="122">
        <f t="shared" si="14"/>
        <v>1.2379991161593158</v>
      </c>
      <c r="J264" s="19"/>
      <c r="K264" s="84"/>
      <c r="M264" s="19"/>
    </row>
    <row r="265" spans="1:13" x14ac:dyDescent="0.25">
      <c r="A265" s="90">
        <v>251</v>
      </c>
      <c r="B265" s="43" t="s">
        <v>276</v>
      </c>
      <c r="C265" s="42">
        <v>50.9</v>
      </c>
      <c r="D265" s="48" t="s">
        <v>316</v>
      </c>
      <c r="E265" s="118">
        <v>2.1</v>
      </c>
      <c r="F265" s="119">
        <v>3.8109999999999999</v>
      </c>
      <c r="G265" s="120">
        <f t="shared" si="13"/>
        <v>1.4711177999999998</v>
      </c>
      <c r="H265" s="127">
        <f t="shared" si="12"/>
        <v>0.13352033229979343</v>
      </c>
      <c r="I265" s="122">
        <f t="shared" si="14"/>
        <v>1.6046381322997934</v>
      </c>
      <c r="J265" s="19"/>
      <c r="K265" s="84"/>
      <c r="M265" s="19"/>
    </row>
    <row r="266" spans="1:13" x14ac:dyDescent="0.25">
      <c r="A266" s="90">
        <v>252</v>
      </c>
      <c r="B266" s="43" t="s">
        <v>277</v>
      </c>
      <c r="C266" s="42">
        <v>113.9</v>
      </c>
      <c r="D266" s="48" t="s">
        <v>316</v>
      </c>
      <c r="E266" s="118">
        <v>3.8</v>
      </c>
      <c r="F266" s="119">
        <v>7.5650000000000004</v>
      </c>
      <c r="G266" s="120">
        <f t="shared" si="13"/>
        <v>3.2371470000000007</v>
      </c>
      <c r="H266" s="127">
        <f t="shared" si="12"/>
        <v>0.29878125439973424</v>
      </c>
      <c r="I266" s="122">
        <f t="shared" si="14"/>
        <v>3.5359282543997348</v>
      </c>
      <c r="J266" s="19"/>
      <c r="K266" s="84"/>
      <c r="M266" s="19"/>
    </row>
    <row r="267" spans="1:13" x14ac:dyDescent="0.25">
      <c r="A267" s="90">
        <v>253</v>
      </c>
      <c r="B267" s="43" t="s">
        <v>278</v>
      </c>
      <c r="C267" s="42">
        <v>106.8</v>
      </c>
      <c r="D267" s="48" t="s">
        <v>316</v>
      </c>
      <c r="E267" s="118">
        <v>2.8</v>
      </c>
      <c r="F267" s="119">
        <v>5.0830000000000002</v>
      </c>
      <c r="G267" s="120">
        <f t="shared" si="13"/>
        <v>1.9629234000000004</v>
      </c>
      <c r="H267" s="127">
        <f t="shared" si="12"/>
        <v>0.28015661079799486</v>
      </c>
      <c r="I267" s="122">
        <f t="shared" si="14"/>
        <v>2.2430800107979953</v>
      </c>
      <c r="J267" s="19"/>
      <c r="K267" s="84"/>
      <c r="M267" s="19"/>
    </row>
    <row r="268" spans="1:13" x14ac:dyDescent="0.25">
      <c r="A268" s="90">
        <v>254</v>
      </c>
      <c r="B268" s="43" t="s">
        <v>279</v>
      </c>
      <c r="C268" s="42">
        <v>92.5</v>
      </c>
      <c r="D268" s="48" t="s">
        <v>316</v>
      </c>
      <c r="E268" s="118">
        <v>2.4</v>
      </c>
      <c r="F268" s="119">
        <v>4.8780000000000001</v>
      </c>
      <c r="G268" s="120">
        <f t="shared" si="13"/>
        <v>2.1305844</v>
      </c>
      <c r="H268" s="127">
        <f t="shared" si="12"/>
        <v>0.24264500467054798</v>
      </c>
      <c r="I268" s="122">
        <f t="shared" si="14"/>
        <v>2.373229404670548</v>
      </c>
      <c r="J268" s="19"/>
      <c r="K268" s="84"/>
      <c r="M268" s="19"/>
    </row>
    <row r="269" spans="1:13" x14ac:dyDescent="0.25">
      <c r="A269" s="90">
        <v>255</v>
      </c>
      <c r="B269" s="43" t="s">
        <v>280</v>
      </c>
      <c r="C269" s="42">
        <v>81</v>
      </c>
      <c r="D269" s="48" t="s">
        <v>316</v>
      </c>
      <c r="E269" s="118">
        <v>2.2999999999999998</v>
      </c>
      <c r="F269" s="119">
        <v>4.5890000000000004</v>
      </c>
      <c r="G269" s="120">
        <f t="shared" si="13"/>
        <v>1.9680822000000004</v>
      </c>
      <c r="H269" s="127">
        <f t="shared" si="12"/>
        <v>0.21247832841420958</v>
      </c>
      <c r="I269" s="122">
        <f t="shared" si="14"/>
        <v>2.18056052841421</v>
      </c>
      <c r="J269" s="19"/>
      <c r="K269" s="84"/>
      <c r="M269" s="19"/>
    </row>
    <row r="270" spans="1:13" x14ac:dyDescent="0.25">
      <c r="A270" s="90">
        <v>256</v>
      </c>
      <c r="B270" s="43" t="s">
        <v>281</v>
      </c>
      <c r="C270" s="42">
        <v>52.2</v>
      </c>
      <c r="D270" s="48" t="s">
        <v>316</v>
      </c>
      <c r="E270" s="118">
        <v>1.1000000000000001</v>
      </c>
      <c r="F270" s="119">
        <v>2.1509999999999998</v>
      </c>
      <c r="G270" s="120">
        <f t="shared" si="13"/>
        <v>0.90364979999999973</v>
      </c>
      <c r="H270" s="127">
        <f t="shared" si="12"/>
        <v>0.13693047831137953</v>
      </c>
      <c r="I270" s="122">
        <f t="shared" si="14"/>
        <v>1.0405802783113793</v>
      </c>
      <c r="J270" s="19"/>
      <c r="K270" s="84"/>
      <c r="M270" s="19"/>
    </row>
    <row r="271" spans="1:13" x14ac:dyDescent="0.25">
      <c r="A271" s="90">
        <v>257</v>
      </c>
      <c r="B271" s="43" t="s">
        <v>282</v>
      </c>
      <c r="C271" s="42">
        <v>50.7</v>
      </c>
      <c r="D271" s="48" t="s">
        <v>316</v>
      </c>
      <c r="E271" s="118">
        <v>1.4</v>
      </c>
      <c r="F271" s="119">
        <v>2.4350000000000001</v>
      </c>
      <c r="G271" s="120">
        <f t="shared" si="13"/>
        <v>0.88989300000000016</v>
      </c>
      <c r="H271" s="127">
        <f t="shared" si="12"/>
        <v>0.1329956944518571</v>
      </c>
      <c r="I271" s="122">
        <f t="shared" si="14"/>
        <v>1.0228886944518574</v>
      </c>
      <c r="J271" s="19"/>
      <c r="K271" s="84"/>
      <c r="M271" s="19"/>
    </row>
    <row r="272" spans="1:13" x14ac:dyDescent="0.25">
      <c r="A272" s="90">
        <v>258</v>
      </c>
      <c r="B272" s="43" t="s">
        <v>283</v>
      </c>
      <c r="C272" s="42">
        <v>113.9</v>
      </c>
      <c r="D272" s="48" t="s">
        <v>316</v>
      </c>
      <c r="E272" s="118">
        <v>3.3</v>
      </c>
      <c r="F272" s="119">
        <v>3.589</v>
      </c>
      <c r="G272" s="120">
        <f t="shared" si="13"/>
        <v>0.24848220000000013</v>
      </c>
      <c r="H272" s="127">
        <f t="shared" si="12"/>
        <v>0.29878125439973424</v>
      </c>
      <c r="I272" s="122">
        <f t="shared" si="14"/>
        <v>0.54726345439973434</v>
      </c>
      <c r="J272" s="19"/>
      <c r="K272" s="84"/>
      <c r="M272" s="19"/>
    </row>
    <row r="273" spans="1:13" x14ac:dyDescent="0.25">
      <c r="A273" s="90">
        <v>259</v>
      </c>
      <c r="B273" s="43" t="s">
        <v>284</v>
      </c>
      <c r="C273" s="42">
        <v>106.9</v>
      </c>
      <c r="D273" s="48" t="s">
        <v>316</v>
      </c>
      <c r="E273" s="118">
        <v>3.4</v>
      </c>
      <c r="F273" s="119">
        <v>6.1459999999999999</v>
      </c>
      <c r="G273" s="120">
        <f t="shared" si="13"/>
        <v>2.3610107999999999</v>
      </c>
      <c r="H273" s="127">
        <f t="shared" si="12"/>
        <v>0.28041892972196303</v>
      </c>
      <c r="I273" s="122">
        <f t="shared" si="14"/>
        <v>2.6414297297219629</v>
      </c>
      <c r="J273" s="19"/>
      <c r="K273" s="84"/>
      <c r="M273" s="19"/>
    </row>
    <row r="274" spans="1:13" x14ac:dyDescent="0.25">
      <c r="A274" s="90">
        <v>260</v>
      </c>
      <c r="B274" s="43" t="s">
        <v>285</v>
      </c>
      <c r="C274" s="42">
        <v>92.5</v>
      </c>
      <c r="D274" s="48" t="s">
        <v>316</v>
      </c>
      <c r="E274" s="118">
        <v>1.8</v>
      </c>
      <c r="F274" s="119">
        <v>3.66</v>
      </c>
      <c r="G274" s="120">
        <f t="shared" si="13"/>
        <v>1.5992280000000001</v>
      </c>
      <c r="H274" s="127">
        <f t="shared" ref="H274:H302" si="15">$G$11/$C$303*C274</f>
        <v>0.24264500467054798</v>
      </c>
      <c r="I274" s="122">
        <f t="shared" si="14"/>
        <v>1.841873004670548</v>
      </c>
      <c r="J274" s="19"/>
      <c r="K274" s="84"/>
      <c r="M274" s="19"/>
    </row>
    <row r="275" spans="1:13" x14ac:dyDescent="0.25">
      <c r="A275" s="90">
        <v>261</v>
      </c>
      <c r="B275" s="43" t="s">
        <v>286</v>
      </c>
      <c r="C275" s="42">
        <v>80.900000000000006</v>
      </c>
      <c r="D275" s="48" t="s">
        <v>316</v>
      </c>
      <c r="E275" s="118">
        <v>1.7</v>
      </c>
      <c r="F275" s="119">
        <v>2.6120000000000001</v>
      </c>
      <c r="G275" s="120">
        <f t="shared" ref="G275:G302" si="16">(F275-E275)*0.8598</f>
        <v>0.7841376000000001</v>
      </c>
      <c r="H275" s="127">
        <f t="shared" si="15"/>
        <v>0.21221600949024144</v>
      </c>
      <c r="I275" s="122">
        <f t="shared" si="14"/>
        <v>0.99635360949024154</v>
      </c>
      <c r="J275" s="19"/>
      <c r="K275" s="84"/>
      <c r="M275" s="19"/>
    </row>
    <row r="276" spans="1:13" x14ac:dyDescent="0.25">
      <c r="A276" s="90">
        <v>262</v>
      </c>
      <c r="B276" s="43" t="s">
        <v>287</v>
      </c>
      <c r="C276" s="42">
        <v>52.1</v>
      </c>
      <c r="D276" s="48" t="s">
        <v>316</v>
      </c>
      <c r="E276" s="118">
        <v>1.3</v>
      </c>
      <c r="F276" s="119">
        <v>2.0099999999999998</v>
      </c>
      <c r="G276" s="120">
        <f t="shared" si="16"/>
        <v>0.61045799999999983</v>
      </c>
      <c r="H276" s="127">
        <f t="shared" si="15"/>
        <v>0.13666815938741136</v>
      </c>
      <c r="I276" s="122">
        <f t="shared" si="14"/>
        <v>0.74712615938741123</v>
      </c>
      <c r="J276" s="19"/>
      <c r="K276" s="84"/>
      <c r="M276" s="19"/>
    </row>
    <row r="277" spans="1:13" x14ac:dyDescent="0.25">
      <c r="A277" s="90">
        <v>263</v>
      </c>
      <c r="B277" s="43" t="s">
        <v>288</v>
      </c>
      <c r="C277" s="42">
        <v>50.6</v>
      </c>
      <c r="D277" s="48" t="s">
        <v>316</v>
      </c>
      <c r="E277" s="118">
        <v>1</v>
      </c>
      <c r="F277" s="119">
        <v>1.419</v>
      </c>
      <c r="G277" s="120">
        <f t="shared" si="16"/>
        <v>0.36025620000000003</v>
      </c>
      <c r="H277" s="127">
        <f t="shared" si="15"/>
        <v>0.13273337552788894</v>
      </c>
      <c r="I277" s="122">
        <f t="shared" si="14"/>
        <v>0.49298957552788897</v>
      </c>
      <c r="J277" s="19"/>
      <c r="K277" s="84"/>
      <c r="M277" s="19"/>
    </row>
    <row r="278" spans="1:13" x14ac:dyDescent="0.25">
      <c r="A278" s="90">
        <v>264</v>
      </c>
      <c r="B278" s="43" t="s">
        <v>289</v>
      </c>
      <c r="C278" s="42">
        <v>114.3</v>
      </c>
      <c r="D278" s="48" t="s">
        <v>316</v>
      </c>
      <c r="E278" s="118">
        <v>3.5</v>
      </c>
      <c r="F278" s="119">
        <v>6.44</v>
      </c>
      <c r="G278" s="120">
        <f t="shared" si="16"/>
        <v>2.5278120000000004</v>
      </c>
      <c r="H278" s="127">
        <f t="shared" si="15"/>
        <v>0.29983053009560684</v>
      </c>
      <c r="I278" s="122">
        <f t="shared" si="14"/>
        <v>2.8276425300956074</v>
      </c>
      <c r="J278" s="19"/>
      <c r="K278" s="84"/>
      <c r="M278" s="19"/>
    </row>
    <row r="279" spans="1:13" x14ac:dyDescent="0.25">
      <c r="A279" s="90">
        <v>265</v>
      </c>
      <c r="B279" s="43" t="s">
        <v>290</v>
      </c>
      <c r="C279" s="42">
        <v>107</v>
      </c>
      <c r="D279" s="48" t="s">
        <v>316</v>
      </c>
      <c r="E279" s="118">
        <v>2.8</v>
      </c>
      <c r="F279" s="119">
        <v>3.9790000000000001</v>
      </c>
      <c r="G279" s="120">
        <f t="shared" si="16"/>
        <v>1.0137042000000003</v>
      </c>
      <c r="H279" s="127">
        <f t="shared" si="15"/>
        <v>0.28068124864593119</v>
      </c>
      <c r="I279" s="122">
        <f t="shared" si="14"/>
        <v>1.2943854486459314</v>
      </c>
      <c r="J279" s="19"/>
      <c r="K279" s="84"/>
      <c r="M279" s="19"/>
    </row>
    <row r="280" spans="1:13" x14ac:dyDescent="0.25">
      <c r="A280" s="90">
        <v>266</v>
      </c>
      <c r="B280" s="43" t="s">
        <v>291</v>
      </c>
      <c r="C280" s="42">
        <v>92.8</v>
      </c>
      <c r="D280" s="48" t="s">
        <v>316</v>
      </c>
      <c r="E280" s="118">
        <v>1.9</v>
      </c>
      <c r="F280" s="119">
        <v>3.4940000000000002</v>
      </c>
      <c r="G280" s="120">
        <f t="shared" si="16"/>
        <v>1.3705212000000002</v>
      </c>
      <c r="H280" s="127">
        <f t="shared" si="15"/>
        <v>0.24343196144245247</v>
      </c>
      <c r="I280" s="122">
        <f t="shared" si="14"/>
        <v>1.6139531614424527</v>
      </c>
      <c r="J280" s="19"/>
      <c r="K280" s="84"/>
      <c r="M280" s="19"/>
    </row>
    <row r="281" spans="1:13" x14ac:dyDescent="0.25">
      <c r="A281" s="90">
        <v>267</v>
      </c>
      <c r="B281" s="43" t="s">
        <v>292</v>
      </c>
      <c r="C281" s="42">
        <v>80.3</v>
      </c>
      <c r="D281" s="48" t="s">
        <v>316</v>
      </c>
      <c r="E281" s="118">
        <v>1.8</v>
      </c>
      <c r="F281" s="119">
        <v>3.4089999999999998</v>
      </c>
      <c r="G281" s="120">
        <f t="shared" si="16"/>
        <v>1.3834181999999997</v>
      </c>
      <c r="H281" s="127">
        <f t="shared" si="15"/>
        <v>0.21064209594643246</v>
      </c>
      <c r="I281" s="122">
        <f t="shared" si="14"/>
        <v>1.5940602959464321</v>
      </c>
      <c r="J281" s="19"/>
      <c r="K281" s="84"/>
      <c r="M281" s="19"/>
    </row>
    <row r="282" spans="1:13" x14ac:dyDescent="0.25">
      <c r="A282" s="90">
        <v>268</v>
      </c>
      <c r="B282" s="43" t="s">
        <v>293</v>
      </c>
      <c r="C282" s="42">
        <v>52</v>
      </c>
      <c r="D282" s="48" t="s">
        <v>316</v>
      </c>
      <c r="E282" s="118">
        <v>0</v>
      </c>
      <c r="F282" s="119">
        <v>0</v>
      </c>
      <c r="G282" s="120">
        <f>C282*0.015*12/7</f>
        <v>1.337142857142857</v>
      </c>
      <c r="H282" s="127">
        <f t="shared" si="15"/>
        <v>0.1364058404634432</v>
      </c>
      <c r="I282" s="122">
        <f t="shared" si="14"/>
        <v>1.4735486976063001</v>
      </c>
      <c r="J282" s="19"/>
      <c r="K282" s="84"/>
      <c r="M282" s="19"/>
    </row>
    <row r="283" spans="1:13" x14ac:dyDescent="0.25">
      <c r="A283" s="90">
        <v>269</v>
      </c>
      <c r="B283" s="43" t="s">
        <v>294</v>
      </c>
      <c r="C283" s="42">
        <v>50.4</v>
      </c>
      <c r="D283" s="48" t="s">
        <v>316</v>
      </c>
      <c r="E283" s="118">
        <v>1.6</v>
      </c>
      <c r="F283" s="119">
        <v>3.35</v>
      </c>
      <c r="G283" s="120">
        <f t="shared" si="16"/>
        <v>1.50465</v>
      </c>
      <c r="H283" s="127">
        <f t="shared" si="15"/>
        <v>0.13220873767995261</v>
      </c>
      <c r="I283" s="122">
        <f t="shared" si="14"/>
        <v>1.6368587376799526</v>
      </c>
      <c r="J283" s="19"/>
      <c r="K283" s="84"/>
      <c r="M283" s="19"/>
    </row>
    <row r="284" spans="1:13" x14ac:dyDescent="0.25">
      <c r="A284" s="90">
        <v>270</v>
      </c>
      <c r="B284" s="43" t="s">
        <v>295</v>
      </c>
      <c r="C284" s="42">
        <v>113.4</v>
      </c>
      <c r="D284" s="48" t="s">
        <v>316</v>
      </c>
      <c r="E284" s="118">
        <v>0.3</v>
      </c>
      <c r="F284" s="119">
        <v>2.294</v>
      </c>
      <c r="G284" s="120">
        <f t="shared" si="16"/>
        <v>1.7144412</v>
      </c>
      <c r="H284" s="127">
        <f t="shared" si="15"/>
        <v>0.29746965977989343</v>
      </c>
      <c r="I284" s="122">
        <f t="shared" si="14"/>
        <v>2.0119108597798934</v>
      </c>
      <c r="J284" s="19"/>
      <c r="K284" s="84"/>
      <c r="M284" s="19"/>
    </row>
    <row r="285" spans="1:13" x14ac:dyDescent="0.25">
      <c r="A285" s="90">
        <v>271</v>
      </c>
      <c r="B285" s="43" t="s">
        <v>296</v>
      </c>
      <c r="C285" s="42">
        <v>106.2</v>
      </c>
      <c r="D285" s="48" t="s">
        <v>316</v>
      </c>
      <c r="E285" s="118">
        <v>2.2999999999999998</v>
      </c>
      <c r="F285" s="119">
        <v>4.8970000000000002</v>
      </c>
      <c r="G285" s="120">
        <f t="shared" si="16"/>
        <v>2.2329006000000002</v>
      </c>
      <c r="H285" s="127">
        <f t="shared" si="15"/>
        <v>0.27858269725418588</v>
      </c>
      <c r="I285" s="122">
        <f t="shared" si="14"/>
        <v>2.5114832972541863</v>
      </c>
      <c r="J285" s="19"/>
      <c r="K285" s="84"/>
      <c r="M285" s="19"/>
    </row>
    <row r="286" spans="1:13" x14ac:dyDescent="0.25">
      <c r="A286" s="90">
        <v>272</v>
      </c>
      <c r="B286" s="43" t="s">
        <v>297</v>
      </c>
      <c r="C286" s="42">
        <v>92.7</v>
      </c>
      <c r="D286" s="48" t="s">
        <v>316</v>
      </c>
      <c r="E286" s="118">
        <v>2</v>
      </c>
      <c r="F286" s="119">
        <v>4.274</v>
      </c>
      <c r="G286" s="120">
        <f t="shared" si="16"/>
        <v>1.9551852000000001</v>
      </c>
      <c r="H286" s="127">
        <f t="shared" si="15"/>
        <v>0.2431696425184843</v>
      </c>
      <c r="I286" s="122">
        <f t="shared" si="14"/>
        <v>2.1983548425184845</v>
      </c>
      <c r="J286" s="19"/>
      <c r="K286" s="84"/>
      <c r="M286" s="19"/>
    </row>
    <row r="287" spans="1:13" x14ac:dyDescent="0.25">
      <c r="A287" s="90">
        <v>273</v>
      </c>
      <c r="B287" s="43" t="s">
        <v>298</v>
      </c>
      <c r="C287" s="42">
        <v>81.5</v>
      </c>
      <c r="D287" s="48" t="s">
        <v>316</v>
      </c>
      <c r="E287" s="118">
        <v>2</v>
      </c>
      <c r="F287" s="119">
        <v>4.1769999999999996</v>
      </c>
      <c r="G287" s="120">
        <f t="shared" si="16"/>
        <v>1.8717845999999996</v>
      </c>
      <c r="H287" s="127">
        <f t="shared" si="15"/>
        <v>0.21378992303405039</v>
      </c>
      <c r="I287" s="122">
        <f t="shared" si="14"/>
        <v>2.0855745230340501</v>
      </c>
      <c r="J287" s="19"/>
      <c r="K287" s="84"/>
      <c r="M287" s="19"/>
    </row>
    <row r="288" spans="1:13" x14ac:dyDescent="0.25">
      <c r="A288" s="90">
        <v>274</v>
      </c>
      <c r="B288" s="43" t="s">
        <v>299</v>
      </c>
      <c r="C288" s="42">
        <v>52</v>
      </c>
      <c r="D288" s="48" t="s">
        <v>316</v>
      </c>
      <c r="E288" s="118">
        <v>1.4</v>
      </c>
      <c r="F288" s="119">
        <v>2.8220000000000001</v>
      </c>
      <c r="G288" s="120">
        <f t="shared" si="16"/>
        <v>1.2226356</v>
      </c>
      <c r="H288" s="127">
        <f t="shared" si="15"/>
        <v>0.1364058404634432</v>
      </c>
      <c r="I288" s="122">
        <f t="shared" si="14"/>
        <v>1.3590414404634432</v>
      </c>
      <c r="J288" s="19"/>
      <c r="K288" s="84"/>
      <c r="M288" s="19"/>
    </row>
    <row r="289" spans="1:13" x14ac:dyDescent="0.25">
      <c r="A289" s="90">
        <v>275</v>
      </c>
      <c r="B289" s="43" t="s">
        <v>300</v>
      </c>
      <c r="C289" s="42">
        <v>50.1</v>
      </c>
      <c r="D289" s="48" t="s">
        <v>316</v>
      </c>
      <c r="E289" s="118">
        <v>1.5</v>
      </c>
      <c r="F289" s="119">
        <v>2.1219999999999999</v>
      </c>
      <c r="G289" s="120">
        <f t="shared" si="16"/>
        <v>0.53479559999999993</v>
      </c>
      <c r="H289" s="127">
        <f t="shared" si="15"/>
        <v>0.13142178090804815</v>
      </c>
      <c r="I289" s="122">
        <f t="shared" si="14"/>
        <v>0.66621738090804805</v>
      </c>
      <c r="J289" s="19"/>
      <c r="K289" s="84"/>
      <c r="M289" s="19"/>
    </row>
    <row r="290" spans="1:13" x14ac:dyDescent="0.25">
      <c r="A290" s="90">
        <v>276</v>
      </c>
      <c r="B290" s="43" t="s">
        <v>301</v>
      </c>
      <c r="C290" s="42">
        <v>113.9</v>
      </c>
      <c r="D290" s="48" t="s">
        <v>316</v>
      </c>
      <c r="E290" s="118">
        <v>3.7</v>
      </c>
      <c r="F290" s="119">
        <v>7.8259999999999996</v>
      </c>
      <c r="G290" s="120">
        <f t="shared" si="16"/>
        <v>3.5475347999999998</v>
      </c>
      <c r="H290" s="127">
        <f t="shared" si="15"/>
        <v>0.29878125439973424</v>
      </c>
      <c r="I290" s="122">
        <f t="shared" si="14"/>
        <v>3.8463160543997339</v>
      </c>
      <c r="J290" s="19"/>
      <c r="K290" s="84"/>
      <c r="M290" s="19"/>
    </row>
    <row r="291" spans="1:13" x14ac:dyDescent="0.25">
      <c r="A291" s="90">
        <v>277</v>
      </c>
      <c r="B291" s="43" t="s">
        <v>302</v>
      </c>
      <c r="C291" s="42">
        <v>107.4</v>
      </c>
      <c r="D291" s="48" t="s">
        <v>316</v>
      </c>
      <c r="E291" s="118">
        <v>2.2999999999999998</v>
      </c>
      <c r="F291" s="119">
        <v>4.9029999999999996</v>
      </c>
      <c r="G291" s="120">
        <f t="shared" si="16"/>
        <v>2.2380594</v>
      </c>
      <c r="H291" s="127">
        <f t="shared" si="15"/>
        <v>0.28173052434180385</v>
      </c>
      <c r="I291" s="122">
        <f t="shared" si="14"/>
        <v>2.5197899243418038</v>
      </c>
      <c r="J291" s="19"/>
      <c r="K291" s="84"/>
      <c r="M291" s="19"/>
    </row>
    <row r="292" spans="1:13" x14ac:dyDescent="0.25">
      <c r="A292" s="90">
        <v>278</v>
      </c>
      <c r="B292" s="43" t="s">
        <v>303</v>
      </c>
      <c r="C292" s="42">
        <v>92.6</v>
      </c>
      <c r="D292" s="48" t="s">
        <v>316</v>
      </c>
      <c r="E292" s="118">
        <v>1.9</v>
      </c>
      <c r="F292" s="119">
        <v>4.0880000000000001</v>
      </c>
      <c r="G292" s="120">
        <f t="shared" si="16"/>
        <v>1.8812424000000001</v>
      </c>
      <c r="H292" s="127">
        <f t="shared" si="15"/>
        <v>0.24290732359451614</v>
      </c>
      <c r="I292" s="122">
        <f t="shared" si="14"/>
        <v>2.1241497235945164</v>
      </c>
      <c r="J292" s="19"/>
      <c r="K292" s="84"/>
      <c r="M292" s="19"/>
    </row>
    <row r="293" spans="1:13" x14ac:dyDescent="0.25">
      <c r="A293" s="90">
        <v>279</v>
      </c>
      <c r="B293" s="43" t="s">
        <v>304</v>
      </c>
      <c r="C293" s="42">
        <v>80.5</v>
      </c>
      <c r="D293" s="48" t="s">
        <v>316</v>
      </c>
      <c r="E293" s="118">
        <v>2</v>
      </c>
      <c r="F293" s="119">
        <v>3.1179999999999999</v>
      </c>
      <c r="G293" s="120">
        <f t="shared" si="16"/>
        <v>0.9612563999999999</v>
      </c>
      <c r="H293" s="127">
        <f t="shared" si="15"/>
        <v>0.21116673379436879</v>
      </c>
      <c r="I293" s="122">
        <f t="shared" ref="I293:I302" si="17">G293+H293</f>
        <v>1.1724231337943687</v>
      </c>
      <c r="J293" s="19"/>
      <c r="K293" s="84"/>
      <c r="M293" s="19"/>
    </row>
    <row r="294" spans="1:13" x14ac:dyDescent="0.25">
      <c r="A294" s="90">
        <v>280</v>
      </c>
      <c r="B294" s="43" t="s">
        <v>305</v>
      </c>
      <c r="C294" s="42">
        <v>52</v>
      </c>
      <c r="D294" s="48" t="s">
        <v>316</v>
      </c>
      <c r="E294" s="118">
        <v>1.6</v>
      </c>
      <c r="F294" s="119">
        <v>3.3370000000000002</v>
      </c>
      <c r="G294" s="120">
        <f t="shared" si="16"/>
        <v>1.4934726</v>
      </c>
      <c r="H294" s="127">
        <f t="shared" si="15"/>
        <v>0.1364058404634432</v>
      </c>
      <c r="I294" s="122">
        <f t="shared" si="17"/>
        <v>1.6298784404634432</v>
      </c>
      <c r="J294" s="19"/>
      <c r="K294" s="84"/>
      <c r="M294" s="19"/>
    </row>
    <row r="295" spans="1:13" x14ac:dyDescent="0.25">
      <c r="A295" s="90">
        <v>281</v>
      </c>
      <c r="B295" s="43" t="s">
        <v>306</v>
      </c>
      <c r="C295" s="42">
        <v>50.4</v>
      </c>
      <c r="D295" s="48" t="s">
        <v>316</v>
      </c>
      <c r="E295" s="118">
        <v>1.6</v>
      </c>
      <c r="F295" s="119">
        <v>3.3730000000000002</v>
      </c>
      <c r="G295" s="120">
        <f t="shared" si="16"/>
        <v>1.5244254000000002</v>
      </c>
      <c r="H295" s="127">
        <f t="shared" si="15"/>
        <v>0.13220873767995261</v>
      </c>
      <c r="I295" s="122">
        <f t="shared" si="17"/>
        <v>1.6566341376799527</v>
      </c>
      <c r="J295" s="19"/>
      <c r="K295" s="84"/>
      <c r="M295" s="19"/>
    </row>
    <row r="296" spans="1:13" x14ac:dyDescent="0.25">
      <c r="A296" s="90">
        <v>282</v>
      </c>
      <c r="B296" s="43" t="s">
        <v>307</v>
      </c>
      <c r="C296" s="42">
        <v>113.7</v>
      </c>
      <c r="D296" s="48" t="s">
        <v>316</v>
      </c>
      <c r="E296" s="118">
        <v>3.6</v>
      </c>
      <c r="F296" s="119">
        <v>7.3040000000000003</v>
      </c>
      <c r="G296" s="120">
        <f t="shared" si="16"/>
        <v>3.1846992000000003</v>
      </c>
      <c r="H296" s="127">
        <f t="shared" si="15"/>
        <v>0.29825661655179792</v>
      </c>
      <c r="I296" s="122">
        <f t="shared" si="17"/>
        <v>3.4829558165517982</v>
      </c>
      <c r="J296" s="19"/>
      <c r="K296" s="84"/>
      <c r="M296" s="19"/>
    </row>
    <row r="297" spans="1:13" x14ac:dyDescent="0.25">
      <c r="A297" s="90">
        <v>283</v>
      </c>
      <c r="B297" s="43" t="s">
        <v>308</v>
      </c>
      <c r="C297" s="42">
        <v>106.2</v>
      </c>
      <c r="D297" s="48" t="s">
        <v>316</v>
      </c>
      <c r="E297" s="118">
        <v>2.7</v>
      </c>
      <c r="F297" s="119">
        <v>4.9960000000000004</v>
      </c>
      <c r="G297" s="120">
        <f t="shared" si="16"/>
        <v>1.9741008000000002</v>
      </c>
      <c r="H297" s="127">
        <f t="shared" si="15"/>
        <v>0.27858269725418588</v>
      </c>
      <c r="I297" s="122">
        <f t="shared" si="17"/>
        <v>2.252683497254186</v>
      </c>
      <c r="J297" s="19"/>
      <c r="K297" s="84"/>
      <c r="M297" s="19"/>
    </row>
    <row r="298" spans="1:13" x14ac:dyDescent="0.25">
      <c r="A298" s="90">
        <v>284</v>
      </c>
      <c r="B298" s="43" t="s">
        <v>309</v>
      </c>
      <c r="C298" s="42">
        <v>92</v>
      </c>
      <c r="D298" s="48" t="s">
        <v>316</v>
      </c>
      <c r="E298" s="118">
        <v>1.5</v>
      </c>
      <c r="F298" s="119">
        <v>2.4950000000000001</v>
      </c>
      <c r="G298" s="120">
        <f t="shared" si="16"/>
        <v>0.85550100000000007</v>
      </c>
      <c r="H298" s="127">
        <f t="shared" si="15"/>
        <v>0.24133341005070719</v>
      </c>
      <c r="I298" s="122">
        <f t="shared" si="17"/>
        <v>1.0968344100507073</v>
      </c>
      <c r="J298" s="19"/>
      <c r="K298" s="84"/>
      <c r="M298" s="19"/>
    </row>
    <row r="299" spans="1:13" x14ac:dyDescent="0.25">
      <c r="A299" s="90">
        <v>285</v>
      </c>
      <c r="B299" s="43" t="s">
        <v>310</v>
      </c>
      <c r="C299" s="42">
        <v>79.7</v>
      </c>
      <c r="D299" s="48" t="s">
        <v>316</v>
      </c>
      <c r="E299" s="118">
        <v>2.7</v>
      </c>
      <c r="F299" s="119">
        <v>5.6390000000000002</v>
      </c>
      <c r="G299" s="120">
        <f t="shared" si="16"/>
        <v>2.5269522000000002</v>
      </c>
      <c r="H299" s="127">
        <f t="shared" si="15"/>
        <v>0.20906818240262351</v>
      </c>
      <c r="I299" s="122">
        <f t="shared" si="17"/>
        <v>2.7360203824026237</v>
      </c>
      <c r="J299" s="19"/>
      <c r="K299" s="84"/>
      <c r="M299" s="19"/>
    </row>
    <row r="300" spans="1:13" x14ac:dyDescent="0.25">
      <c r="A300" s="90">
        <v>286</v>
      </c>
      <c r="B300" s="43" t="s">
        <v>311</v>
      </c>
      <c r="C300" s="42">
        <v>51.4</v>
      </c>
      <c r="D300" s="48" t="s">
        <v>316</v>
      </c>
      <c r="E300" s="118">
        <v>1.2</v>
      </c>
      <c r="F300" s="119">
        <v>1.675</v>
      </c>
      <c r="G300" s="120">
        <f t="shared" si="16"/>
        <v>0.40840500000000007</v>
      </c>
      <c r="H300" s="127">
        <f t="shared" si="15"/>
        <v>0.13483192691963422</v>
      </c>
      <c r="I300" s="122">
        <f t="shared" si="17"/>
        <v>0.54323692691963432</v>
      </c>
      <c r="J300" s="19"/>
      <c r="K300" s="84"/>
      <c r="M300" s="19"/>
    </row>
    <row r="301" spans="1:13" x14ac:dyDescent="0.25">
      <c r="A301" s="90">
        <v>287</v>
      </c>
      <c r="B301" s="43" t="s">
        <v>312</v>
      </c>
      <c r="C301" s="42">
        <v>50.3</v>
      </c>
      <c r="D301" s="48" t="s">
        <v>316</v>
      </c>
      <c r="E301" s="118">
        <v>1.1000000000000001</v>
      </c>
      <c r="F301" s="119">
        <v>1.575</v>
      </c>
      <c r="G301" s="120">
        <f t="shared" si="16"/>
        <v>0.40840499999999991</v>
      </c>
      <c r="H301" s="127">
        <f t="shared" si="15"/>
        <v>0.13194641875598445</v>
      </c>
      <c r="I301" s="122">
        <f t="shared" si="17"/>
        <v>0.54035141875598436</v>
      </c>
      <c r="J301" s="19"/>
      <c r="K301" s="84"/>
      <c r="M301" s="19"/>
    </row>
    <row r="302" spans="1:13" x14ac:dyDescent="0.25">
      <c r="A302" s="90">
        <v>288</v>
      </c>
      <c r="B302" s="43" t="s">
        <v>313</v>
      </c>
      <c r="C302" s="42">
        <v>114.8</v>
      </c>
      <c r="D302" s="48" t="s">
        <v>316</v>
      </c>
      <c r="E302" s="118">
        <v>4.5</v>
      </c>
      <c r="F302" s="119">
        <v>8.766</v>
      </c>
      <c r="G302" s="120">
        <f t="shared" si="16"/>
        <v>3.6679067999999999</v>
      </c>
      <c r="H302" s="127">
        <f t="shared" si="15"/>
        <v>0.30114212471544766</v>
      </c>
      <c r="I302" s="122">
        <f t="shared" si="17"/>
        <v>3.9690489247154477</v>
      </c>
      <c r="J302" s="19"/>
      <c r="K302" s="84"/>
      <c r="M302" s="19"/>
    </row>
    <row r="303" spans="1:13" x14ac:dyDescent="0.25">
      <c r="A303" s="207" t="s">
        <v>3</v>
      </c>
      <c r="B303" s="208"/>
      <c r="C303" s="97">
        <f>SUM(C17:C302)</f>
        <v>20172.000000000007</v>
      </c>
      <c r="D303" s="97"/>
      <c r="E303" s="121"/>
      <c r="F303" s="121"/>
      <c r="G303" s="122">
        <f>SUM(G17:G302)</f>
        <v>407.79502665714273</v>
      </c>
      <c r="H303" s="122">
        <f>SUM(H17:H302)</f>
        <v>52.914973342857259</v>
      </c>
      <c r="I303" s="122">
        <f>SUM(I17:I302)</f>
        <v>460.71000000000015</v>
      </c>
      <c r="J303" s="19"/>
      <c r="K303" s="84"/>
      <c r="M303" s="19"/>
    </row>
    <row r="304" spans="1:13" ht="26.25" customHeight="1" x14ac:dyDescent="0.25">
      <c r="G304" s="66"/>
      <c r="I304" s="20"/>
      <c r="J304" s="20"/>
      <c r="K304" s="84"/>
      <c r="M304" s="19"/>
    </row>
    <row r="305" spans="1:9" ht="40.5" customHeight="1" x14ac:dyDescent="0.25">
      <c r="A305" s="98" t="s">
        <v>327</v>
      </c>
      <c r="B305" s="98" t="s">
        <v>1</v>
      </c>
      <c r="C305" s="98" t="s">
        <v>2</v>
      </c>
      <c r="D305" s="98" t="s">
        <v>314</v>
      </c>
      <c r="E305" s="18" t="s">
        <v>329</v>
      </c>
      <c r="F305" s="123" t="s">
        <v>382</v>
      </c>
      <c r="G305" s="50" t="s">
        <v>330</v>
      </c>
      <c r="H305" s="99" t="s">
        <v>9</v>
      </c>
      <c r="I305" s="100" t="s">
        <v>19</v>
      </c>
    </row>
    <row r="306" spans="1:9" ht="15.75" customHeight="1" x14ac:dyDescent="0.25">
      <c r="A306" s="110" t="s">
        <v>331</v>
      </c>
      <c r="B306" s="43" t="s">
        <v>332</v>
      </c>
      <c r="C306" s="42">
        <v>30.4</v>
      </c>
      <c r="D306" s="102" t="s">
        <v>316</v>
      </c>
      <c r="E306" s="104">
        <v>2.0640000000000001</v>
      </c>
      <c r="F306" s="128">
        <f>2.064+2</f>
        <v>4.0640000000000001</v>
      </c>
      <c r="G306" s="120">
        <f>(F306-E306)*0.8598</f>
        <v>1.7196</v>
      </c>
      <c r="H306" s="53">
        <f>($G$12-$G$324)/1591.1*C306</f>
        <v>5.0589883627679036E-2</v>
      </c>
      <c r="I306" s="53">
        <f>G306+H306</f>
        <v>1.770189883627679</v>
      </c>
    </row>
    <row r="307" spans="1:9" ht="15.75" customHeight="1" x14ac:dyDescent="0.25">
      <c r="A307" s="110" t="s">
        <v>333</v>
      </c>
      <c r="B307" s="43" t="s">
        <v>334</v>
      </c>
      <c r="C307" s="42">
        <v>89</v>
      </c>
      <c r="D307" s="102" t="s">
        <v>316</v>
      </c>
      <c r="E307" s="104">
        <v>4.1390000000000002</v>
      </c>
      <c r="F307" s="128">
        <f>4.139+4</f>
        <v>8.1389999999999993</v>
      </c>
      <c r="G307" s="120">
        <f t="shared" ref="G307:G323" si="18">(F307-E307)*0.8598</f>
        <v>3.4391999999999991</v>
      </c>
      <c r="H307" s="53">
        <f t="shared" ref="H307:H323" si="19">($G$12-$G$324)/1591.1*C307</f>
        <v>0.1481085408836656</v>
      </c>
      <c r="I307" s="53">
        <f t="shared" ref="I307:I323" si="20">G307+H307</f>
        <v>3.5873085408836647</v>
      </c>
    </row>
    <row r="308" spans="1:9" ht="15.75" customHeight="1" x14ac:dyDescent="0.25">
      <c r="A308" s="110" t="s">
        <v>335</v>
      </c>
      <c r="B308" s="43" t="s">
        <v>336</v>
      </c>
      <c r="C308" s="42">
        <v>107.3</v>
      </c>
      <c r="D308" s="102" t="s">
        <v>316</v>
      </c>
      <c r="E308" s="104">
        <v>4.7560000000000002</v>
      </c>
      <c r="F308" s="128">
        <f>4.756+5</f>
        <v>9.7560000000000002</v>
      </c>
      <c r="G308" s="120">
        <f t="shared" si="18"/>
        <v>4.2990000000000004</v>
      </c>
      <c r="H308" s="53">
        <f t="shared" si="19"/>
        <v>0.17856231951480134</v>
      </c>
      <c r="I308" s="53">
        <f t="shared" si="20"/>
        <v>4.477562319514802</v>
      </c>
    </row>
    <row r="309" spans="1:9" ht="15.75" customHeight="1" x14ac:dyDescent="0.25">
      <c r="A309" s="110" t="s">
        <v>337</v>
      </c>
      <c r="B309" s="43" t="s">
        <v>338</v>
      </c>
      <c r="C309" s="42">
        <v>48.4</v>
      </c>
      <c r="D309" s="102" t="s">
        <v>316</v>
      </c>
      <c r="E309" s="104">
        <v>3.177</v>
      </c>
      <c r="F309" s="128">
        <f>3.177+3</f>
        <v>6.1769999999999996</v>
      </c>
      <c r="G309" s="120">
        <f t="shared" si="18"/>
        <v>2.5793999999999997</v>
      </c>
      <c r="H309" s="53">
        <f t="shared" si="19"/>
        <v>8.0544419986173205E-2</v>
      </c>
      <c r="I309" s="53">
        <f t="shared" si="20"/>
        <v>2.6599444199861728</v>
      </c>
    </row>
    <row r="310" spans="1:9" ht="15.75" customHeight="1" x14ac:dyDescent="0.25">
      <c r="A310" s="110" t="s">
        <v>339</v>
      </c>
      <c r="B310" s="43" t="s">
        <v>340</v>
      </c>
      <c r="C310" s="42">
        <v>93.1</v>
      </c>
      <c r="D310" s="102" t="s">
        <v>316</v>
      </c>
      <c r="E310" s="104">
        <v>3.7189999999999999</v>
      </c>
      <c r="F310" s="128">
        <f>3.719+4</f>
        <v>7.7189999999999994</v>
      </c>
      <c r="G310" s="120">
        <f t="shared" si="18"/>
        <v>3.4391999999999996</v>
      </c>
      <c r="H310" s="53">
        <f t="shared" si="19"/>
        <v>0.15493151860976703</v>
      </c>
      <c r="I310" s="53">
        <f t="shared" si="20"/>
        <v>3.5941315186097667</v>
      </c>
    </row>
    <row r="311" spans="1:9" ht="15.75" customHeight="1" x14ac:dyDescent="0.25">
      <c r="A311" s="110" t="s">
        <v>341</v>
      </c>
      <c r="B311" s="43" t="s">
        <v>342</v>
      </c>
      <c r="C311" s="183">
        <v>178.4</v>
      </c>
      <c r="D311" s="102" t="s">
        <v>316</v>
      </c>
      <c r="E311" s="104">
        <v>3.8149999999999999</v>
      </c>
      <c r="F311" s="128">
        <f>3.815+4</f>
        <v>7.8149999999999995</v>
      </c>
      <c r="G311" s="120">
        <f>(F311-E311)*0.8598</f>
        <v>3.4391999999999996</v>
      </c>
      <c r="H311" s="185">
        <f t="shared" si="19"/>
        <v>0.29688273813085331</v>
      </c>
      <c r="I311" s="53">
        <f>G311+(H311/2)</f>
        <v>3.5876413690654263</v>
      </c>
    </row>
    <row r="312" spans="1:9" ht="15.75" customHeight="1" x14ac:dyDescent="0.25">
      <c r="A312" s="110" t="s">
        <v>343</v>
      </c>
      <c r="B312" s="43" t="s">
        <v>344</v>
      </c>
      <c r="C312" s="184"/>
      <c r="D312" s="102" t="s">
        <v>316</v>
      </c>
      <c r="E312" s="104">
        <v>3.4220000000000002</v>
      </c>
      <c r="F312" s="128">
        <f>3.422+3.5</f>
        <v>6.9220000000000006</v>
      </c>
      <c r="G312" s="120">
        <f>(F312-E312)*0.8598</f>
        <v>3.0093000000000005</v>
      </c>
      <c r="H312" s="186"/>
      <c r="I312" s="53">
        <f>G312+(H311/2)</f>
        <v>3.1577413690654272</v>
      </c>
    </row>
    <row r="313" spans="1:9" ht="15.75" customHeight="1" x14ac:dyDescent="0.25">
      <c r="A313" s="110" t="s">
        <v>345</v>
      </c>
      <c r="B313" s="43" t="s">
        <v>346</v>
      </c>
      <c r="C313" s="42">
        <v>84.2</v>
      </c>
      <c r="D313" s="102" t="s">
        <v>316</v>
      </c>
      <c r="E313" s="104">
        <v>3.915</v>
      </c>
      <c r="F313" s="104">
        <v>6.0510000000000002</v>
      </c>
      <c r="G313" s="120">
        <f t="shared" si="18"/>
        <v>1.8365328000000001</v>
      </c>
      <c r="H313" s="53">
        <f t="shared" si="19"/>
        <v>0.14012066452140051</v>
      </c>
      <c r="I313" s="53">
        <f t="shared" si="20"/>
        <v>1.9766534645214007</v>
      </c>
    </row>
    <row r="314" spans="1:9" ht="15.75" customHeight="1" x14ac:dyDescent="0.25">
      <c r="A314" s="110" t="s">
        <v>347</v>
      </c>
      <c r="B314" s="43" t="s">
        <v>348</v>
      </c>
      <c r="C314" s="42">
        <v>39.1</v>
      </c>
      <c r="D314" s="102" t="s">
        <v>316</v>
      </c>
      <c r="E314" s="104">
        <v>3.9329999999999998</v>
      </c>
      <c r="F314" s="128">
        <f>3.933+4</f>
        <v>7.9329999999999998</v>
      </c>
      <c r="G314" s="120">
        <f t="shared" si="18"/>
        <v>3.4392</v>
      </c>
      <c r="H314" s="53">
        <f t="shared" si="19"/>
        <v>6.5067909534284554E-2</v>
      </c>
      <c r="I314" s="53">
        <f t="shared" si="20"/>
        <v>3.5042679095342848</v>
      </c>
    </row>
    <row r="315" spans="1:9" ht="15.75" customHeight="1" x14ac:dyDescent="0.25">
      <c r="A315" s="110" t="s">
        <v>349</v>
      </c>
      <c r="B315" s="43" t="s">
        <v>350</v>
      </c>
      <c r="C315" s="42">
        <v>58</v>
      </c>
      <c r="D315" s="102" t="s">
        <v>316</v>
      </c>
      <c r="E315" s="104">
        <v>2.7519999999999998</v>
      </c>
      <c r="F315" s="104">
        <v>5.6639999999999997</v>
      </c>
      <c r="G315" s="120">
        <f t="shared" si="18"/>
        <v>2.5037376</v>
      </c>
      <c r="H315" s="53">
        <f t="shared" si="19"/>
        <v>9.6520172710703428E-2</v>
      </c>
      <c r="I315" s="53">
        <f t="shared" si="20"/>
        <v>2.6002577727107035</v>
      </c>
    </row>
    <row r="316" spans="1:9" ht="15.75" customHeight="1" x14ac:dyDescent="0.25">
      <c r="A316" s="110" t="s">
        <v>351</v>
      </c>
      <c r="B316" s="43" t="s">
        <v>352</v>
      </c>
      <c r="C316" s="42">
        <v>403.1</v>
      </c>
      <c r="D316" s="102" t="s">
        <v>316</v>
      </c>
      <c r="E316" s="104">
        <v>5.1550000000000002</v>
      </c>
      <c r="F316" s="104">
        <v>9.7609999999999992</v>
      </c>
      <c r="G316" s="120">
        <f t="shared" si="18"/>
        <v>3.9602387999999991</v>
      </c>
      <c r="H316" s="53">
        <f t="shared" si="19"/>
        <v>0.67081520033938891</v>
      </c>
      <c r="I316" s="53">
        <f t="shared" si="20"/>
        <v>4.6310540003393879</v>
      </c>
    </row>
    <row r="317" spans="1:9" ht="15.75" customHeight="1" x14ac:dyDescent="0.25">
      <c r="A317" s="110" t="s">
        <v>353</v>
      </c>
      <c r="B317" s="43" t="s">
        <v>354</v>
      </c>
      <c r="C317" s="42">
        <v>80</v>
      </c>
      <c r="D317" s="102" t="s">
        <v>316</v>
      </c>
      <c r="E317" s="104">
        <v>5.1429999999999998</v>
      </c>
      <c r="F317" s="128">
        <f>5.143+5</f>
        <v>10.143000000000001</v>
      </c>
      <c r="G317" s="120">
        <f t="shared" si="18"/>
        <v>4.2990000000000004</v>
      </c>
      <c r="H317" s="53">
        <f t="shared" si="19"/>
        <v>0.13313127270441852</v>
      </c>
      <c r="I317" s="53">
        <f t="shared" si="20"/>
        <v>4.4321312727044191</v>
      </c>
    </row>
    <row r="318" spans="1:9" ht="15.75" customHeight="1" x14ac:dyDescent="0.25">
      <c r="A318" s="110" t="s">
        <v>355</v>
      </c>
      <c r="B318" s="43" t="s">
        <v>356</v>
      </c>
      <c r="C318" s="42">
        <v>99.8</v>
      </c>
      <c r="D318" s="102" t="s">
        <v>316</v>
      </c>
      <c r="E318" s="104">
        <v>5.1760000000000002</v>
      </c>
      <c r="F318" s="128">
        <f>5.176+5</f>
        <v>10.176</v>
      </c>
      <c r="G318" s="120">
        <f t="shared" si="18"/>
        <v>4.2990000000000004</v>
      </c>
      <c r="H318" s="53">
        <f t="shared" si="19"/>
        <v>0.16608126269876211</v>
      </c>
      <c r="I318" s="53">
        <f t="shared" si="20"/>
        <v>4.4650812626987628</v>
      </c>
    </row>
    <row r="319" spans="1:9" ht="15.75" customHeight="1" x14ac:dyDescent="0.25">
      <c r="A319" s="110" t="s">
        <v>357</v>
      </c>
      <c r="B319" s="43" t="s">
        <v>358</v>
      </c>
      <c r="C319" s="42">
        <v>105.9</v>
      </c>
      <c r="D319" s="102" t="s">
        <v>316</v>
      </c>
      <c r="E319" s="104">
        <v>5.4850000000000003</v>
      </c>
      <c r="F319" s="104">
        <v>10.170999999999999</v>
      </c>
      <c r="G319" s="120">
        <f t="shared" si="18"/>
        <v>4.029022799999999</v>
      </c>
      <c r="H319" s="53">
        <f t="shared" si="19"/>
        <v>0.17623252224247402</v>
      </c>
      <c r="I319" s="53">
        <f t="shared" si="20"/>
        <v>4.2052553222424729</v>
      </c>
    </row>
    <row r="320" spans="1:9" x14ac:dyDescent="0.25">
      <c r="A320" s="110" t="s">
        <v>359</v>
      </c>
      <c r="B320" s="43" t="s">
        <v>360</v>
      </c>
      <c r="C320" s="42">
        <v>25.5</v>
      </c>
      <c r="D320" s="102" t="s">
        <v>316</v>
      </c>
      <c r="E320" s="104">
        <v>1.923</v>
      </c>
      <c r="F320" s="104">
        <v>4.0389999999999997</v>
      </c>
      <c r="G320" s="120">
        <f t="shared" si="18"/>
        <v>1.8193367999999996</v>
      </c>
      <c r="H320" s="53">
        <f t="shared" si="19"/>
        <v>4.2435593174533402E-2</v>
      </c>
      <c r="I320" s="53">
        <f t="shared" si="20"/>
        <v>1.8617723931745331</v>
      </c>
    </row>
    <row r="321" spans="1:9" x14ac:dyDescent="0.25">
      <c r="A321" s="110" t="s">
        <v>361</v>
      </c>
      <c r="B321" s="43" t="s">
        <v>362</v>
      </c>
      <c r="C321" s="42">
        <v>56.3</v>
      </c>
      <c r="D321" s="102" t="s">
        <v>316</v>
      </c>
      <c r="E321" s="104">
        <v>2.339</v>
      </c>
      <c r="F321" s="104">
        <v>4.3209999999999997</v>
      </c>
      <c r="G321" s="105">
        <f t="shared" si="18"/>
        <v>1.7041235999999997</v>
      </c>
      <c r="H321" s="53">
        <f t="shared" si="19"/>
        <v>9.3691133165734533E-2</v>
      </c>
      <c r="I321" s="53">
        <f t="shared" si="20"/>
        <v>1.7978147331657344</v>
      </c>
    </row>
    <row r="322" spans="1:9" x14ac:dyDescent="0.25">
      <c r="A322" s="110" t="s">
        <v>363</v>
      </c>
      <c r="B322" s="43" t="s">
        <v>364</v>
      </c>
      <c r="C322" s="42">
        <v>37.5</v>
      </c>
      <c r="D322" s="102" t="s">
        <v>316</v>
      </c>
      <c r="E322" s="104">
        <v>1.786</v>
      </c>
      <c r="F322" s="104">
        <v>3.4780000000000002</v>
      </c>
      <c r="G322" s="105">
        <f t="shared" si="18"/>
        <v>1.4547816000000002</v>
      </c>
      <c r="H322" s="53">
        <f t="shared" si="19"/>
        <v>6.2405284080196181E-2</v>
      </c>
      <c r="I322" s="53">
        <f t="shared" si="20"/>
        <v>1.5171868840801963</v>
      </c>
    </row>
    <row r="323" spans="1:9" x14ac:dyDescent="0.25">
      <c r="A323" s="110" t="s">
        <v>365</v>
      </c>
      <c r="B323" s="43" t="s">
        <v>366</v>
      </c>
      <c r="C323" s="42">
        <v>55.1</v>
      </c>
      <c r="D323" s="102" t="s">
        <v>316</v>
      </c>
      <c r="E323" s="104">
        <v>3.4540000000000002</v>
      </c>
      <c r="F323" s="104">
        <v>6.7969999999999997</v>
      </c>
      <c r="G323" s="105">
        <f t="shared" si="18"/>
        <v>2.8743113999999994</v>
      </c>
      <c r="H323" s="53">
        <f t="shared" si="19"/>
        <v>9.1694164075168255E-2</v>
      </c>
      <c r="I323" s="53">
        <f t="shared" si="20"/>
        <v>2.9660055640751675</v>
      </c>
    </row>
    <row r="324" spans="1:9" x14ac:dyDescent="0.25">
      <c r="A324" s="189" t="s">
        <v>367</v>
      </c>
      <c r="B324" s="189"/>
      <c r="C324" s="106">
        <f t="shared" ref="C324:I324" si="21">SUM(C306:C323)</f>
        <v>1591.1</v>
      </c>
      <c r="D324" s="106"/>
      <c r="E324" s="107"/>
      <c r="F324" s="107"/>
      <c r="G324" s="51">
        <f>SUM(G306:G323)</f>
        <v>54.144185399999998</v>
      </c>
      <c r="H324" s="51">
        <f t="shared" ref="H324" si="22">SUM(H306:H323)</f>
        <v>2.6478146000000038</v>
      </c>
      <c r="I324" s="51">
        <f t="shared" si="21"/>
        <v>56.792000000000002</v>
      </c>
    </row>
  </sheetData>
  <mergeCells count="25">
    <mergeCell ref="E11:F11"/>
    <mergeCell ref="C311:C312"/>
    <mergeCell ref="H311:H312"/>
    <mergeCell ref="A324:B324"/>
    <mergeCell ref="A13:D13"/>
    <mergeCell ref="E13:F13"/>
    <mergeCell ref="A14:D14"/>
    <mergeCell ref="E14:F14"/>
    <mergeCell ref="A303:B303"/>
    <mergeCell ref="A12:D12"/>
    <mergeCell ref="E12:F12"/>
    <mergeCell ref="A10:D11"/>
    <mergeCell ref="E10:F10"/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</mergeCells>
  <pageMargins left="0" right="0" top="0" bottom="0" header="0.31496062992125984" footer="0.31496062992125984"/>
  <pageSetup paperSize="9" scale="1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4"/>
  <sheetViews>
    <sheetView zoomScaleNormal="100" workbookViewId="0">
      <pane ySplit="16" topLeftCell="A290" activePane="bottomLeft" state="frozen"/>
      <selection pane="bottomLeft" activeCell="J308" sqref="J308"/>
    </sheetView>
  </sheetViews>
  <sheetFormatPr defaultRowHeight="15" x14ac:dyDescent="0.25"/>
  <cols>
    <col min="1" max="1" width="5.140625" style="86" customWidth="1"/>
    <col min="2" max="2" width="16.28515625" style="19" customWidth="1"/>
    <col min="3" max="3" width="8.28515625" style="19" customWidth="1"/>
    <col min="4" max="4" width="9.5703125" style="19" customWidth="1"/>
    <col min="5" max="6" width="9.7109375" style="19" customWidth="1"/>
    <col min="7" max="7" width="11.140625" style="52" customWidth="1"/>
    <col min="8" max="8" width="10.5703125" style="20" customWidth="1"/>
    <col min="9" max="9" width="10.140625" style="19" customWidth="1"/>
    <col min="10" max="10" width="15.7109375" style="84" customWidth="1"/>
    <col min="11" max="11" width="8.7109375" style="19" customWidth="1"/>
    <col min="12" max="12" width="10.7109375" style="19" bestFit="1" customWidth="1"/>
    <col min="13" max="15" width="9.140625" style="75"/>
    <col min="16" max="16" width="9.140625" style="76"/>
    <col min="17" max="16384" width="9.140625" style="75"/>
  </cols>
  <sheetData>
    <row r="1" spans="1:16" ht="20.25" x14ac:dyDescent="0.3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74"/>
      <c r="L1" s="74"/>
    </row>
    <row r="2" spans="1:16" ht="14.45" customHeight="1" x14ac:dyDescent="0.3">
      <c r="A2" s="77"/>
      <c r="B2" s="113"/>
      <c r="C2" s="113"/>
      <c r="D2" s="113"/>
      <c r="E2" s="113"/>
      <c r="F2" s="113"/>
      <c r="G2" s="56"/>
      <c r="H2" s="57"/>
      <c r="I2" s="113"/>
      <c r="J2" s="78"/>
      <c r="K2" s="113"/>
      <c r="L2" s="113"/>
    </row>
    <row r="3" spans="1:16" ht="36.75" customHeight="1" x14ac:dyDescent="0.25">
      <c r="A3" s="160" t="s">
        <v>372</v>
      </c>
      <c r="B3" s="160"/>
      <c r="C3" s="160"/>
      <c r="D3" s="160"/>
      <c r="E3" s="160"/>
      <c r="F3" s="160"/>
      <c r="G3" s="160"/>
      <c r="H3" s="160"/>
      <c r="I3" s="160"/>
      <c r="J3" s="160"/>
      <c r="K3" s="58"/>
      <c r="L3" s="79"/>
    </row>
    <row r="4" spans="1:16" ht="12" customHeight="1" x14ac:dyDescent="0.25">
      <c r="A4" s="30"/>
      <c r="B4" s="30"/>
      <c r="C4" s="114"/>
      <c r="D4" s="30"/>
      <c r="E4" s="30"/>
      <c r="F4" s="9"/>
      <c r="G4" s="115"/>
      <c r="H4" s="9"/>
      <c r="I4" s="9"/>
      <c r="J4" s="26"/>
      <c r="K4" s="59"/>
      <c r="L4" s="59"/>
    </row>
    <row r="5" spans="1:16" ht="16.149999999999999" customHeight="1" x14ac:dyDescent="0.25">
      <c r="A5" s="161" t="s">
        <v>11</v>
      </c>
      <c r="B5" s="162"/>
      <c r="C5" s="162"/>
      <c r="D5" s="162"/>
      <c r="E5" s="162"/>
      <c r="F5" s="162"/>
      <c r="G5" s="163"/>
      <c r="H5" s="12"/>
      <c r="I5" s="164" t="s">
        <v>16</v>
      </c>
      <c r="J5" s="165"/>
      <c r="K5" s="59"/>
      <c r="L5" s="75"/>
    </row>
    <row r="6" spans="1:16" ht="37.9" customHeight="1" x14ac:dyDescent="0.25">
      <c r="A6" s="161" t="s">
        <v>4</v>
      </c>
      <c r="B6" s="162"/>
      <c r="C6" s="162"/>
      <c r="D6" s="163"/>
      <c r="E6" s="161" t="s">
        <v>5</v>
      </c>
      <c r="F6" s="163"/>
      <c r="G6" s="116" t="s">
        <v>371</v>
      </c>
      <c r="H6" s="14"/>
      <c r="I6" s="166"/>
      <c r="J6" s="167"/>
      <c r="K6" s="59"/>
      <c r="L6" s="75"/>
    </row>
    <row r="7" spans="1:16" ht="13.9" customHeight="1" x14ac:dyDescent="0.25">
      <c r="A7" s="215" t="s">
        <v>22</v>
      </c>
      <c r="B7" s="216"/>
      <c r="C7" s="216"/>
      <c r="D7" s="217"/>
      <c r="E7" s="161" t="s">
        <v>6</v>
      </c>
      <c r="F7" s="163"/>
      <c r="G7" s="41">
        <v>577.53099999999995</v>
      </c>
      <c r="H7" s="15"/>
      <c r="I7" s="166"/>
      <c r="J7" s="167"/>
      <c r="K7" s="59"/>
      <c r="L7" s="75"/>
    </row>
    <row r="8" spans="1:16" ht="13.9" customHeight="1" x14ac:dyDescent="0.25">
      <c r="A8" s="172" t="s">
        <v>7</v>
      </c>
      <c r="B8" s="173"/>
      <c r="C8" s="173"/>
      <c r="D8" s="174"/>
      <c r="E8" s="161"/>
      <c r="F8" s="163"/>
      <c r="G8" s="41"/>
      <c r="H8" s="15"/>
      <c r="I8" s="166"/>
      <c r="J8" s="167"/>
      <c r="K8" s="59"/>
      <c r="L8" s="75"/>
    </row>
    <row r="9" spans="1:16" ht="13.9" customHeight="1" x14ac:dyDescent="0.25">
      <c r="A9" s="215" t="s">
        <v>23</v>
      </c>
      <c r="B9" s="216"/>
      <c r="C9" s="216"/>
      <c r="D9" s="217"/>
      <c r="E9" s="161" t="s">
        <v>8</v>
      </c>
      <c r="F9" s="163"/>
      <c r="G9" s="41">
        <v>403.983</v>
      </c>
      <c r="H9" s="15"/>
      <c r="I9" s="168"/>
      <c r="J9" s="169"/>
      <c r="K9" s="59"/>
      <c r="L9" s="75"/>
    </row>
    <row r="10" spans="1:16" ht="13.9" customHeight="1" x14ac:dyDescent="0.25">
      <c r="A10" s="176" t="s">
        <v>7</v>
      </c>
      <c r="B10" s="177"/>
      <c r="C10" s="177"/>
      <c r="D10" s="178"/>
      <c r="E10" s="161" t="s">
        <v>12</v>
      </c>
      <c r="F10" s="163"/>
      <c r="G10" s="54">
        <v>367.88508779999984</v>
      </c>
      <c r="H10" s="15"/>
      <c r="I10" s="27"/>
      <c r="J10" s="4"/>
      <c r="K10" s="59"/>
      <c r="L10" s="75"/>
    </row>
    <row r="11" spans="1:16" ht="13.9" customHeight="1" x14ac:dyDescent="0.25">
      <c r="A11" s="179"/>
      <c r="B11" s="180"/>
      <c r="C11" s="180"/>
      <c r="D11" s="181"/>
      <c r="E11" s="161" t="s">
        <v>13</v>
      </c>
      <c r="F11" s="163"/>
      <c r="G11" s="54">
        <v>36.097912200000167</v>
      </c>
      <c r="H11" s="15"/>
      <c r="I11" s="117" t="s">
        <v>321</v>
      </c>
      <c r="J11" s="4"/>
      <c r="K11" s="59"/>
      <c r="L11" s="75"/>
    </row>
    <row r="12" spans="1:16" ht="13.9" customHeight="1" x14ac:dyDescent="0.25">
      <c r="A12" s="215" t="s">
        <v>26</v>
      </c>
      <c r="B12" s="216"/>
      <c r="C12" s="216"/>
      <c r="D12" s="217"/>
      <c r="E12" s="161" t="s">
        <v>24</v>
      </c>
      <c r="F12" s="163"/>
      <c r="G12" s="65">
        <v>69.090999999999994</v>
      </c>
      <c r="H12" s="15"/>
      <c r="I12" s="117" t="s">
        <v>320</v>
      </c>
      <c r="J12" s="4"/>
      <c r="K12" s="59"/>
      <c r="L12" s="75"/>
    </row>
    <row r="13" spans="1:16" ht="13.9" customHeight="1" x14ac:dyDescent="0.25">
      <c r="A13" s="215" t="s">
        <v>27</v>
      </c>
      <c r="B13" s="216"/>
      <c r="C13" s="216"/>
      <c r="D13" s="217"/>
      <c r="E13" s="161" t="s">
        <v>25</v>
      </c>
      <c r="F13" s="163"/>
      <c r="G13" s="40">
        <v>33.244999999999997</v>
      </c>
      <c r="H13" s="15"/>
      <c r="I13" s="16"/>
      <c r="J13" s="28"/>
      <c r="L13" s="75"/>
    </row>
    <row r="14" spans="1:16" ht="13.9" customHeight="1" x14ac:dyDescent="0.25">
      <c r="A14" s="218"/>
      <c r="B14" s="219"/>
      <c r="C14" s="219"/>
      <c r="D14" s="220"/>
      <c r="E14" s="161" t="s">
        <v>14</v>
      </c>
      <c r="F14" s="163"/>
      <c r="G14" s="41">
        <v>71.211999999999961</v>
      </c>
      <c r="H14" s="15"/>
      <c r="I14" s="117" t="s">
        <v>20</v>
      </c>
      <c r="J14" s="117"/>
      <c r="K14" s="83"/>
      <c r="L14" s="85"/>
    </row>
    <row r="15" spans="1:16" ht="16.149999999999999" customHeight="1" x14ac:dyDescent="0.25">
      <c r="G15" s="66"/>
      <c r="H15" s="19"/>
    </row>
    <row r="16" spans="1:16" s="89" customFormat="1" ht="49.5" customHeight="1" x14ac:dyDescent="0.25">
      <c r="A16" s="87" t="s">
        <v>0</v>
      </c>
      <c r="B16" s="69" t="s">
        <v>1</v>
      </c>
      <c r="C16" s="87" t="s">
        <v>2</v>
      </c>
      <c r="D16" s="87" t="s">
        <v>314</v>
      </c>
      <c r="E16" s="18" t="s">
        <v>380</v>
      </c>
      <c r="F16" s="18" t="s">
        <v>381</v>
      </c>
      <c r="G16" s="124" t="s">
        <v>17</v>
      </c>
      <c r="H16" s="125" t="s">
        <v>9</v>
      </c>
      <c r="I16" s="126" t="s">
        <v>19</v>
      </c>
      <c r="M16" s="75"/>
      <c r="N16" s="75"/>
      <c r="P16" s="88"/>
    </row>
    <row r="17" spans="1:14" ht="15" customHeight="1" x14ac:dyDescent="0.25">
      <c r="A17" s="90">
        <v>1</v>
      </c>
      <c r="B17" s="43" t="s">
        <v>29</v>
      </c>
      <c r="C17" s="42">
        <v>64.3</v>
      </c>
      <c r="D17" s="48" t="s">
        <v>316</v>
      </c>
      <c r="E17" s="119">
        <v>4.8780000000000001</v>
      </c>
      <c r="F17" s="119">
        <v>6.6669999999999998</v>
      </c>
      <c r="G17" s="120">
        <f>(F17-E17)*0.8598</f>
        <v>1.5381821999999998</v>
      </c>
      <c r="H17" s="127">
        <f>$G$11/$C$303*C17</f>
        <v>0.1150652267727548</v>
      </c>
      <c r="I17" s="122">
        <f>G17+H17</f>
        <v>1.6532474267727546</v>
      </c>
      <c r="J17" s="132"/>
      <c r="K17" s="71"/>
      <c r="L17" s="132"/>
      <c r="M17" s="71"/>
      <c r="N17" s="71"/>
    </row>
    <row r="18" spans="1:14" x14ac:dyDescent="0.25">
      <c r="A18" s="90">
        <v>2</v>
      </c>
      <c r="B18" s="43" t="s">
        <v>30</v>
      </c>
      <c r="C18" s="44">
        <v>43.1</v>
      </c>
      <c r="D18" s="48" t="s">
        <v>316</v>
      </c>
      <c r="E18" s="119">
        <v>2.9089999999999998</v>
      </c>
      <c r="F18" s="119">
        <v>4.726</v>
      </c>
      <c r="G18" s="120">
        <f t="shared" ref="G18:G80" si="0">(F18-E18)*0.8598</f>
        <v>1.5622566000000002</v>
      </c>
      <c r="H18" s="127">
        <f t="shared" ref="H18:H81" si="1">$G$11/$C$303*C18</f>
        <v>7.7127702549078261E-2</v>
      </c>
      <c r="I18" s="122">
        <f>G18+H18</f>
        <v>1.6393843025490784</v>
      </c>
      <c r="J18" s="132"/>
      <c r="K18" s="71"/>
      <c r="L18" s="132"/>
      <c r="M18" s="71"/>
      <c r="N18" s="71"/>
    </row>
    <row r="19" spans="1:14" x14ac:dyDescent="0.25">
      <c r="A19" s="90">
        <v>3</v>
      </c>
      <c r="B19" s="43" t="s">
        <v>31</v>
      </c>
      <c r="C19" s="44">
        <v>45.1</v>
      </c>
      <c r="D19" s="48" t="s">
        <v>316</v>
      </c>
      <c r="E19" s="119">
        <v>2.718</v>
      </c>
      <c r="F19" s="119">
        <v>4.0750000000000002</v>
      </c>
      <c r="G19" s="120">
        <f t="shared" si="0"/>
        <v>1.1667486000000002</v>
      </c>
      <c r="H19" s="127">
        <f t="shared" si="1"/>
        <v>8.0706714268293026E-2</v>
      </c>
      <c r="I19" s="122">
        <f>G19+H19</f>
        <v>1.2474553142682934</v>
      </c>
      <c r="J19" s="132"/>
      <c r="K19" s="71"/>
      <c r="L19" s="132"/>
      <c r="M19" s="71"/>
      <c r="N19" s="71"/>
    </row>
    <row r="20" spans="1:14" x14ac:dyDescent="0.25">
      <c r="A20" s="90">
        <v>4</v>
      </c>
      <c r="B20" s="43" t="s">
        <v>32</v>
      </c>
      <c r="C20" s="44">
        <v>69.900000000000006</v>
      </c>
      <c r="D20" s="48" t="s">
        <v>316</v>
      </c>
      <c r="E20" s="119">
        <v>3.1520000000000001</v>
      </c>
      <c r="F20" s="119">
        <v>5.5540000000000003</v>
      </c>
      <c r="G20" s="120">
        <f>(F20-E20)*0.8598</f>
        <v>2.0652396</v>
      </c>
      <c r="H20" s="127">
        <f t="shared" si="1"/>
        <v>0.12508645958655618</v>
      </c>
      <c r="I20" s="122">
        <f>G20+H20</f>
        <v>2.1903260595865559</v>
      </c>
      <c r="J20" s="132"/>
      <c r="K20" s="71"/>
      <c r="L20" s="132"/>
      <c r="M20" s="71"/>
      <c r="N20" s="71"/>
    </row>
    <row r="21" spans="1:14" x14ac:dyDescent="0.25">
      <c r="A21" s="90">
        <v>5</v>
      </c>
      <c r="B21" s="43" t="s">
        <v>33</v>
      </c>
      <c r="C21" s="42">
        <v>64.400000000000006</v>
      </c>
      <c r="D21" s="48" t="s">
        <v>316</v>
      </c>
      <c r="E21" s="119">
        <v>3.5059999999999998</v>
      </c>
      <c r="F21" s="119">
        <v>6.08</v>
      </c>
      <c r="G21" s="120">
        <f t="shared" si="0"/>
        <v>2.2131252000000003</v>
      </c>
      <c r="H21" s="127">
        <f t="shared" si="1"/>
        <v>0.11524417735871556</v>
      </c>
      <c r="I21" s="122">
        <f t="shared" ref="I21:I27" si="2">G21+H21</f>
        <v>2.3283693773587157</v>
      </c>
      <c r="J21" s="132"/>
      <c r="K21" s="71"/>
      <c r="L21" s="132"/>
      <c r="M21" s="71"/>
      <c r="N21" s="71"/>
    </row>
    <row r="22" spans="1:14" x14ac:dyDescent="0.25">
      <c r="A22" s="90">
        <v>6</v>
      </c>
      <c r="B22" s="43" t="s">
        <v>34</v>
      </c>
      <c r="C22" s="42">
        <v>42.9</v>
      </c>
      <c r="D22" s="48" t="s">
        <v>316</v>
      </c>
      <c r="E22" s="119">
        <v>2.14</v>
      </c>
      <c r="F22" s="119">
        <v>3.6560000000000001</v>
      </c>
      <c r="G22" s="120">
        <f t="shared" si="0"/>
        <v>1.3034568</v>
      </c>
      <c r="H22" s="127">
        <f t="shared" si="1"/>
        <v>7.6769801377156777E-2</v>
      </c>
      <c r="I22" s="122">
        <f t="shared" si="2"/>
        <v>1.3802266013771567</v>
      </c>
      <c r="J22" s="132"/>
      <c r="K22" s="71"/>
      <c r="L22" s="132"/>
      <c r="M22" s="71"/>
      <c r="N22" s="71"/>
    </row>
    <row r="23" spans="1:14" x14ac:dyDescent="0.25">
      <c r="A23" s="90">
        <v>7</v>
      </c>
      <c r="B23" s="43" t="s">
        <v>35</v>
      </c>
      <c r="C23" s="42">
        <v>44.6</v>
      </c>
      <c r="D23" s="48" t="s">
        <v>316</v>
      </c>
      <c r="E23" s="119">
        <v>2.266</v>
      </c>
      <c r="F23" s="119">
        <v>3.8479999999999999</v>
      </c>
      <c r="G23" s="120">
        <f t="shared" si="0"/>
        <v>1.3602036</v>
      </c>
      <c r="H23" s="127">
        <f t="shared" si="1"/>
        <v>7.9811961338489334E-2</v>
      </c>
      <c r="I23" s="122">
        <f t="shared" si="2"/>
        <v>1.4400155613384893</v>
      </c>
      <c r="J23" s="132"/>
      <c r="K23" s="71"/>
      <c r="L23" s="132"/>
      <c r="M23" s="71"/>
      <c r="N23" s="71"/>
    </row>
    <row r="24" spans="1:14" x14ac:dyDescent="0.25">
      <c r="A24" s="90">
        <v>8</v>
      </c>
      <c r="B24" s="43" t="s">
        <v>36</v>
      </c>
      <c r="C24" s="42">
        <v>69.900000000000006</v>
      </c>
      <c r="D24" s="48" t="s">
        <v>316</v>
      </c>
      <c r="E24" s="119">
        <v>3.1659999999999999</v>
      </c>
      <c r="F24" s="119">
        <v>3.9510000000000001</v>
      </c>
      <c r="G24" s="120">
        <f t="shared" si="0"/>
        <v>0.67494300000000018</v>
      </c>
      <c r="H24" s="127">
        <f t="shared" si="1"/>
        <v>0.12508645958655618</v>
      </c>
      <c r="I24" s="122">
        <f t="shared" si="2"/>
        <v>0.80002945958655636</v>
      </c>
      <c r="J24" s="132"/>
      <c r="K24" s="71"/>
      <c r="L24" s="132"/>
      <c r="M24" s="71"/>
      <c r="N24" s="71"/>
    </row>
    <row r="25" spans="1:14" x14ac:dyDescent="0.25">
      <c r="A25" s="90">
        <v>9</v>
      </c>
      <c r="B25" s="43" t="s">
        <v>37</v>
      </c>
      <c r="C25" s="42">
        <v>64.2</v>
      </c>
      <c r="D25" s="48" t="s">
        <v>316</v>
      </c>
      <c r="E25" s="119">
        <v>2.415</v>
      </c>
      <c r="F25" s="119">
        <v>3.7469999999999999</v>
      </c>
      <c r="G25" s="120">
        <f t="shared" si="0"/>
        <v>1.1452536</v>
      </c>
      <c r="H25" s="127">
        <f t="shared" si="1"/>
        <v>0.11488627618679408</v>
      </c>
      <c r="I25" s="122">
        <f t="shared" si="2"/>
        <v>1.2601398761867941</v>
      </c>
      <c r="J25" s="132"/>
      <c r="K25" s="71"/>
      <c r="L25" s="132"/>
      <c r="M25" s="71"/>
      <c r="N25" s="71"/>
    </row>
    <row r="26" spans="1:14" x14ac:dyDescent="0.25">
      <c r="A26" s="90">
        <v>10</v>
      </c>
      <c r="B26" s="43" t="s">
        <v>38</v>
      </c>
      <c r="C26" s="42">
        <v>42.6</v>
      </c>
      <c r="D26" s="48" t="s">
        <v>316</v>
      </c>
      <c r="E26" s="119">
        <v>2.6739999999999999</v>
      </c>
      <c r="F26" s="119">
        <v>4.29</v>
      </c>
      <c r="G26" s="120">
        <f t="shared" si="0"/>
        <v>1.3894368000000001</v>
      </c>
      <c r="H26" s="127">
        <f t="shared" si="1"/>
        <v>7.623294961927457E-2</v>
      </c>
      <c r="I26" s="122">
        <f t="shared" si="2"/>
        <v>1.4656697496192748</v>
      </c>
      <c r="J26" s="132"/>
      <c r="K26" s="71"/>
      <c r="L26" s="132"/>
      <c r="M26" s="71"/>
      <c r="N26" s="71"/>
    </row>
    <row r="27" spans="1:14" x14ac:dyDescent="0.25">
      <c r="A27" s="90">
        <v>11</v>
      </c>
      <c r="B27" s="43" t="s">
        <v>39</v>
      </c>
      <c r="C27" s="42">
        <v>44.6</v>
      </c>
      <c r="D27" s="48" t="s">
        <v>316</v>
      </c>
      <c r="E27" s="119">
        <v>3.056</v>
      </c>
      <c r="F27" s="119">
        <v>4.7939999999999996</v>
      </c>
      <c r="G27" s="120">
        <f t="shared" si="0"/>
        <v>1.4943323999999996</v>
      </c>
      <c r="H27" s="127">
        <f>$G$11/$C$303*C27</f>
        <v>7.9811961338489334E-2</v>
      </c>
      <c r="I27" s="122">
        <f t="shared" si="2"/>
        <v>1.5741443613384889</v>
      </c>
      <c r="J27" s="132"/>
      <c r="K27" s="71"/>
      <c r="L27" s="132"/>
      <c r="M27" s="71"/>
      <c r="N27" s="71"/>
    </row>
    <row r="28" spans="1:14" x14ac:dyDescent="0.25">
      <c r="A28" s="90">
        <v>12</v>
      </c>
      <c r="B28" s="43" t="s">
        <v>40</v>
      </c>
      <c r="C28" s="42">
        <v>69.900000000000006</v>
      </c>
      <c r="D28" s="48" t="s">
        <v>316</v>
      </c>
      <c r="E28" s="119">
        <v>3.6930000000000001</v>
      </c>
      <c r="F28" s="119">
        <v>6.1970000000000001</v>
      </c>
      <c r="G28" s="120">
        <f t="shared" si="0"/>
        <v>2.1529392000000001</v>
      </c>
      <c r="H28" s="127">
        <f t="shared" si="1"/>
        <v>0.12508645958655618</v>
      </c>
      <c r="I28" s="122">
        <f>G28+H28</f>
        <v>2.2780256595865565</v>
      </c>
      <c r="J28" s="132"/>
      <c r="K28" s="71"/>
      <c r="L28" s="132"/>
      <c r="M28" s="71"/>
      <c r="N28" s="71"/>
    </row>
    <row r="29" spans="1:14" x14ac:dyDescent="0.25">
      <c r="A29" s="90">
        <v>13</v>
      </c>
      <c r="B29" s="43" t="s">
        <v>41</v>
      </c>
      <c r="C29" s="42">
        <v>64.900000000000006</v>
      </c>
      <c r="D29" s="48" t="s">
        <v>316</v>
      </c>
      <c r="E29" s="119">
        <v>4.0369999999999999</v>
      </c>
      <c r="F29" s="119">
        <v>6.23</v>
      </c>
      <c r="G29" s="120">
        <f t="shared" si="0"/>
        <v>1.8855414000000004</v>
      </c>
      <c r="H29" s="127">
        <f t="shared" si="1"/>
        <v>0.11613893028851925</v>
      </c>
      <c r="I29" s="122">
        <f t="shared" ref="I29:I32" si="3">G29+H29</f>
        <v>2.0016803302885195</v>
      </c>
      <c r="J29" s="132"/>
      <c r="K29" s="71"/>
      <c r="L29" s="132"/>
      <c r="M29" s="71"/>
      <c r="N29" s="71"/>
    </row>
    <row r="30" spans="1:14" x14ac:dyDescent="0.25">
      <c r="A30" s="90">
        <v>14</v>
      </c>
      <c r="B30" s="43" t="s">
        <v>42</v>
      </c>
      <c r="C30" s="42">
        <v>42.4</v>
      </c>
      <c r="D30" s="48" t="s">
        <v>316</v>
      </c>
      <c r="E30" s="119">
        <v>2.2490000000000001</v>
      </c>
      <c r="F30" s="119">
        <v>3.5529999999999999</v>
      </c>
      <c r="G30" s="120">
        <f t="shared" si="0"/>
        <v>1.1211791999999998</v>
      </c>
      <c r="H30" s="127">
        <f t="shared" si="1"/>
        <v>7.5875048447353086E-2</v>
      </c>
      <c r="I30" s="122">
        <f>G30+H30</f>
        <v>1.197054248447353</v>
      </c>
      <c r="J30" s="66"/>
      <c r="L30" s="132"/>
      <c r="M30" s="19"/>
    </row>
    <row r="31" spans="1:14" x14ac:dyDescent="0.25">
      <c r="A31" s="90">
        <v>15</v>
      </c>
      <c r="B31" s="43" t="s">
        <v>43</v>
      </c>
      <c r="C31" s="42">
        <v>45</v>
      </c>
      <c r="D31" s="48" t="s">
        <v>316</v>
      </c>
      <c r="E31" s="119">
        <v>3.1179999999999999</v>
      </c>
      <c r="F31" s="119">
        <v>4.6820000000000004</v>
      </c>
      <c r="G31" s="120">
        <f t="shared" si="0"/>
        <v>1.3447272000000003</v>
      </c>
      <c r="H31" s="127">
        <f t="shared" si="1"/>
        <v>8.052776368233229E-2</v>
      </c>
      <c r="I31" s="122">
        <f t="shared" si="3"/>
        <v>1.4252549636823326</v>
      </c>
      <c r="J31" s="66"/>
      <c r="L31" s="132"/>
      <c r="M31" s="19"/>
    </row>
    <row r="32" spans="1:14" x14ac:dyDescent="0.25">
      <c r="A32" s="90">
        <v>16</v>
      </c>
      <c r="B32" s="43" t="s">
        <v>44</v>
      </c>
      <c r="C32" s="42">
        <v>70</v>
      </c>
      <c r="D32" s="48" t="s">
        <v>316</v>
      </c>
      <c r="E32" s="119">
        <v>3.77</v>
      </c>
      <c r="F32" s="119">
        <v>5.907</v>
      </c>
      <c r="G32" s="120">
        <f t="shared" si="0"/>
        <v>1.8373926</v>
      </c>
      <c r="H32" s="127">
        <f t="shared" si="1"/>
        <v>0.12526541017251688</v>
      </c>
      <c r="I32" s="122">
        <f t="shared" si="3"/>
        <v>1.9626580101725168</v>
      </c>
      <c r="J32" s="66"/>
      <c r="L32" s="132"/>
      <c r="M32" s="19"/>
    </row>
    <row r="33" spans="1:13" x14ac:dyDescent="0.25">
      <c r="A33" s="90">
        <v>17</v>
      </c>
      <c r="B33" s="43" t="s">
        <v>45</v>
      </c>
      <c r="C33" s="42">
        <v>64.599999999999994</v>
      </c>
      <c r="D33" s="48" t="s">
        <v>316</v>
      </c>
      <c r="E33" s="119">
        <v>3.0649999999999999</v>
      </c>
      <c r="F33" s="119">
        <v>5.1749999999999998</v>
      </c>
      <c r="G33" s="120">
        <f t="shared" si="0"/>
        <v>1.8141779999999998</v>
      </c>
      <c r="H33" s="127">
        <f t="shared" si="1"/>
        <v>0.11560207853063702</v>
      </c>
      <c r="I33" s="122">
        <f>G33+H33</f>
        <v>1.9297800785306369</v>
      </c>
      <c r="J33" s="66"/>
      <c r="L33" s="132"/>
      <c r="M33" s="19"/>
    </row>
    <row r="34" spans="1:13" x14ac:dyDescent="0.25">
      <c r="A34" s="90">
        <v>18</v>
      </c>
      <c r="B34" s="43" t="s">
        <v>46</v>
      </c>
      <c r="C34" s="42">
        <v>42.5</v>
      </c>
      <c r="D34" s="48" t="s">
        <v>316</v>
      </c>
      <c r="E34" s="119">
        <v>1.657</v>
      </c>
      <c r="F34" s="119">
        <v>2.8279999999999998</v>
      </c>
      <c r="G34" s="120">
        <f t="shared" si="0"/>
        <v>1.0068257999999999</v>
      </c>
      <c r="H34" s="127">
        <f t="shared" si="1"/>
        <v>7.6053999033313835E-2</v>
      </c>
      <c r="I34" s="122">
        <f>G34+H34</f>
        <v>1.0828797990333137</v>
      </c>
      <c r="J34" s="66"/>
      <c r="L34" s="132"/>
      <c r="M34" s="19"/>
    </row>
    <row r="35" spans="1:13" x14ac:dyDescent="0.25">
      <c r="A35" s="90">
        <v>19</v>
      </c>
      <c r="B35" s="43" t="s">
        <v>47</v>
      </c>
      <c r="C35" s="42">
        <v>44.6</v>
      </c>
      <c r="D35" s="48" t="s">
        <v>316</v>
      </c>
      <c r="E35" s="119">
        <v>2.3220000000000001</v>
      </c>
      <c r="F35" s="119">
        <v>3.4630000000000001</v>
      </c>
      <c r="G35" s="120">
        <f t="shared" si="0"/>
        <v>0.98103180000000001</v>
      </c>
      <c r="H35" s="127">
        <f t="shared" si="1"/>
        <v>7.9811961338489334E-2</v>
      </c>
      <c r="I35" s="122">
        <f>G35+H35</f>
        <v>1.0608437613384893</v>
      </c>
      <c r="J35" s="66"/>
      <c r="L35" s="132"/>
      <c r="M35" s="19"/>
    </row>
    <row r="36" spans="1:13" x14ac:dyDescent="0.25">
      <c r="A36" s="90">
        <v>20</v>
      </c>
      <c r="B36" s="43" t="s">
        <v>48</v>
      </c>
      <c r="C36" s="42">
        <v>69.7</v>
      </c>
      <c r="D36" s="48" t="s">
        <v>316</v>
      </c>
      <c r="E36" s="119">
        <v>4.1040000000000001</v>
      </c>
      <c r="F36" s="119">
        <v>6.4059999999999997</v>
      </c>
      <c r="G36" s="120">
        <f t="shared" si="0"/>
        <v>1.9792595999999998</v>
      </c>
      <c r="H36" s="127">
        <f t="shared" si="1"/>
        <v>0.12472855841463469</v>
      </c>
      <c r="I36" s="122">
        <f>G36+H36</f>
        <v>2.1039881584146345</v>
      </c>
      <c r="J36" s="66"/>
      <c r="L36" s="132"/>
      <c r="M36" s="19"/>
    </row>
    <row r="37" spans="1:13" x14ac:dyDescent="0.25">
      <c r="A37" s="90">
        <v>21</v>
      </c>
      <c r="B37" s="43" t="s">
        <v>49</v>
      </c>
      <c r="C37" s="42">
        <v>64.2</v>
      </c>
      <c r="D37" s="48" t="s">
        <v>316</v>
      </c>
      <c r="E37" s="119">
        <v>3.476</v>
      </c>
      <c r="F37" s="119">
        <v>5.4939999999999998</v>
      </c>
      <c r="G37" s="120">
        <f t="shared" si="0"/>
        <v>1.7350763999999999</v>
      </c>
      <c r="H37" s="127">
        <f t="shared" si="1"/>
        <v>0.11488627618679408</v>
      </c>
      <c r="I37" s="122">
        <f t="shared" ref="I37:I100" si="4">G37+H37</f>
        <v>1.849962676186794</v>
      </c>
      <c r="J37" s="66"/>
      <c r="L37" s="132"/>
      <c r="M37" s="19"/>
    </row>
    <row r="38" spans="1:13" x14ac:dyDescent="0.25">
      <c r="A38" s="90">
        <v>22</v>
      </c>
      <c r="B38" s="43" t="s">
        <v>50</v>
      </c>
      <c r="C38" s="42">
        <v>42.3</v>
      </c>
      <c r="D38" s="48" t="s">
        <v>316</v>
      </c>
      <c r="E38" s="119">
        <v>2.33</v>
      </c>
      <c r="F38" s="119">
        <v>3.5990000000000002</v>
      </c>
      <c r="G38" s="120">
        <f t="shared" si="0"/>
        <v>1.0910862000000001</v>
      </c>
      <c r="H38" s="127">
        <f t="shared" si="1"/>
        <v>7.569609786139235E-2</v>
      </c>
      <c r="I38" s="122">
        <f t="shared" si="4"/>
        <v>1.1667822978613924</v>
      </c>
      <c r="J38" s="66"/>
      <c r="L38" s="132"/>
      <c r="M38" s="19"/>
    </row>
    <row r="39" spans="1:13" x14ac:dyDescent="0.25">
      <c r="A39" s="90">
        <v>23</v>
      </c>
      <c r="B39" s="43" t="s">
        <v>51</v>
      </c>
      <c r="C39" s="42">
        <v>44.5</v>
      </c>
      <c r="D39" s="48" t="s">
        <v>316</v>
      </c>
      <c r="E39" s="119">
        <v>2.7879999999999998</v>
      </c>
      <c r="F39" s="119">
        <v>4.3220000000000001</v>
      </c>
      <c r="G39" s="120">
        <f t="shared" si="0"/>
        <v>1.3189332000000002</v>
      </c>
      <c r="H39" s="127">
        <f t="shared" si="1"/>
        <v>7.9633010752528599E-2</v>
      </c>
      <c r="I39" s="122">
        <f t="shared" si="4"/>
        <v>1.398566210752529</v>
      </c>
      <c r="J39" s="66"/>
      <c r="L39" s="132"/>
      <c r="M39" s="19"/>
    </row>
    <row r="40" spans="1:13" x14ac:dyDescent="0.25">
      <c r="A40" s="90">
        <v>24</v>
      </c>
      <c r="B40" s="43" t="s">
        <v>52</v>
      </c>
      <c r="C40" s="42">
        <v>69.400000000000006</v>
      </c>
      <c r="D40" s="48" t="s">
        <v>316</v>
      </c>
      <c r="E40" s="119">
        <v>4.1639999999999997</v>
      </c>
      <c r="F40" s="119">
        <v>6.5839999999999996</v>
      </c>
      <c r="G40" s="120">
        <f t="shared" si="0"/>
        <v>2.0807159999999998</v>
      </c>
      <c r="H40" s="127">
        <f t="shared" si="1"/>
        <v>0.12419170665675247</v>
      </c>
      <c r="I40" s="122">
        <f t="shared" si="4"/>
        <v>2.2049077066567522</v>
      </c>
      <c r="J40" s="66"/>
      <c r="L40" s="132"/>
      <c r="M40" s="19"/>
    </row>
    <row r="41" spans="1:13" x14ac:dyDescent="0.25">
      <c r="A41" s="90">
        <v>25</v>
      </c>
      <c r="B41" s="43" t="s">
        <v>53</v>
      </c>
      <c r="C41" s="42">
        <v>64.3</v>
      </c>
      <c r="D41" s="48" t="s">
        <v>316</v>
      </c>
      <c r="E41" s="119">
        <v>3.4279999999999999</v>
      </c>
      <c r="F41" s="119">
        <v>3.9220000000000002</v>
      </c>
      <c r="G41" s="120">
        <f t="shared" si="0"/>
        <v>0.42474120000000021</v>
      </c>
      <c r="H41" s="127">
        <f t="shared" si="1"/>
        <v>0.1150652267727548</v>
      </c>
      <c r="I41" s="122">
        <f t="shared" si="4"/>
        <v>0.53980642677275503</v>
      </c>
      <c r="J41" s="66"/>
      <c r="L41" s="132"/>
      <c r="M41" s="19"/>
    </row>
    <row r="42" spans="1:13" x14ac:dyDescent="0.25">
      <c r="A42" s="90">
        <v>26</v>
      </c>
      <c r="B42" s="43" t="s">
        <v>54</v>
      </c>
      <c r="C42" s="42">
        <v>42.8</v>
      </c>
      <c r="D42" s="48" t="s">
        <v>316</v>
      </c>
      <c r="E42" s="119">
        <v>2.1469999999999998</v>
      </c>
      <c r="F42" s="119">
        <v>3.3660000000000001</v>
      </c>
      <c r="G42" s="120">
        <f t="shared" si="0"/>
        <v>1.0480962000000003</v>
      </c>
      <c r="H42" s="127">
        <f t="shared" si="1"/>
        <v>7.6590850791196041E-2</v>
      </c>
      <c r="I42" s="122">
        <f t="shared" si="4"/>
        <v>1.1246870507911964</v>
      </c>
      <c r="J42" s="66"/>
      <c r="L42" s="132"/>
      <c r="M42" s="19"/>
    </row>
    <row r="43" spans="1:13" x14ac:dyDescent="0.25">
      <c r="A43" s="90">
        <v>27</v>
      </c>
      <c r="B43" s="43" t="s">
        <v>55</v>
      </c>
      <c r="C43" s="42">
        <v>45.3</v>
      </c>
      <c r="D43" s="48" t="s">
        <v>316</v>
      </c>
      <c r="E43" s="119">
        <v>2.1930000000000001</v>
      </c>
      <c r="F43" s="119">
        <v>3.2770000000000001</v>
      </c>
      <c r="G43" s="120">
        <f t="shared" si="0"/>
        <v>0.93202320000000005</v>
      </c>
      <c r="H43" s="127">
        <f t="shared" si="1"/>
        <v>8.1064615440214496E-2</v>
      </c>
      <c r="I43" s="122">
        <f t="shared" si="4"/>
        <v>1.0130878154402145</v>
      </c>
      <c r="J43" s="66"/>
      <c r="L43" s="132"/>
      <c r="M43" s="19"/>
    </row>
    <row r="44" spans="1:13" x14ac:dyDescent="0.25">
      <c r="A44" s="90">
        <v>28</v>
      </c>
      <c r="B44" s="43" t="s">
        <v>56</v>
      </c>
      <c r="C44" s="42">
        <v>69.599999999999994</v>
      </c>
      <c r="D44" s="48" t="s">
        <v>316</v>
      </c>
      <c r="E44" s="119">
        <v>3.7410000000000001</v>
      </c>
      <c r="F44" s="119">
        <v>6.319</v>
      </c>
      <c r="G44" s="120">
        <f t="shared" si="0"/>
        <v>2.2165643999999998</v>
      </c>
      <c r="H44" s="127">
        <f t="shared" si="1"/>
        <v>0.12454960782867393</v>
      </c>
      <c r="I44" s="122">
        <f t="shared" si="4"/>
        <v>2.3411140078286738</v>
      </c>
      <c r="J44" s="66"/>
      <c r="L44" s="132"/>
      <c r="M44" s="19"/>
    </row>
    <row r="45" spans="1:13" x14ac:dyDescent="0.25">
      <c r="A45" s="90">
        <v>29</v>
      </c>
      <c r="B45" s="43" t="s">
        <v>57</v>
      </c>
      <c r="C45" s="42">
        <v>63.3</v>
      </c>
      <c r="D45" s="48" t="s">
        <v>316</v>
      </c>
      <c r="E45" s="119">
        <v>3.5910000000000002</v>
      </c>
      <c r="F45" s="119">
        <v>4.7290000000000001</v>
      </c>
      <c r="G45" s="120">
        <f t="shared" si="0"/>
        <v>0.97845239999999989</v>
      </c>
      <c r="H45" s="127">
        <f t="shared" si="1"/>
        <v>0.11327572091314742</v>
      </c>
      <c r="I45" s="122">
        <f t="shared" si="4"/>
        <v>1.0917281209131473</v>
      </c>
      <c r="J45" s="66"/>
      <c r="L45" s="132"/>
      <c r="M45" s="19"/>
    </row>
    <row r="46" spans="1:13" x14ac:dyDescent="0.25">
      <c r="A46" s="90">
        <v>30</v>
      </c>
      <c r="B46" s="43" t="s">
        <v>58</v>
      </c>
      <c r="C46" s="42">
        <v>42.5</v>
      </c>
      <c r="D46" s="48" t="s">
        <v>316</v>
      </c>
      <c r="E46" s="119">
        <v>1.6890000000000001</v>
      </c>
      <c r="F46" s="119">
        <v>2.4529999999999998</v>
      </c>
      <c r="G46" s="120">
        <f t="shared" si="0"/>
        <v>0.65688719999999978</v>
      </c>
      <c r="H46" s="127">
        <f t="shared" si="1"/>
        <v>7.6053999033313835E-2</v>
      </c>
      <c r="I46" s="122">
        <f t="shared" si="4"/>
        <v>0.73294119903331367</v>
      </c>
      <c r="J46" s="66"/>
      <c r="L46" s="132"/>
      <c r="M46" s="19"/>
    </row>
    <row r="47" spans="1:13" x14ac:dyDescent="0.25">
      <c r="A47" s="90">
        <v>31</v>
      </c>
      <c r="B47" s="43" t="s">
        <v>59</v>
      </c>
      <c r="C47" s="42">
        <v>44.5</v>
      </c>
      <c r="D47" s="48" t="s">
        <v>316</v>
      </c>
      <c r="E47" s="119">
        <v>2.9790000000000001</v>
      </c>
      <c r="F47" s="119">
        <v>4.452</v>
      </c>
      <c r="G47" s="120">
        <f t="shared" si="0"/>
        <v>1.2664853999999999</v>
      </c>
      <c r="H47" s="127">
        <f t="shared" si="1"/>
        <v>7.9633010752528599E-2</v>
      </c>
      <c r="I47" s="122">
        <f t="shared" si="4"/>
        <v>1.3461184107525286</v>
      </c>
      <c r="J47" s="66"/>
      <c r="L47" s="132"/>
      <c r="M47" s="19"/>
    </row>
    <row r="48" spans="1:13" x14ac:dyDescent="0.25">
      <c r="A48" s="90">
        <v>32</v>
      </c>
      <c r="B48" s="43" t="s">
        <v>60</v>
      </c>
      <c r="C48" s="42">
        <v>69.900000000000006</v>
      </c>
      <c r="D48" s="48" t="s">
        <v>316</v>
      </c>
      <c r="E48" s="119">
        <v>1.0649999999999999</v>
      </c>
      <c r="F48" s="119">
        <v>1.107</v>
      </c>
      <c r="G48" s="120">
        <f t="shared" si="0"/>
        <v>3.6111600000000035E-2</v>
      </c>
      <c r="H48" s="127">
        <f t="shared" si="1"/>
        <v>0.12508645958655618</v>
      </c>
      <c r="I48" s="122">
        <f t="shared" si="4"/>
        <v>0.1611980595865562</v>
      </c>
      <c r="J48" s="66"/>
      <c r="L48" s="132"/>
      <c r="M48" s="19"/>
    </row>
    <row r="49" spans="1:13" x14ac:dyDescent="0.25">
      <c r="A49" s="90">
        <v>33</v>
      </c>
      <c r="B49" s="43" t="s">
        <v>61</v>
      </c>
      <c r="C49" s="42">
        <v>64.8</v>
      </c>
      <c r="D49" s="48" t="s">
        <v>316</v>
      </c>
      <c r="E49" s="119">
        <v>3.0579999999999998</v>
      </c>
      <c r="F49" s="119">
        <v>4.5549999999999997</v>
      </c>
      <c r="G49" s="120">
        <f t="shared" si="0"/>
        <v>1.2871205999999999</v>
      </c>
      <c r="H49" s="127">
        <f>$G$11/$C$303*C49</f>
        <v>0.11595997970255849</v>
      </c>
      <c r="I49" s="122">
        <f t="shared" si="4"/>
        <v>1.4030805797025585</v>
      </c>
      <c r="J49" s="66"/>
      <c r="L49" s="132"/>
      <c r="M49" s="19"/>
    </row>
    <row r="50" spans="1:13" x14ac:dyDescent="0.25">
      <c r="A50" s="90">
        <v>34</v>
      </c>
      <c r="B50" s="43" t="s">
        <v>62</v>
      </c>
      <c r="C50" s="42">
        <v>42.7</v>
      </c>
      <c r="D50" s="48" t="s">
        <v>316</v>
      </c>
      <c r="E50" s="119">
        <v>1.345</v>
      </c>
      <c r="F50" s="119">
        <v>2.8679999999999999</v>
      </c>
      <c r="G50" s="120">
        <f>(F50-E50)*0.8598</f>
        <v>1.3094754</v>
      </c>
      <c r="H50" s="127">
        <f>$G$11/$C$303*C50</f>
        <v>7.6411900205235306E-2</v>
      </c>
      <c r="I50" s="122">
        <f t="shared" si="4"/>
        <v>1.3858873002052352</v>
      </c>
      <c r="J50" s="66"/>
      <c r="L50" s="132"/>
      <c r="M50" s="19"/>
    </row>
    <row r="51" spans="1:13" x14ac:dyDescent="0.25">
      <c r="A51" s="90">
        <v>35</v>
      </c>
      <c r="B51" s="43" t="s">
        <v>63</v>
      </c>
      <c r="C51" s="42">
        <v>44.4</v>
      </c>
      <c r="D51" s="48" t="s">
        <v>316</v>
      </c>
      <c r="E51" s="119">
        <v>2.0270000000000001</v>
      </c>
      <c r="F51" s="119">
        <v>3.6930000000000001</v>
      </c>
      <c r="G51" s="120">
        <f t="shared" si="0"/>
        <v>1.4324268</v>
      </c>
      <c r="H51" s="127">
        <f t="shared" si="1"/>
        <v>7.9454060166567864E-2</v>
      </c>
      <c r="I51" s="122">
        <f t="shared" si="4"/>
        <v>1.5118808601665679</v>
      </c>
      <c r="J51" s="66"/>
      <c r="L51" s="132"/>
      <c r="M51" s="19"/>
    </row>
    <row r="52" spans="1:13" x14ac:dyDescent="0.25">
      <c r="A52" s="90">
        <v>36</v>
      </c>
      <c r="B52" s="43" t="s">
        <v>64</v>
      </c>
      <c r="C52" s="42">
        <v>69</v>
      </c>
      <c r="D52" s="48" t="s">
        <v>316</v>
      </c>
      <c r="E52" s="119">
        <v>3.56</v>
      </c>
      <c r="F52" s="119">
        <v>5.4939999999999998</v>
      </c>
      <c r="G52" s="120">
        <f t="shared" si="0"/>
        <v>1.6628531999999998</v>
      </c>
      <c r="H52" s="127">
        <f t="shared" si="1"/>
        <v>0.12347590431290952</v>
      </c>
      <c r="I52" s="122">
        <f t="shared" si="4"/>
        <v>1.7863291043129093</v>
      </c>
      <c r="J52" s="66"/>
      <c r="L52" s="132"/>
      <c r="M52" s="19"/>
    </row>
    <row r="53" spans="1:13" x14ac:dyDescent="0.25">
      <c r="A53" s="90">
        <v>37</v>
      </c>
      <c r="B53" s="43" t="s">
        <v>65</v>
      </c>
      <c r="C53" s="42">
        <v>64.5</v>
      </c>
      <c r="D53" s="48" t="s">
        <v>316</v>
      </c>
      <c r="E53" s="119">
        <v>3.49</v>
      </c>
      <c r="F53" s="119">
        <v>4.6210000000000004</v>
      </c>
      <c r="G53" s="120">
        <f t="shared" si="0"/>
        <v>0.97243380000000024</v>
      </c>
      <c r="H53" s="127">
        <f t="shared" si="1"/>
        <v>0.11542312794467628</v>
      </c>
      <c r="I53" s="122">
        <f t="shared" si="4"/>
        <v>1.0878569279446766</v>
      </c>
      <c r="J53" s="66"/>
      <c r="L53" s="132"/>
      <c r="M53" s="19"/>
    </row>
    <row r="54" spans="1:13" x14ac:dyDescent="0.25">
      <c r="A54" s="90">
        <v>38</v>
      </c>
      <c r="B54" s="43" t="s">
        <v>66</v>
      </c>
      <c r="C54" s="42">
        <v>42</v>
      </c>
      <c r="D54" s="48" t="s">
        <v>316</v>
      </c>
      <c r="E54" s="119">
        <v>2.6040000000000001</v>
      </c>
      <c r="F54" s="119">
        <v>4.0339999999999998</v>
      </c>
      <c r="G54" s="120">
        <f t="shared" si="0"/>
        <v>1.2295139999999998</v>
      </c>
      <c r="H54" s="127">
        <f t="shared" si="1"/>
        <v>7.5159246103510144E-2</v>
      </c>
      <c r="I54" s="122">
        <f t="shared" si="4"/>
        <v>1.30467324610351</v>
      </c>
      <c r="J54" s="66"/>
      <c r="L54" s="132"/>
      <c r="M54" s="19"/>
    </row>
    <row r="55" spans="1:13" x14ac:dyDescent="0.25">
      <c r="A55" s="90">
        <v>39</v>
      </c>
      <c r="B55" s="43" t="s">
        <v>67</v>
      </c>
      <c r="C55" s="42">
        <v>44.4</v>
      </c>
      <c r="D55" s="48" t="s">
        <v>316</v>
      </c>
      <c r="E55" s="119">
        <v>2.9609999999999999</v>
      </c>
      <c r="F55" s="119">
        <v>3.1549999999999998</v>
      </c>
      <c r="G55" s="120">
        <f t="shared" si="0"/>
        <v>0.16680119999999996</v>
      </c>
      <c r="H55" s="127">
        <f t="shared" si="1"/>
        <v>7.9454060166567864E-2</v>
      </c>
      <c r="I55" s="122">
        <f t="shared" si="4"/>
        <v>0.24625526016656782</v>
      </c>
      <c r="J55" s="66"/>
      <c r="L55" s="132"/>
      <c r="M55" s="19"/>
    </row>
    <row r="56" spans="1:13" x14ac:dyDescent="0.25">
      <c r="A56" s="90">
        <v>40</v>
      </c>
      <c r="B56" s="43" t="s">
        <v>68</v>
      </c>
      <c r="C56" s="42">
        <v>69.2</v>
      </c>
      <c r="D56" s="48" t="s">
        <v>316</v>
      </c>
      <c r="E56" s="119">
        <v>1.889</v>
      </c>
      <c r="F56" s="119">
        <v>3.0310000000000001</v>
      </c>
      <c r="G56" s="120">
        <f t="shared" si="0"/>
        <v>0.98189160000000009</v>
      </c>
      <c r="H56" s="127">
        <f t="shared" si="1"/>
        <v>0.123833805484831</v>
      </c>
      <c r="I56" s="122">
        <f t="shared" si="4"/>
        <v>1.1057254054848311</v>
      </c>
      <c r="J56" s="66"/>
      <c r="L56" s="132"/>
      <c r="M56" s="19"/>
    </row>
    <row r="57" spans="1:13" x14ac:dyDescent="0.25">
      <c r="A57" s="90">
        <v>41</v>
      </c>
      <c r="B57" s="43" t="s">
        <v>69</v>
      </c>
      <c r="C57" s="42">
        <v>64.7</v>
      </c>
      <c r="D57" s="48" t="s">
        <v>316</v>
      </c>
      <c r="E57" s="119">
        <v>2.2549999999999999</v>
      </c>
      <c r="F57" s="119">
        <v>3.7429999999999999</v>
      </c>
      <c r="G57" s="120">
        <f t="shared" si="0"/>
        <v>1.2793824</v>
      </c>
      <c r="H57" s="127">
        <f t="shared" si="1"/>
        <v>0.11578102911659777</v>
      </c>
      <c r="I57" s="122">
        <f t="shared" si="4"/>
        <v>1.3951634291165977</v>
      </c>
      <c r="J57" s="66"/>
      <c r="L57" s="132"/>
      <c r="M57" s="19"/>
    </row>
    <row r="58" spans="1:13" x14ac:dyDescent="0.25">
      <c r="A58" s="90">
        <v>42</v>
      </c>
      <c r="B58" s="43" t="s">
        <v>70</v>
      </c>
      <c r="C58" s="42">
        <v>42.5</v>
      </c>
      <c r="D58" s="48" t="s">
        <v>316</v>
      </c>
      <c r="E58" s="119">
        <v>1.635</v>
      </c>
      <c r="F58" s="119">
        <v>1.8009999999999999</v>
      </c>
      <c r="G58" s="120">
        <f t="shared" si="0"/>
        <v>0.14272679999999993</v>
      </c>
      <c r="H58" s="127">
        <f t="shared" si="1"/>
        <v>7.6053999033313835E-2</v>
      </c>
      <c r="I58" s="122">
        <f t="shared" si="4"/>
        <v>0.21878079903331377</v>
      </c>
      <c r="J58" s="66"/>
      <c r="L58" s="132"/>
      <c r="M58" s="19"/>
    </row>
    <row r="59" spans="1:13" x14ac:dyDescent="0.25">
      <c r="A59" s="90">
        <v>43</v>
      </c>
      <c r="B59" s="43" t="s">
        <v>71</v>
      </c>
      <c r="C59" s="42">
        <v>44.5</v>
      </c>
      <c r="D59" s="48" t="s">
        <v>316</v>
      </c>
      <c r="E59" s="119">
        <v>2.6150000000000002</v>
      </c>
      <c r="F59" s="119">
        <v>3.7789999999999999</v>
      </c>
      <c r="G59" s="120">
        <f t="shared" si="0"/>
        <v>1.0008071999999997</v>
      </c>
      <c r="H59" s="127">
        <f t="shared" si="1"/>
        <v>7.9633010752528599E-2</v>
      </c>
      <c r="I59" s="122">
        <f t="shared" si="4"/>
        <v>1.0804402107525282</v>
      </c>
      <c r="J59" s="66"/>
      <c r="L59" s="132"/>
      <c r="M59" s="19"/>
    </row>
    <row r="60" spans="1:13" x14ac:dyDescent="0.25">
      <c r="A60" s="90">
        <v>44</v>
      </c>
      <c r="B60" s="43" t="s">
        <v>72</v>
      </c>
      <c r="C60" s="42">
        <v>69.599999999999994</v>
      </c>
      <c r="D60" s="48" t="s">
        <v>316</v>
      </c>
      <c r="E60" s="119">
        <v>3.3660000000000001</v>
      </c>
      <c r="F60" s="119">
        <v>5.5759999999999996</v>
      </c>
      <c r="G60" s="120">
        <f t="shared" si="0"/>
        <v>1.9001579999999996</v>
      </c>
      <c r="H60" s="127">
        <f t="shared" si="1"/>
        <v>0.12454960782867393</v>
      </c>
      <c r="I60" s="122">
        <f t="shared" si="4"/>
        <v>2.0247076078286734</v>
      </c>
      <c r="J60" s="66"/>
      <c r="L60" s="132"/>
      <c r="M60" s="19"/>
    </row>
    <row r="61" spans="1:13" x14ac:dyDescent="0.25">
      <c r="A61" s="90">
        <v>45</v>
      </c>
      <c r="B61" s="43" t="s">
        <v>73</v>
      </c>
      <c r="C61" s="42">
        <v>64.8</v>
      </c>
      <c r="D61" s="48" t="s">
        <v>316</v>
      </c>
      <c r="E61" s="119">
        <v>3.7829999999999999</v>
      </c>
      <c r="F61" s="119">
        <v>6.04</v>
      </c>
      <c r="G61" s="120">
        <f t="shared" si="0"/>
        <v>1.9405686000000002</v>
      </c>
      <c r="H61" s="127">
        <f t="shared" si="1"/>
        <v>0.11595997970255849</v>
      </c>
      <c r="I61" s="122">
        <f t="shared" si="4"/>
        <v>2.0565285797025585</v>
      </c>
      <c r="J61" s="66"/>
      <c r="L61" s="132"/>
      <c r="M61" s="19"/>
    </row>
    <row r="62" spans="1:13" x14ac:dyDescent="0.25">
      <c r="A62" s="90">
        <v>46</v>
      </c>
      <c r="B62" s="43" t="s">
        <v>74</v>
      </c>
      <c r="C62" s="42">
        <v>42.6</v>
      </c>
      <c r="D62" s="48" t="s">
        <v>316</v>
      </c>
      <c r="E62" s="119">
        <v>1.095</v>
      </c>
      <c r="F62" s="119">
        <v>1.671</v>
      </c>
      <c r="G62" s="120">
        <f t="shared" si="0"/>
        <v>0.49524480000000004</v>
      </c>
      <c r="H62" s="127">
        <f t="shared" si="1"/>
        <v>7.623294961927457E-2</v>
      </c>
      <c r="I62" s="122">
        <f t="shared" si="4"/>
        <v>0.57147774961927467</v>
      </c>
      <c r="J62" s="66"/>
      <c r="L62" s="132"/>
      <c r="M62" s="19"/>
    </row>
    <row r="63" spans="1:13" x14ac:dyDescent="0.25">
      <c r="A63" s="90">
        <v>47</v>
      </c>
      <c r="B63" s="43" t="s">
        <v>75</v>
      </c>
      <c r="C63" s="42">
        <v>44.2</v>
      </c>
      <c r="D63" s="48" t="s">
        <v>316</v>
      </c>
      <c r="E63" s="119">
        <v>1.548</v>
      </c>
      <c r="F63" s="119">
        <v>2.5310000000000001</v>
      </c>
      <c r="G63" s="120">
        <f t="shared" si="0"/>
        <v>0.84518340000000014</v>
      </c>
      <c r="H63" s="127">
        <f t="shared" si="1"/>
        <v>7.9096158994646393E-2</v>
      </c>
      <c r="I63" s="122">
        <f t="shared" si="4"/>
        <v>0.92427955899464653</v>
      </c>
      <c r="J63" s="66"/>
      <c r="L63" s="132"/>
      <c r="M63" s="19"/>
    </row>
    <row r="64" spans="1:13" x14ac:dyDescent="0.25">
      <c r="A64" s="90">
        <v>48</v>
      </c>
      <c r="B64" s="43" t="s">
        <v>76</v>
      </c>
      <c r="C64" s="42">
        <v>69.2</v>
      </c>
      <c r="D64" s="48" t="s">
        <v>316</v>
      </c>
      <c r="E64" s="119">
        <v>3.508</v>
      </c>
      <c r="F64" s="119">
        <v>6.0069999999999997</v>
      </c>
      <c r="G64" s="120">
        <f t="shared" si="0"/>
        <v>2.1486401999999996</v>
      </c>
      <c r="H64" s="127">
        <f t="shared" si="1"/>
        <v>0.123833805484831</v>
      </c>
      <c r="I64" s="122">
        <f t="shared" si="4"/>
        <v>2.2724740054848307</v>
      </c>
      <c r="J64" s="66"/>
      <c r="L64" s="132"/>
      <c r="M64" s="19"/>
    </row>
    <row r="65" spans="1:13" x14ac:dyDescent="0.25">
      <c r="A65" s="90">
        <v>49</v>
      </c>
      <c r="B65" s="43" t="s">
        <v>77</v>
      </c>
      <c r="C65" s="42">
        <v>64.3</v>
      </c>
      <c r="D65" s="48" t="s">
        <v>316</v>
      </c>
      <c r="E65" s="119">
        <v>1.6020000000000001</v>
      </c>
      <c r="F65" s="119">
        <v>2.8239999999999998</v>
      </c>
      <c r="G65" s="120">
        <f t="shared" si="0"/>
        <v>1.0506755999999997</v>
      </c>
      <c r="H65" s="127">
        <f t="shared" si="1"/>
        <v>0.1150652267727548</v>
      </c>
      <c r="I65" s="122">
        <f t="shared" si="4"/>
        <v>1.1657408267727545</v>
      </c>
      <c r="J65" s="66"/>
      <c r="L65" s="132"/>
      <c r="M65" s="19"/>
    </row>
    <row r="66" spans="1:13" x14ac:dyDescent="0.25">
      <c r="A66" s="90">
        <v>50</v>
      </c>
      <c r="B66" s="43" t="s">
        <v>78</v>
      </c>
      <c r="C66" s="42">
        <v>42.5</v>
      </c>
      <c r="D66" s="48" t="s">
        <v>316</v>
      </c>
      <c r="E66" s="119">
        <v>1.984</v>
      </c>
      <c r="F66" s="119">
        <v>2.9969999999999999</v>
      </c>
      <c r="G66" s="120">
        <f t="shared" si="0"/>
        <v>0.8709773999999999</v>
      </c>
      <c r="H66" s="127">
        <f t="shared" si="1"/>
        <v>7.6053999033313835E-2</v>
      </c>
      <c r="I66" s="122">
        <f t="shared" si="4"/>
        <v>0.94703139903331368</v>
      </c>
      <c r="J66" s="66"/>
      <c r="L66" s="132"/>
      <c r="M66" s="19"/>
    </row>
    <row r="67" spans="1:13" x14ac:dyDescent="0.25">
      <c r="A67" s="90">
        <v>51</v>
      </c>
      <c r="B67" s="43" t="s">
        <v>79</v>
      </c>
      <c r="C67" s="42">
        <v>43.8</v>
      </c>
      <c r="D67" s="48" t="s">
        <v>316</v>
      </c>
      <c r="E67" s="119">
        <v>1.55</v>
      </c>
      <c r="F67" s="119">
        <v>2.4670000000000001</v>
      </c>
      <c r="G67" s="120">
        <f t="shared" si="0"/>
        <v>0.78843660000000004</v>
      </c>
      <c r="H67" s="127">
        <f t="shared" si="1"/>
        <v>7.8380356650803423E-2</v>
      </c>
      <c r="I67" s="122">
        <f t="shared" si="4"/>
        <v>0.86681695665080349</v>
      </c>
      <c r="J67" s="66"/>
      <c r="L67" s="132"/>
      <c r="M67" s="19"/>
    </row>
    <row r="68" spans="1:13" x14ac:dyDescent="0.25">
      <c r="A68" s="90">
        <v>52</v>
      </c>
      <c r="B68" s="43" t="s">
        <v>80</v>
      </c>
      <c r="C68" s="42">
        <v>69.3</v>
      </c>
      <c r="D68" s="48" t="s">
        <v>316</v>
      </c>
      <c r="E68" s="119">
        <v>2.649</v>
      </c>
      <c r="F68" s="119">
        <v>4.1909999999999998</v>
      </c>
      <c r="G68" s="120">
        <f t="shared" si="0"/>
        <v>1.3258115999999998</v>
      </c>
      <c r="H68" s="127">
        <f t="shared" si="1"/>
        <v>0.12401275607079172</v>
      </c>
      <c r="I68" s="122">
        <f t="shared" si="4"/>
        <v>1.4498243560707915</v>
      </c>
      <c r="J68" s="66"/>
      <c r="L68" s="132"/>
      <c r="M68" s="19"/>
    </row>
    <row r="69" spans="1:13" x14ac:dyDescent="0.25">
      <c r="A69" s="90">
        <v>53</v>
      </c>
      <c r="B69" s="43" t="s">
        <v>81</v>
      </c>
      <c r="C69" s="42">
        <v>63.7</v>
      </c>
      <c r="D69" s="48" t="s">
        <v>316</v>
      </c>
      <c r="E69" s="119">
        <v>2.9670000000000001</v>
      </c>
      <c r="F69" s="119">
        <v>5.327</v>
      </c>
      <c r="G69" s="120">
        <f t="shared" si="0"/>
        <v>2.029128</v>
      </c>
      <c r="H69" s="127">
        <f t="shared" si="1"/>
        <v>0.11399152325699038</v>
      </c>
      <c r="I69" s="122">
        <f t="shared" si="4"/>
        <v>2.1431195232569906</v>
      </c>
      <c r="J69" s="66"/>
      <c r="L69" s="132"/>
      <c r="M69" s="19"/>
    </row>
    <row r="70" spans="1:13" x14ac:dyDescent="0.25">
      <c r="A70" s="90">
        <v>54</v>
      </c>
      <c r="B70" s="43" t="s">
        <v>82</v>
      </c>
      <c r="C70" s="42">
        <v>42.4</v>
      </c>
      <c r="D70" s="48" t="s">
        <v>316</v>
      </c>
      <c r="E70" s="119">
        <v>1.8280000000000001</v>
      </c>
      <c r="F70" s="119">
        <v>3.1269999999999998</v>
      </c>
      <c r="G70" s="120">
        <f t="shared" si="0"/>
        <v>1.1168801999999998</v>
      </c>
      <c r="H70" s="127">
        <f t="shared" si="1"/>
        <v>7.5875048447353086E-2</v>
      </c>
      <c r="I70" s="122">
        <f t="shared" si="4"/>
        <v>1.1927552484473529</v>
      </c>
      <c r="J70" s="66"/>
      <c r="L70" s="132"/>
      <c r="M70" s="19"/>
    </row>
    <row r="71" spans="1:13" x14ac:dyDescent="0.25">
      <c r="A71" s="90">
        <v>55</v>
      </c>
      <c r="B71" s="43" t="s">
        <v>83</v>
      </c>
      <c r="C71" s="42">
        <v>44</v>
      </c>
      <c r="D71" s="48" t="s">
        <v>316</v>
      </c>
      <c r="E71" s="119">
        <v>2.3420000000000001</v>
      </c>
      <c r="F71" s="119">
        <v>3.665</v>
      </c>
      <c r="G71" s="120">
        <f t="shared" si="0"/>
        <v>1.1375154000000001</v>
      </c>
      <c r="H71" s="127">
        <f t="shared" si="1"/>
        <v>7.8738257822724908E-2</v>
      </c>
      <c r="I71" s="122">
        <f t="shared" si="4"/>
        <v>1.216253657822725</v>
      </c>
      <c r="J71" s="66"/>
      <c r="L71" s="132"/>
      <c r="M71" s="19"/>
    </row>
    <row r="72" spans="1:13" x14ac:dyDescent="0.25">
      <c r="A72" s="90">
        <v>56</v>
      </c>
      <c r="B72" s="43" t="s">
        <v>84</v>
      </c>
      <c r="C72" s="42">
        <v>69.5</v>
      </c>
      <c r="D72" s="48" t="s">
        <v>316</v>
      </c>
      <c r="E72" s="119">
        <v>2.1</v>
      </c>
      <c r="F72" s="119">
        <v>3.2250000000000001</v>
      </c>
      <c r="G72" s="120">
        <f t="shared" si="0"/>
        <v>0.967275</v>
      </c>
      <c r="H72" s="127">
        <f t="shared" si="1"/>
        <v>0.12437065724271321</v>
      </c>
      <c r="I72" s="122">
        <f t="shared" si="4"/>
        <v>1.0916456572427131</v>
      </c>
      <c r="J72" s="66"/>
      <c r="L72" s="132"/>
      <c r="M72" s="19"/>
    </row>
    <row r="73" spans="1:13" x14ac:dyDescent="0.25">
      <c r="A73" s="90">
        <v>57</v>
      </c>
      <c r="B73" s="43" t="s">
        <v>85</v>
      </c>
      <c r="C73" s="42">
        <v>63.6</v>
      </c>
      <c r="D73" s="48" t="s">
        <v>316</v>
      </c>
      <c r="E73" s="119">
        <v>2.9430000000000001</v>
      </c>
      <c r="F73" s="119">
        <v>3.5819999999999999</v>
      </c>
      <c r="G73" s="120">
        <f t="shared" si="0"/>
        <v>0.5494121999999998</v>
      </c>
      <c r="H73" s="127">
        <f t="shared" si="1"/>
        <v>0.11381257267102964</v>
      </c>
      <c r="I73" s="122">
        <f t="shared" si="4"/>
        <v>0.66322477267102942</v>
      </c>
      <c r="J73" s="66"/>
      <c r="L73" s="132"/>
      <c r="M73" s="19"/>
    </row>
    <row r="74" spans="1:13" x14ac:dyDescent="0.25">
      <c r="A74" s="90">
        <v>58</v>
      </c>
      <c r="B74" s="43" t="s">
        <v>86</v>
      </c>
      <c r="C74" s="42">
        <v>42.6</v>
      </c>
      <c r="D74" s="48" t="s">
        <v>316</v>
      </c>
      <c r="E74" s="119">
        <v>1.59</v>
      </c>
      <c r="F74" s="119">
        <v>2.81</v>
      </c>
      <c r="G74" s="120">
        <f t="shared" si="0"/>
        <v>1.048956</v>
      </c>
      <c r="H74" s="127">
        <f t="shared" si="1"/>
        <v>7.623294961927457E-2</v>
      </c>
      <c r="I74" s="122">
        <f t="shared" si="4"/>
        <v>1.1251889496192746</v>
      </c>
      <c r="J74" s="66"/>
      <c r="L74" s="132"/>
      <c r="M74" s="19"/>
    </row>
    <row r="75" spans="1:13" x14ac:dyDescent="0.25">
      <c r="A75" s="90">
        <v>59</v>
      </c>
      <c r="B75" s="43" t="s">
        <v>87</v>
      </c>
      <c r="C75" s="42">
        <v>43.9</v>
      </c>
      <c r="D75" s="48" t="s">
        <v>316</v>
      </c>
      <c r="E75" s="119">
        <v>1.9430000000000001</v>
      </c>
      <c r="F75" s="119">
        <v>3.2090000000000001</v>
      </c>
      <c r="G75" s="120">
        <f t="shared" si="0"/>
        <v>1.0885068</v>
      </c>
      <c r="H75" s="127">
        <f t="shared" si="1"/>
        <v>7.8559307236764159E-2</v>
      </c>
      <c r="I75" s="122">
        <f t="shared" si="4"/>
        <v>1.1670661072367641</v>
      </c>
      <c r="J75" s="66"/>
      <c r="L75" s="132"/>
      <c r="M75" s="19"/>
    </row>
    <row r="76" spans="1:13" x14ac:dyDescent="0.25">
      <c r="A76" s="90">
        <v>60</v>
      </c>
      <c r="B76" s="43" t="s">
        <v>88</v>
      </c>
      <c r="C76" s="42">
        <v>68.900000000000006</v>
      </c>
      <c r="D76" s="48" t="s">
        <v>316</v>
      </c>
      <c r="E76" s="119">
        <v>2.1179999999999999</v>
      </c>
      <c r="F76" s="119">
        <v>2.641</v>
      </c>
      <c r="G76" s="120">
        <f t="shared" si="0"/>
        <v>0.44967540000000011</v>
      </c>
      <c r="H76" s="127">
        <f t="shared" si="1"/>
        <v>0.12329695372694878</v>
      </c>
      <c r="I76" s="122">
        <f t="shared" si="4"/>
        <v>0.57297235372694888</v>
      </c>
      <c r="J76" s="66"/>
      <c r="L76" s="132"/>
      <c r="M76" s="19"/>
    </row>
    <row r="77" spans="1:13" x14ac:dyDescent="0.25">
      <c r="A77" s="90">
        <v>61</v>
      </c>
      <c r="B77" s="43" t="s">
        <v>89</v>
      </c>
      <c r="C77" s="42">
        <v>63.7</v>
      </c>
      <c r="D77" s="48" t="s">
        <v>316</v>
      </c>
      <c r="E77" s="119">
        <v>4.5060000000000002</v>
      </c>
      <c r="F77" s="119">
        <v>7.37</v>
      </c>
      <c r="G77" s="120">
        <f t="shared" si="0"/>
        <v>2.4624671999999999</v>
      </c>
      <c r="H77" s="127">
        <f t="shared" si="1"/>
        <v>0.11399152325699038</v>
      </c>
      <c r="I77" s="122">
        <f t="shared" si="4"/>
        <v>2.5764587232569904</v>
      </c>
      <c r="J77" s="66"/>
      <c r="L77" s="132"/>
      <c r="M77" s="19"/>
    </row>
    <row r="78" spans="1:13" x14ac:dyDescent="0.25">
      <c r="A78" s="90">
        <v>62</v>
      </c>
      <c r="B78" s="43" t="s">
        <v>90</v>
      </c>
      <c r="C78" s="42">
        <v>42.8</v>
      </c>
      <c r="D78" s="48" t="s">
        <v>316</v>
      </c>
      <c r="E78" s="119">
        <v>1.8380000000000001</v>
      </c>
      <c r="F78" s="119">
        <v>2.57</v>
      </c>
      <c r="G78" s="120">
        <f t="shared" si="0"/>
        <v>0.62937359999999976</v>
      </c>
      <c r="H78" s="127">
        <f t="shared" si="1"/>
        <v>7.6590850791196041E-2</v>
      </c>
      <c r="I78" s="122">
        <f t="shared" si="4"/>
        <v>0.70596445079119574</v>
      </c>
      <c r="J78" s="66"/>
      <c r="L78" s="132"/>
      <c r="M78" s="19"/>
    </row>
    <row r="79" spans="1:13" x14ac:dyDescent="0.25">
      <c r="A79" s="90">
        <v>63</v>
      </c>
      <c r="B79" s="43" t="s">
        <v>91</v>
      </c>
      <c r="C79" s="42">
        <v>44.3</v>
      </c>
      <c r="D79" s="48" t="s">
        <v>316</v>
      </c>
      <c r="E79" s="119">
        <v>3.077</v>
      </c>
      <c r="F79" s="119">
        <v>5.0019999999999998</v>
      </c>
      <c r="G79" s="120">
        <f t="shared" si="0"/>
        <v>1.6551149999999999</v>
      </c>
      <c r="H79" s="127">
        <f t="shared" si="1"/>
        <v>7.9275109580607114E-2</v>
      </c>
      <c r="I79" s="122">
        <f t="shared" si="4"/>
        <v>1.7343901095806069</v>
      </c>
      <c r="J79" s="66"/>
      <c r="L79" s="132"/>
      <c r="M79" s="19"/>
    </row>
    <row r="80" spans="1:13" x14ac:dyDescent="0.25">
      <c r="A80" s="90">
        <v>64</v>
      </c>
      <c r="B80" s="43" t="s">
        <v>92</v>
      </c>
      <c r="C80" s="42">
        <v>69</v>
      </c>
      <c r="D80" s="48" t="s">
        <v>316</v>
      </c>
      <c r="E80" s="119">
        <v>4.0010000000000003</v>
      </c>
      <c r="F80" s="119">
        <v>5.24</v>
      </c>
      <c r="G80" s="120">
        <f t="shared" si="0"/>
        <v>1.0652921999999998</v>
      </c>
      <c r="H80" s="127">
        <f t="shared" si="1"/>
        <v>0.12347590431290952</v>
      </c>
      <c r="I80" s="122">
        <f t="shared" si="4"/>
        <v>1.1887681043129092</v>
      </c>
      <c r="J80" s="66"/>
      <c r="L80" s="132"/>
      <c r="M80" s="19"/>
    </row>
    <row r="81" spans="1:13" x14ac:dyDescent="0.25">
      <c r="A81" s="90">
        <v>65</v>
      </c>
      <c r="B81" s="43" t="s">
        <v>94</v>
      </c>
      <c r="C81" s="42">
        <v>78</v>
      </c>
      <c r="D81" s="48" t="s">
        <v>316</v>
      </c>
      <c r="E81" s="119">
        <v>5.6710000000000003</v>
      </c>
      <c r="F81" s="119">
        <v>7.8449999999999998</v>
      </c>
      <c r="G81" s="120">
        <f>(F81-E81)*0.8598</f>
        <v>1.8692051999999997</v>
      </c>
      <c r="H81" s="127">
        <f t="shared" si="1"/>
        <v>0.13958145704937597</v>
      </c>
      <c r="I81" s="122">
        <f t="shared" si="4"/>
        <v>2.0087866570493755</v>
      </c>
      <c r="J81" s="66"/>
      <c r="L81" s="132"/>
      <c r="M81" s="19"/>
    </row>
    <row r="82" spans="1:13" x14ac:dyDescent="0.25">
      <c r="A82" s="90">
        <v>66</v>
      </c>
      <c r="B82" s="43" t="s">
        <v>93</v>
      </c>
      <c r="C82" s="42">
        <v>45.4</v>
      </c>
      <c r="D82" s="48" t="s">
        <v>316</v>
      </c>
      <c r="E82" s="119">
        <v>3.3330000000000002</v>
      </c>
      <c r="F82" s="119">
        <v>4.2050000000000001</v>
      </c>
      <c r="G82" s="120">
        <f t="shared" ref="G82:G147" si="5">(F82-E82)*0.8598</f>
        <v>0.7497455999999999</v>
      </c>
      <c r="H82" s="127">
        <f t="shared" ref="H82:H145" si="6">$G$11/$C$303*C82</f>
        <v>8.1243566026175246E-2</v>
      </c>
      <c r="I82" s="122">
        <f t="shared" si="4"/>
        <v>0.83098916602617512</v>
      </c>
      <c r="J82" s="66"/>
      <c r="K82" s="84"/>
      <c r="L82" s="132"/>
      <c r="M82" s="19"/>
    </row>
    <row r="83" spans="1:13" x14ac:dyDescent="0.25">
      <c r="A83" s="90">
        <v>67</v>
      </c>
      <c r="B83" s="43" t="s">
        <v>95</v>
      </c>
      <c r="C83" s="42">
        <v>73.599999999999994</v>
      </c>
      <c r="D83" s="48" t="s">
        <v>316</v>
      </c>
      <c r="E83" s="119">
        <v>3.32</v>
      </c>
      <c r="F83" s="119">
        <v>5.6369999999999996</v>
      </c>
      <c r="G83" s="120">
        <f t="shared" si="5"/>
        <v>1.9921565999999997</v>
      </c>
      <c r="H83" s="127">
        <f t="shared" si="6"/>
        <v>0.13170763126710347</v>
      </c>
      <c r="I83" s="122">
        <f t="shared" si="4"/>
        <v>2.123864231267103</v>
      </c>
      <c r="J83" s="66"/>
      <c r="K83" s="84"/>
      <c r="L83" s="132"/>
      <c r="M83" s="19"/>
    </row>
    <row r="84" spans="1:13" x14ac:dyDescent="0.25">
      <c r="A84" s="90">
        <v>68</v>
      </c>
      <c r="B84" s="43" t="s">
        <v>96</v>
      </c>
      <c r="C84" s="42">
        <v>50</v>
      </c>
      <c r="D84" s="48" t="s">
        <v>316</v>
      </c>
      <c r="E84" s="119">
        <v>3.2349999999999999</v>
      </c>
      <c r="F84" s="119">
        <v>4.8179999999999996</v>
      </c>
      <c r="G84" s="120">
        <f t="shared" si="5"/>
        <v>1.3610633999999997</v>
      </c>
      <c r="H84" s="127">
        <f t="shared" si="6"/>
        <v>8.9475292980369214E-2</v>
      </c>
      <c r="I84" s="122">
        <f t="shared" si="4"/>
        <v>1.450538692980369</v>
      </c>
      <c r="J84" s="66"/>
      <c r="K84" s="84"/>
      <c r="L84" s="132"/>
      <c r="M84" s="19"/>
    </row>
    <row r="85" spans="1:13" x14ac:dyDescent="0.25">
      <c r="A85" s="90">
        <v>69</v>
      </c>
      <c r="B85" s="43" t="s">
        <v>97</v>
      </c>
      <c r="C85" s="42">
        <v>96.3</v>
      </c>
      <c r="D85" s="48" t="s">
        <v>316</v>
      </c>
      <c r="E85" s="119">
        <v>6.4169999999999998</v>
      </c>
      <c r="F85" s="119">
        <v>9.0220000000000002</v>
      </c>
      <c r="G85" s="120">
        <f t="shared" si="5"/>
        <v>2.2397790000000004</v>
      </c>
      <c r="H85" s="127">
        <f t="shared" si="6"/>
        <v>0.17232941428019111</v>
      </c>
      <c r="I85" s="122">
        <f t="shared" si="4"/>
        <v>2.4121084142801914</v>
      </c>
      <c r="J85" s="66"/>
      <c r="K85" s="84"/>
      <c r="L85" s="132"/>
      <c r="M85" s="19"/>
    </row>
    <row r="86" spans="1:13" x14ac:dyDescent="0.25">
      <c r="A86" s="90">
        <v>70</v>
      </c>
      <c r="B86" s="43" t="s">
        <v>98</v>
      </c>
      <c r="C86" s="42">
        <v>77.900000000000006</v>
      </c>
      <c r="D86" s="48" t="s">
        <v>316</v>
      </c>
      <c r="E86" s="119">
        <v>5.3280000000000003</v>
      </c>
      <c r="F86" s="119">
        <v>5.9859999999999998</v>
      </c>
      <c r="G86" s="120">
        <f t="shared" si="5"/>
        <v>0.5657483999999996</v>
      </c>
      <c r="H86" s="127">
        <f t="shared" si="6"/>
        <v>0.13940250646341523</v>
      </c>
      <c r="I86" s="122">
        <f t="shared" si="4"/>
        <v>0.70515090646341483</v>
      </c>
      <c r="J86" s="66"/>
      <c r="K86" s="84"/>
      <c r="L86" s="132"/>
      <c r="M86" s="19"/>
    </row>
    <row r="87" spans="1:13" x14ac:dyDescent="0.25">
      <c r="A87" s="90">
        <v>71</v>
      </c>
      <c r="B87" s="43" t="s">
        <v>99</v>
      </c>
      <c r="C87" s="42">
        <v>44.7</v>
      </c>
      <c r="D87" s="48" t="s">
        <v>316</v>
      </c>
      <c r="E87" s="119">
        <v>2.6579999999999999</v>
      </c>
      <c r="F87" s="119">
        <v>4.2409999999999997</v>
      </c>
      <c r="G87" s="120">
        <f t="shared" si="5"/>
        <v>1.3610633999999997</v>
      </c>
      <c r="H87" s="127">
        <f t="shared" si="6"/>
        <v>7.9990911924450084E-2</v>
      </c>
      <c r="I87" s="122">
        <f t="shared" si="4"/>
        <v>1.4410543119244499</v>
      </c>
      <c r="J87" s="66"/>
      <c r="K87" s="84"/>
      <c r="L87" s="132"/>
      <c r="M87" s="19"/>
    </row>
    <row r="88" spans="1:13" x14ac:dyDescent="0.25">
      <c r="A88" s="90">
        <v>72</v>
      </c>
      <c r="B88" s="43" t="s">
        <v>100</v>
      </c>
      <c r="C88" s="42">
        <v>73.599999999999994</v>
      </c>
      <c r="D88" s="48" t="s">
        <v>316</v>
      </c>
      <c r="E88" s="119">
        <v>5.6849999999999996</v>
      </c>
      <c r="F88" s="119">
        <v>7.39</v>
      </c>
      <c r="G88" s="120">
        <f t="shared" si="5"/>
        <v>1.465959</v>
      </c>
      <c r="H88" s="127">
        <f t="shared" si="6"/>
        <v>0.13170763126710347</v>
      </c>
      <c r="I88" s="122">
        <f t="shared" si="4"/>
        <v>1.5976666312671035</v>
      </c>
      <c r="J88" s="66"/>
      <c r="K88" s="84"/>
      <c r="L88" s="132"/>
      <c r="M88" s="19"/>
    </row>
    <row r="89" spans="1:13" x14ac:dyDescent="0.25">
      <c r="A89" s="90">
        <v>73</v>
      </c>
      <c r="B89" s="43" t="s">
        <v>101</v>
      </c>
      <c r="C89" s="42">
        <v>49.4</v>
      </c>
      <c r="D89" s="48" t="s">
        <v>316</v>
      </c>
      <c r="E89" s="119">
        <v>3.3780000000000001</v>
      </c>
      <c r="F89" s="119">
        <v>4.3440000000000003</v>
      </c>
      <c r="G89" s="120">
        <f t="shared" si="5"/>
        <v>0.83056680000000016</v>
      </c>
      <c r="H89" s="127">
        <f t="shared" si="6"/>
        <v>8.8401589464604774E-2</v>
      </c>
      <c r="I89" s="122">
        <f t="shared" si="4"/>
        <v>0.91896838946460491</v>
      </c>
      <c r="J89" s="66"/>
      <c r="K89" s="84"/>
      <c r="L89" s="132"/>
      <c r="M89" s="19"/>
    </row>
    <row r="90" spans="1:13" x14ac:dyDescent="0.25">
      <c r="A90" s="90">
        <v>74</v>
      </c>
      <c r="B90" s="43" t="s">
        <v>102</v>
      </c>
      <c r="C90" s="42">
        <v>96.1</v>
      </c>
      <c r="D90" s="48" t="s">
        <v>316</v>
      </c>
      <c r="E90" s="119">
        <v>6.8659999999999997</v>
      </c>
      <c r="F90" s="119">
        <v>9.3179999999999996</v>
      </c>
      <c r="G90" s="120">
        <f t="shared" si="5"/>
        <v>2.1082296</v>
      </c>
      <c r="H90" s="127">
        <f t="shared" si="6"/>
        <v>0.17197151310826961</v>
      </c>
      <c r="I90" s="122">
        <f t="shared" si="4"/>
        <v>2.2802011131082698</v>
      </c>
      <c r="J90" s="66"/>
      <c r="K90" s="84"/>
      <c r="L90" s="132"/>
      <c r="M90" s="19"/>
    </row>
    <row r="91" spans="1:13" x14ac:dyDescent="0.25">
      <c r="A91" s="90">
        <v>75</v>
      </c>
      <c r="B91" s="43" t="s">
        <v>103</v>
      </c>
      <c r="C91" s="42">
        <v>77.3</v>
      </c>
      <c r="D91" s="48" t="s">
        <v>316</v>
      </c>
      <c r="E91" s="119">
        <v>2.0979999999999999</v>
      </c>
      <c r="F91" s="119">
        <v>3.2719999999999998</v>
      </c>
      <c r="G91" s="120">
        <f t="shared" si="5"/>
        <v>1.0094052</v>
      </c>
      <c r="H91" s="127">
        <f t="shared" si="6"/>
        <v>0.13832880294765079</v>
      </c>
      <c r="I91" s="122">
        <f t="shared" si="4"/>
        <v>1.1477340029476508</v>
      </c>
      <c r="J91" s="66"/>
      <c r="K91" s="84"/>
      <c r="L91" s="132"/>
      <c r="M91" s="19"/>
    </row>
    <row r="92" spans="1:13" x14ac:dyDescent="0.25">
      <c r="A92" s="90">
        <v>76</v>
      </c>
      <c r="B92" s="43" t="s">
        <v>104</v>
      </c>
      <c r="C92" s="42">
        <v>45.1</v>
      </c>
      <c r="D92" s="48" t="s">
        <v>316</v>
      </c>
      <c r="E92" s="119">
        <v>1.9590000000000001</v>
      </c>
      <c r="F92" s="119">
        <v>3.1680000000000001</v>
      </c>
      <c r="G92" s="120">
        <f t="shared" si="5"/>
        <v>1.0394982000000001</v>
      </c>
      <c r="H92" s="127">
        <f t="shared" si="6"/>
        <v>8.0706714268293026E-2</v>
      </c>
      <c r="I92" s="122">
        <f t="shared" si="4"/>
        <v>1.1202049142682933</v>
      </c>
      <c r="J92" s="66"/>
      <c r="K92" s="84"/>
      <c r="L92" s="132"/>
      <c r="M92" s="19"/>
    </row>
    <row r="93" spans="1:13" x14ac:dyDescent="0.25">
      <c r="A93" s="90">
        <v>77</v>
      </c>
      <c r="B93" s="43" t="s">
        <v>105</v>
      </c>
      <c r="C93" s="42">
        <v>72.900000000000006</v>
      </c>
      <c r="D93" s="48" t="s">
        <v>316</v>
      </c>
      <c r="E93" s="119">
        <v>4.2919999999999998</v>
      </c>
      <c r="F93" s="119">
        <v>5.6859999999999999</v>
      </c>
      <c r="G93" s="120">
        <f t="shared" si="5"/>
        <v>1.1985612000000001</v>
      </c>
      <c r="H93" s="127">
        <f t="shared" si="6"/>
        <v>0.13045497716537832</v>
      </c>
      <c r="I93" s="122">
        <f t="shared" si="4"/>
        <v>1.3290161771653783</v>
      </c>
      <c r="J93" s="66"/>
      <c r="K93" s="84"/>
      <c r="L93" s="132"/>
      <c r="M93" s="19"/>
    </row>
    <row r="94" spans="1:13" x14ac:dyDescent="0.25">
      <c r="A94" s="90">
        <v>78</v>
      </c>
      <c r="B94" s="43" t="s">
        <v>106</v>
      </c>
      <c r="C94" s="42">
        <v>48.6</v>
      </c>
      <c r="D94" s="48" t="s">
        <v>316</v>
      </c>
      <c r="E94" s="119">
        <v>0.71899999999999997</v>
      </c>
      <c r="F94" s="119">
        <v>0.76300000000000001</v>
      </c>
      <c r="G94" s="120">
        <f t="shared" si="5"/>
        <v>3.7831200000000037E-2</v>
      </c>
      <c r="H94" s="127">
        <f t="shared" si="6"/>
        <v>8.6969984776918877E-2</v>
      </c>
      <c r="I94" s="122">
        <f t="shared" si="4"/>
        <v>0.12480118477691891</v>
      </c>
      <c r="J94" s="66"/>
      <c r="K94" s="84"/>
      <c r="L94" s="132"/>
      <c r="M94" s="19"/>
    </row>
    <row r="95" spans="1:13" x14ac:dyDescent="0.25">
      <c r="A95" s="90">
        <v>79</v>
      </c>
      <c r="B95" s="43" t="s">
        <v>107</v>
      </c>
      <c r="C95" s="42">
        <v>96.9</v>
      </c>
      <c r="D95" s="48" t="s">
        <v>316</v>
      </c>
      <c r="E95" s="119">
        <v>5.1269999999999998</v>
      </c>
      <c r="F95" s="119">
        <v>7.8789999999999996</v>
      </c>
      <c r="G95" s="120">
        <f t="shared" si="5"/>
        <v>2.3661695999999997</v>
      </c>
      <c r="H95" s="127">
        <f t="shared" si="6"/>
        <v>0.17340311779595555</v>
      </c>
      <c r="I95" s="122">
        <f t="shared" si="4"/>
        <v>2.5395727177959553</v>
      </c>
      <c r="J95" s="66"/>
      <c r="K95" s="84"/>
      <c r="L95" s="132"/>
      <c r="M95" s="19"/>
    </row>
    <row r="96" spans="1:13" x14ac:dyDescent="0.25">
      <c r="A96" s="90">
        <v>80</v>
      </c>
      <c r="B96" s="43" t="s">
        <v>108</v>
      </c>
      <c r="C96" s="42">
        <v>77.8</v>
      </c>
      <c r="D96" s="48" t="s">
        <v>316</v>
      </c>
      <c r="E96" s="119">
        <v>3.9039999999999999</v>
      </c>
      <c r="F96" s="119">
        <v>5.5640000000000001</v>
      </c>
      <c r="G96" s="120">
        <f t="shared" si="5"/>
        <v>1.4272680000000002</v>
      </c>
      <c r="H96" s="127">
        <f t="shared" si="6"/>
        <v>0.1392235558774545</v>
      </c>
      <c r="I96" s="122">
        <f t="shared" si="4"/>
        <v>1.5664915558774548</v>
      </c>
      <c r="J96" s="66"/>
      <c r="K96" s="84"/>
      <c r="L96" s="132"/>
      <c r="M96" s="19"/>
    </row>
    <row r="97" spans="1:13" x14ac:dyDescent="0.25">
      <c r="A97" s="90">
        <v>81</v>
      </c>
      <c r="B97" s="43" t="s">
        <v>109</v>
      </c>
      <c r="C97" s="42">
        <v>44.9</v>
      </c>
      <c r="D97" s="48" t="s">
        <v>316</v>
      </c>
      <c r="E97" s="119">
        <v>2.97</v>
      </c>
      <c r="F97" s="119">
        <v>3.5819999999999999</v>
      </c>
      <c r="G97" s="120">
        <f t="shared" si="5"/>
        <v>0.52619759999999971</v>
      </c>
      <c r="H97" s="127">
        <f t="shared" si="6"/>
        <v>8.0348813096371555E-2</v>
      </c>
      <c r="I97" s="122">
        <f t="shared" si="4"/>
        <v>0.60654641309637125</v>
      </c>
      <c r="J97" s="66"/>
      <c r="K97" s="84"/>
      <c r="L97" s="132"/>
      <c r="M97" s="19"/>
    </row>
    <row r="98" spans="1:13" x14ac:dyDescent="0.25">
      <c r="A98" s="90">
        <v>82</v>
      </c>
      <c r="B98" s="43" t="s">
        <v>110</v>
      </c>
      <c r="C98" s="42">
        <v>73.2</v>
      </c>
      <c r="D98" s="48" t="s">
        <v>316</v>
      </c>
      <c r="E98" s="119">
        <v>3.6309999999999998</v>
      </c>
      <c r="F98" s="119">
        <v>5.9640000000000004</v>
      </c>
      <c r="G98" s="120">
        <f t="shared" si="5"/>
        <v>2.0059134000000007</v>
      </c>
      <c r="H98" s="127">
        <f t="shared" si="6"/>
        <v>0.13099182892326053</v>
      </c>
      <c r="I98" s="122">
        <f t="shared" si="4"/>
        <v>2.1369052289232613</v>
      </c>
      <c r="J98" s="66"/>
      <c r="K98" s="84"/>
      <c r="L98" s="132"/>
      <c r="M98" s="19"/>
    </row>
    <row r="99" spans="1:13" x14ac:dyDescent="0.25">
      <c r="A99" s="90">
        <v>83</v>
      </c>
      <c r="B99" s="43" t="s">
        <v>111</v>
      </c>
      <c r="C99" s="42">
        <v>49.1</v>
      </c>
      <c r="D99" s="48" t="s">
        <v>316</v>
      </c>
      <c r="E99" s="119">
        <v>2.6709999999999998</v>
      </c>
      <c r="F99" s="119">
        <v>4.1289999999999996</v>
      </c>
      <c r="G99" s="120">
        <f t="shared" si="5"/>
        <v>1.2535883999999997</v>
      </c>
      <c r="H99" s="127">
        <f t="shared" si="6"/>
        <v>8.7864737706722568E-2</v>
      </c>
      <c r="I99" s="122">
        <f t="shared" si="4"/>
        <v>1.3414531377067223</v>
      </c>
      <c r="J99" s="66"/>
      <c r="K99" s="84"/>
      <c r="L99" s="132"/>
      <c r="M99" s="19"/>
    </row>
    <row r="100" spans="1:13" x14ac:dyDescent="0.25">
      <c r="A100" s="90">
        <v>84</v>
      </c>
      <c r="B100" s="43" t="s">
        <v>112</v>
      </c>
      <c r="C100" s="42">
        <v>97.4</v>
      </c>
      <c r="D100" s="48" t="s">
        <v>316</v>
      </c>
      <c r="E100" s="119">
        <v>4.6790000000000003</v>
      </c>
      <c r="F100" s="119">
        <v>6.2439999999999998</v>
      </c>
      <c r="G100" s="120">
        <f t="shared" si="5"/>
        <v>1.3455869999999996</v>
      </c>
      <c r="H100" s="127">
        <f t="shared" si="6"/>
        <v>0.17429787072575922</v>
      </c>
      <c r="I100" s="122">
        <f t="shared" si="4"/>
        <v>1.5198848707257588</v>
      </c>
      <c r="J100" s="66"/>
      <c r="K100" s="84"/>
      <c r="L100" s="132"/>
      <c r="M100" s="19"/>
    </row>
    <row r="101" spans="1:13" x14ac:dyDescent="0.25">
      <c r="A101" s="90">
        <v>85</v>
      </c>
      <c r="B101" s="44" t="s">
        <v>113</v>
      </c>
      <c r="C101" s="42">
        <v>77.5</v>
      </c>
      <c r="D101" s="48" t="s">
        <v>316</v>
      </c>
      <c r="E101" s="119">
        <v>3.371</v>
      </c>
      <c r="F101" s="119">
        <v>4.4429999999999996</v>
      </c>
      <c r="G101" s="120">
        <f t="shared" si="5"/>
        <v>0.92170559999999968</v>
      </c>
      <c r="H101" s="127">
        <f t="shared" si="6"/>
        <v>0.13868670411957229</v>
      </c>
      <c r="I101" s="122">
        <f t="shared" ref="I101:I164" si="7">G101+H101</f>
        <v>1.060392304119572</v>
      </c>
      <c r="J101" s="66"/>
      <c r="K101" s="84"/>
      <c r="L101" s="132"/>
      <c r="M101" s="19"/>
    </row>
    <row r="102" spans="1:13" x14ac:dyDescent="0.25">
      <c r="A102" s="90">
        <v>86</v>
      </c>
      <c r="B102" s="43" t="s">
        <v>114</v>
      </c>
      <c r="C102" s="42">
        <v>46.7</v>
      </c>
      <c r="D102" s="48" t="s">
        <v>316</v>
      </c>
      <c r="E102" s="119">
        <v>2.2480000000000002</v>
      </c>
      <c r="F102" s="119">
        <v>3.3730000000000002</v>
      </c>
      <c r="G102" s="120">
        <f t="shared" si="5"/>
        <v>0.967275</v>
      </c>
      <c r="H102" s="127">
        <f t="shared" si="6"/>
        <v>8.3569923643664848E-2</v>
      </c>
      <c r="I102" s="122">
        <f t="shared" si="7"/>
        <v>1.0508449236436648</v>
      </c>
      <c r="J102" s="66"/>
      <c r="K102" s="84"/>
      <c r="L102" s="132"/>
      <c r="M102" s="19"/>
    </row>
    <row r="103" spans="1:13" x14ac:dyDescent="0.25">
      <c r="A103" s="90">
        <v>87</v>
      </c>
      <c r="B103" s="43" t="s">
        <v>115</v>
      </c>
      <c r="C103" s="42">
        <v>74</v>
      </c>
      <c r="D103" s="48" t="s">
        <v>316</v>
      </c>
      <c r="E103" s="119">
        <v>4.133</v>
      </c>
      <c r="F103" s="119">
        <v>5.5449999999999999</v>
      </c>
      <c r="G103" s="120">
        <f t="shared" si="5"/>
        <v>1.2140375999999999</v>
      </c>
      <c r="H103" s="127">
        <f t="shared" si="6"/>
        <v>0.13242343361094644</v>
      </c>
      <c r="I103" s="122">
        <f t="shared" si="7"/>
        <v>1.3464610336109464</v>
      </c>
      <c r="J103" s="66"/>
      <c r="K103" s="84"/>
      <c r="L103" s="132"/>
      <c r="M103" s="19"/>
    </row>
    <row r="104" spans="1:13" x14ac:dyDescent="0.25">
      <c r="A104" s="90">
        <v>88</v>
      </c>
      <c r="B104" s="43" t="s">
        <v>116</v>
      </c>
      <c r="C104" s="42">
        <v>48.1</v>
      </c>
      <c r="D104" s="48" t="s">
        <v>316</v>
      </c>
      <c r="E104" s="119">
        <v>2.4630000000000001</v>
      </c>
      <c r="F104" s="119">
        <v>3.3769999999999998</v>
      </c>
      <c r="G104" s="120">
        <f t="shared" si="5"/>
        <v>0.7858571999999997</v>
      </c>
      <c r="H104" s="127">
        <f t="shared" si="6"/>
        <v>8.6075231847115186E-2</v>
      </c>
      <c r="I104" s="122">
        <f t="shared" si="7"/>
        <v>0.87193243184711489</v>
      </c>
      <c r="J104" s="66"/>
      <c r="K104" s="84"/>
      <c r="L104" s="132"/>
      <c r="M104" s="19"/>
    </row>
    <row r="105" spans="1:13" x14ac:dyDescent="0.25">
      <c r="A105" s="90">
        <v>89</v>
      </c>
      <c r="B105" s="43" t="s">
        <v>117</v>
      </c>
      <c r="C105" s="42">
        <v>96.9</v>
      </c>
      <c r="D105" s="48" t="s">
        <v>316</v>
      </c>
      <c r="E105" s="119">
        <v>4.8499999999999996</v>
      </c>
      <c r="F105" s="119">
        <v>7.1760000000000002</v>
      </c>
      <c r="G105" s="120">
        <f t="shared" si="5"/>
        <v>1.9998948000000005</v>
      </c>
      <c r="H105" s="127">
        <f t="shared" si="6"/>
        <v>0.17340311779595555</v>
      </c>
      <c r="I105" s="122">
        <f t="shared" si="7"/>
        <v>2.1732979177959559</v>
      </c>
      <c r="J105" s="66"/>
      <c r="K105" s="84"/>
      <c r="L105" s="132"/>
      <c r="M105" s="19"/>
    </row>
    <row r="106" spans="1:13" x14ac:dyDescent="0.25">
      <c r="A106" s="90">
        <v>90</v>
      </c>
      <c r="B106" s="43" t="s">
        <v>118</v>
      </c>
      <c r="C106" s="42">
        <v>76.8</v>
      </c>
      <c r="D106" s="48" t="s">
        <v>316</v>
      </c>
      <c r="E106" s="119">
        <v>3.4249999999999998</v>
      </c>
      <c r="F106" s="119">
        <v>4.4939999999999998</v>
      </c>
      <c r="G106" s="120">
        <f t="shared" si="5"/>
        <v>0.9191262</v>
      </c>
      <c r="H106" s="127">
        <f t="shared" si="6"/>
        <v>0.13743405001784711</v>
      </c>
      <c r="I106" s="122">
        <f t="shared" si="7"/>
        <v>1.056560250017847</v>
      </c>
      <c r="J106" s="66"/>
      <c r="K106" s="84"/>
      <c r="L106" s="132"/>
      <c r="M106" s="19"/>
    </row>
    <row r="107" spans="1:13" x14ac:dyDescent="0.25">
      <c r="A107" s="90">
        <v>91</v>
      </c>
      <c r="B107" s="43" t="s">
        <v>119</v>
      </c>
      <c r="C107" s="42">
        <v>45.3</v>
      </c>
      <c r="D107" s="48" t="s">
        <v>316</v>
      </c>
      <c r="E107" s="119">
        <v>3.2410000000000001</v>
      </c>
      <c r="F107" s="119">
        <v>4.6109999999999998</v>
      </c>
      <c r="G107" s="120">
        <f t="shared" si="5"/>
        <v>1.1779259999999998</v>
      </c>
      <c r="H107" s="127">
        <f t="shared" si="6"/>
        <v>8.1064615440214496E-2</v>
      </c>
      <c r="I107" s="122">
        <f t="shared" si="7"/>
        <v>1.2589906154402144</v>
      </c>
      <c r="J107" s="66"/>
      <c r="K107" s="84"/>
      <c r="L107" s="132"/>
      <c r="M107" s="19"/>
    </row>
    <row r="108" spans="1:13" x14ac:dyDescent="0.25">
      <c r="A108" s="90">
        <v>92</v>
      </c>
      <c r="B108" s="43" t="s">
        <v>120</v>
      </c>
      <c r="C108" s="42">
        <v>73.099999999999994</v>
      </c>
      <c r="D108" s="48" t="s">
        <v>316</v>
      </c>
      <c r="E108" s="119">
        <v>4.125</v>
      </c>
      <c r="F108" s="119">
        <v>6.569</v>
      </c>
      <c r="G108" s="120">
        <f t="shared" si="5"/>
        <v>2.1013511999999999</v>
      </c>
      <c r="H108" s="127">
        <f t="shared" si="6"/>
        <v>0.13081287833729976</v>
      </c>
      <c r="I108" s="122">
        <f t="shared" si="7"/>
        <v>2.2321640783372998</v>
      </c>
      <c r="J108" s="66"/>
      <c r="K108" s="84"/>
      <c r="L108" s="132"/>
      <c r="M108" s="19"/>
    </row>
    <row r="109" spans="1:13" x14ac:dyDescent="0.25">
      <c r="A109" s="90">
        <v>93</v>
      </c>
      <c r="B109" s="43" t="s">
        <v>121</v>
      </c>
      <c r="C109" s="42">
        <v>49.2</v>
      </c>
      <c r="D109" s="48" t="s">
        <v>316</v>
      </c>
      <c r="E109" s="119">
        <v>2.9729999999999999</v>
      </c>
      <c r="F109" s="119">
        <v>3.8079999999999998</v>
      </c>
      <c r="G109" s="120">
        <f t="shared" si="5"/>
        <v>0.71793299999999993</v>
      </c>
      <c r="H109" s="127">
        <f t="shared" si="6"/>
        <v>8.8043688292683303E-2</v>
      </c>
      <c r="I109" s="122">
        <f t="shared" si="7"/>
        <v>0.80597668829268321</v>
      </c>
      <c r="J109" s="66"/>
      <c r="K109" s="84"/>
      <c r="L109" s="132"/>
      <c r="M109" s="19"/>
    </row>
    <row r="110" spans="1:13" x14ac:dyDescent="0.25">
      <c r="A110" s="90">
        <v>94</v>
      </c>
      <c r="B110" s="43" t="s">
        <v>122</v>
      </c>
      <c r="C110" s="42">
        <v>97.2</v>
      </c>
      <c r="D110" s="48" t="s">
        <v>316</v>
      </c>
      <c r="E110" s="119">
        <v>3.5339999999999998</v>
      </c>
      <c r="F110" s="119">
        <v>5.1189999999999998</v>
      </c>
      <c r="G110" s="120">
        <f t="shared" si="5"/>
        <v>1.3627830000000001</v>
      </c>
      <c r="H110" s="127">
        <f t="shared" si="6"/>
        <v>0.17393996955383775</v>
      </c>
      <c r="I110" s="122">
        <f t="shared" si="7"/>
        <v>1.5367229695538378</v>
      </c>
      <c r="J110" s="66"/>
      <c r="K110" s="84"/>
      <c r="L110" s="132"/>
      <c r="M110" s="19"/>
    </row>
    <row r="111" spans="1:13" x14ac:dyDescent="0.25">
      <c r="A111" s="90">
        <v>95</v>
      </c>
      <c r="B111" s="43" t="s">
        <v>123</v>
      </c>
      <c r="C111" s="42">
        <v>76.099999999999994</v>
      </c>
      <c r="D111" s="48" t="s">
        <v>316</v>
      </c>
      <c r="E111" s="119">
        <v>1.7749999999999999</v>
      </c>
      <c r="F111" s="119">
        <v>2.746</v>
      </c>
      <c r="G111" s="120">
        <f t="shared" si="5"/>
        <v>0.8348658000000001</v>
      </c>
      <c r="H111" s="127">
        <f t="shared" si="6"/>
        <v>0.13618139591612194</v>
      </c>
      <c r="I111" s="122">
        <f t="shared" si="7"/>
        <v>0.97104719591612199</v>
      </c>
      <c r="J111" s="66"/>
      <c r="K111" s="84"/>
      <c r="L111" s="132"/>
      <c r="M111" s="19"/>
    </row>
    <row r="112" spans="1:13" x14ac:dyDescent="0.25">
      <c r="A112" s="90">
        <v>96</v>
      </c>
      <c r="B112" s="43" t="s">
        <v>124</v>
      </c>
      <c r="C112" s="42">
        <v>45.1</v>
      </c>
      <c r="D112" s="48" t="s">
        <v>316</v>
      </c>
      <c r="E112" s="119">
        <v>2.0019999999999998</v>
      </c>
      <c r="F112" s="119">
        <v>2.9849999999999999</v>
      </c>
      <c r="G112" s="120">
        <f t="shared" si="5"/>
        <v>0.84518340000000014</v>
      </c>
      <c r="H112" s="127">
        <f t="shared" si="6"/>
        <v>8.0706714268293026E-2</v>
      </c>
      <c r="I112" s="122">
        <f t="shared" si="7"/>
        <v>0.92589011426829315</v>
      </c>
      <c r="J112" s="66"/>
      <c r="K112" s="84"/>
      <c r="L112" s="132"/>
      <c r="M112" s="19"/>
    </row>
    <row r="113" spans="1:13" x14ac:dyDescent="0.25">
      <c r="A113" s="90">
        <v>97</v>
      </c>
      <c r="B113" s="43" t="s">
        <v>125</v>
      </c>
      <c r="C113" s="42">
        <v>73.099999999999994</v>
      </c>
      <c r="D113" s="48" t="s">
        <v>316</v>
      </c>
      <c r="E113" s="119">
        <v>3.7429999999999999</v>
      </c>
      <c r="F113" s="119">
        <v>5.3470000000000004</v>
      </c>
      <c r="G113" s="120">
        <f t="shared" si="5"/>
        <v>1.3791192000000005</v>
      </c>
      <c r="H113" s="127">
        <f t="shared" si="6"/>
        <v>0.13081287833729976</v>
      </c>
      <c r="I113" s="122">
        <f t="shared" si="7"/>
        <v>1.5099320783373003</v>
      </c>
      <c r="J113" s="66"/>
      <c r="K113" s="84"/>
      <c r="L113" s="132"/>
      <c r="M113" s="19"/>
    </row>
    <row r="114" spans="1:13" x14ac:dyDescent="0.25">
      <c r="A114" s="90">
        <v>98</v>
      </c>
      <c r="B114" s="43" t="s">
        <v>126</v>
      </c>
      <c r="C114" s="42">
        <v>49.1</v>
      </c>
      <c r="D114" s="48" t="s">
        <v>316</v>
      </c>
      <c r="E114" s="119">
        <v>0.76600000000000001</v>
      </c>
      <c r="F114" s="119">
        <v>0.76600000000000001</v>
      </c>
      <c r="G114" s="120">
        <f t="shared" si="5"/>
        <v>0</v>
      </c>
      <c r="H114" s="127">
        <f t="shared" si="6"/>
        <v>8.7864737706722568E-2</v>
      </c>
      <c r="I114" s="122">
        <f t="shared" si="7"/>
        <v>8.7864737706722568E-2</v>
      </c>
      <c r="J114" s="66"/>
      <c r="K114" s="84"/>
      <c r="L114" s="132"/>
      <c r="M114" s="19"/>
    </row>
    <row r="115" spans="1:13" x14ac:dyDescent="0.25">
      <c r="A115" s="90">
        <v>99</v>
      </c>
      <c r="B115" s="43" t="s">
        <v>127</v>
      </c>
      <c r="C115" s="42">
        <v>97.3</v>
      </c>
      <c r="D115" s="48" t="s">
        <v>316</v>
      </c>
      <c r="E115" s="119">
        <v>4.93</v>
      </c>
      <c r="F115" s="119">
        <v>7.4470000000000001</v>
      </c>
      <c r="G115" s="120">
        <f t="shared" si="5"/>
        <v>2.1641166000000003</v>
      </c>
      <c r="H115" s="127">
        <f t="shared" si="6"/>
        <v>0.17411892013979849</v>
      </c>
      <c r="I115" s="122">
        <f t="shared" si="7"/>
        <v>2.3382355201397989</v>
      </c>
      <c r="J115" s="66"/>
      <c r="K115" s="84"/>
      <c r="L115" s="132"/>
      <c r="M115" s="19"/>
    </row>
    <row r="116" spans="1:13" x14ac:dyDescent="0.25">
      <c r="A116" s="90">
        <v>100</v>
      </c>
      <c r="B116" s="43" t="s">
        <v>128</v>
      </c>
      <c r="C116" s="42">
        <v>76.3</v>
      </c>
      <c r="D116" s="48" t="s">
        <v>316</v>
      </c>
      <c r="E116" s="119">
        <v>2.4980000000000002</v>
      </c>
      <c r="F116" s="119">
        <v>3.3149999999999999</v>
      </c>
      <c r="G116" s="120">
        <f t="shared" si="5"/>
        <v>0.70245659999999976</v>
      </c>
      <c r="H116" s="127">
        <f t="shared" si="6"/>
        <v>0.13653929708804341</v>
      </c>
      <c r="I116" s="122">
        <f t="shared" si="7"/>
        <v>0.83899589708804312</v>
      </c>
      <c r="J116" s="66"/>
      <c r="K116" s="84"/>
      <c r="L116" s="132"/>
      <c r="M116" s="19"/>
    </row>
    <row r="117" spans="1:13" x14ac:dyDescent="0.25">
      <c r="A117" s="90">
        <v>101</v>
      </c>
      <c r="B117" s="43" t="s">
        <v>129</v>
      </c>
      <c r="C117" s="42">
        <v>44.6</v>
      </c>
      <c r="D117" s="48" t="s">
        <v>316</v>
      </c>
      <c r="E117" s="119">
        <v>1.7</v>
      </c>
      <c r="F117" s="119">
        <v>2.4289999999999998</v>
      </c>
      <c r="G117" s="120">
        <f t="shared" si="5"/>
        <v>0.62679419999999986</v>
      </c>
      <c r="H117" s="127">
        <f t="shared" si="6"/>
        <v>7.9811961338489334E-2</v>
      </c>
      <c r="I117" s="122">
        <f t="shared" si="7"/>
        <v>0.70660616133848919</v>
      </c>
      <c r="J117" s="66"/>
      <c r="K117" s="84"/>
      <c r="L117" s="132"/>
      <c r="M117" s="19"/>
    </row>
    <row r="118" spans="1:13" x14ac:dyDescent="0.25">
      <c r="A118" s="90">
        <v>102</v>
      </c>
      <c r="B118" s="43" t="s">
        <v>130</v>
      </c>
      <c r="C118" s="42">
        <v>73.099999999999994</v>
      </c>
      <c r="D118" s="48" t="s">
        <v>316</v>
      </c>
      <c r="E118" s="119">
        <v>2.4119999999999999</v>
      </c>
      <c r="F118" s="119">
        <v>3.5979999999999999</v>
      </c>
      <c r="G118" s="120">
        <f t="shared" si="5"/>
        <v>1.0197228</v>
      </c>
      <c r="H118" s="127">
        <f t="shared" si="6"/>
        <v>0.13081287833729976</v>
      </c>
      <c r="I118" s="122">
        <f t="shared" si="7"/>
        <v>1.1505356783372997</v>
      </c>
      <c r="J118" s="66"/>
      <c r="K118" s="84"/>
      <c r="L118" s="132"/>
      <c r="M118" s="19"/>
    </row>
    <row r="119" spans="1:13" x14ac:dyDescent="0.25">
      <c r="A119" s="90">
        <v>103</v>
      </c>
      <c r="B119" s="43" t="s">
        <v>131</v>
      </c>
      <c r="C119" s="42">
        <v>49.5</v>
      </c>
      <c r="D119" s="48" t="s">
        <v>316</v>
      </c>
      <c r="E119" s="119">
        <v>1.8640000000000001</v>
      </c>
      <c r="F119" s="119">
        <v>2.5459999999999998</v>
      </c>
      <c r="G119" s="120">
        <f t="shared" si="5"/>
        <v>0.58638359999999978</v>
      </c>
      <c r="H119" s="127">
        <f t="shared" si="6"/>
        <v>8.8580540050565523E-2</v>
      </c>
      <c r="I119" s="122">
        <f t="shared" si="7"/>
        <v>0.67496414005056526</v>
      </c>
      <c r="J119" s="66"/>
      <c r="K119" s="84"/>
      <c r="L119" s="132"/>
      <c r="M119" s="19"/>
    </row>
    <row r="120" spans="1:13" x14ac:dyDescent="0.25">
      <c r="A120" s="90">
        <v>104</v>
      </c>
      <c r="B120" s="43" t="s">
        <v>132</v>
      </c>
      <c r="C120" s="42">
        <v>97.7</v>
      </c>
      <c r="D120" s="48" t="s">
        <v>316</v>
      </c>
      <c r="E120" s="119">
        <v>4.4219999999999997</v>
      </c>
      <c r="F120" s="119">
        <v>5.1879999999999997</v>
      </c>
      <c r="G120" s="120">
        <f t="shared" si="5"/>
        <v>0.65860680000000005</v>
      </c>
      <c r="H120" s="127">
        <f t="shared" si="6"/>
        <v>0.17483472248364146</v>
      </c>
      <c r="I120" s="122">
        <f t="shared" si="7"/>
        <v>0.83344152248364156</v>
      </c>
      <c r="J120" s="66"/>
      <c r="K120" s="84"/>
      <c r="L120" s="132"/>
      <c r="M120" s="19"/>
    </row>
    <row r="121" spans="1:13" x14ac:dyDescent="0.25">
      <c r="A121" s="90">
        <v>105</v>
      </c>
      <c r="B121" s="43" t="s">
        <v>133</v>
      </c>
      <c r="C121" s="42">
        <v>76.400000000000006</v>
      </c>
      <c r="D121" s="48" t="s">
        <v>316</v>
      </c>
      <c r="E121" s="119">
        <v>2.996</v>
      </c>
      <c r="F121" s="119">
        <v>5.1109999999999998</v>
      </c>
      <c r="G121" s="120">
        <f t="shared" si="5"/>
        <v>1.8184769999999999</v>
      </c>
      <c r="H121" s="127">
        <f t="shared" si="6"/>
        <v>0.13671824767400417</v>
      </c>
      <c r="I121" s="122">
        <f t="shared" si="7"/>
        <v>1.955195247674004</v>
      </c>
      <c r="J121" s="66"/>
      <c r="K121" s="84"/>
      <c r="L121" s="132"/>
      <c r="M121" s="19"/>
    </row>
    <row r="122" spans="1:13" x14ac:dyDescent="0.25">
      <c r="A122" s="90">
        <v>106</v>
      </c>
      <c r="B122" s="43" t="s">
        <v>134</v>
      </c>
      <c r="C122" s="42">
        <v>44.7</v>
      </c>
      <c r="D122" s="48" t="s">
        <v>316</v>
      </c>
      <c r="E122" s="119">
        <v>2.6989999999999998</v>
      </c>
      <c r="F122" s="119">
        <v>3.093</v>
      </c>
      <c r="G122" s="120">
        <f t="shared" si="5"/>
        <v>0.3387612000000001</v>
      </c>
      <c r="H122" s="127">
        <f t="shared" si="6"/>
        <v>7.9990911924450084E-2</v>
      </c>
      <c r="I122" s="122">
        <f t="shared" si="7"/>
        <v>0.41875211192445017</v>
      </c>
      <c r="J122" s="66"/>
      <c r="K122" s="84"/>
      <c r="L122" s="132"/>
      <c r="M122" s="19"/>
    </row>
    <row r="123" spans="1:13" x14ac:dyDescent="0.25">
      <c r="A123" s="90">
        <v>107</v>
      </c>
      <c r="B123" s="43" t="s">
        <v>135</v>
      </c>
      <c r="C123" s="42">
        <v>72.8</v>
      </c>
      <c r="D123" s="48" t="s">
        <v>316</v>
      </c>
      <c r="E123" s="119">
        <v>2.14</v>
      </c>
      <c r="F123" s="119">
        <v>2.9409999999999998</v>
      </c>
      <c r="G123" s="120">
        <f t="shared" si="5"/>
        <v>0.68869979999999975</v>
      </c>
      <c r="H123" s="127">
        <f t="shared" si="6"/>
        <v>0.13027602657941756</v>
      </c>
      <c r="I123" s="122">
        <f t="shared" si="7"/>
        <v>0.81897582657941737</v>
      </c>
      <c r="J123" s="66"/>
      <c r="K123" s="84"/>
      <c r="L123" s="132"/>
      <c r="M123" s="19"/>
    </row>
    <row r="124" spans="1:13" x14ac:dyDescent="0.25">
      <c r="A124" s="90">
        <v>108</v>
      </c>
      <c r="B124" s="43" t="s">
        <v>136</v>
      </c>
      <c r="C124" s="42">
        <v>49.4</v>
      </c>
      <c r="D124" s="48" t="s">
        <v>316</v>
      </c>
      <c r="E124" s="119">
        <v>1.375</v>
      </c>
      <c r="F124" s="119">
        <v>2.0529999999999999</v>
      </c>
      <c r="G124" s="120">
        <f t="shared" si="5"/>
        <v>0.58294439999999992</v>
      </c>
      <c r="H124" s="127">
        <f t="shared" si="6"/>
        <v>8.8401589464604774E-2</v>
      </c>
      <c r="I124" s="122">
        <f t="shared" si="7"/>
        <v>0.67134598946460466</v>
      </c>
      <c r="J124" s="66"/>
      <c r="K124" s="84"/>
      <c r="L124" s="132"/>
      <c r="M124" s="19"/>
    </row>
    <row r="125" spans="1:13" x14ac:dyDescent="0.25">
      <c r="A125" s="90">
        <v>109</v>
      </c>
      <c r="B125" s="43" t="s">
        <v>137</v>
      </c>
      <c r="C125" s="42">
        <v>97.4</v>
      </c>
      <c r="D125" s="48" t="s">
        <v>316</v>
      </c>
      <c r="E125" s="119">
        <v>5.0019999999999998</v>
      </c>
      <c r="F125" s="119">
        <v>5.7729999999999997</v>
      </c>
      <c r="G125" s="120">
        <f t="shared" si="5"/>
        <v>0.66290579999999988</v>
      </c>
      <c r="H125" s="127">
        <f t="shared" si="6"/>
        <v>0.17429787072575922</v>
      </c>
      <c r="I125" s="122">
        <f t="shared" si="7"/>
        <v>0.83720367072575907</v>
      </c>
      <c r="J125" s="66"/>
      <c r="K125" s="84"/>
      <c r="L125" s="132"/>
      <c r="M125" s="19"/>
    </row>
    <row r="126" spans="1:13" x14ac:dyDescent="0.25">
      <c r="A126" s="90">
        <v>110</v>
      </c>
      <c r="B126" s="43" t="s">
        <v>138</v>
      </c>
      <c r="C126" s="42">
        <v>77.400000000000006</v>
      </c>
      <c r="D126" s="48" t="s">
        <v>316</v>
      </c>
      <c r="E126" s="119">
        <v>2.617</v>
      </c>
      <c r="F126" s="119">
        <v>4.3360000000000003</v>
      </c>
      <c r="G126" s="120">
        <f t="shared" si="5"/>
        <v>1.4779962000000002</v>
      </c>
      <c r="H126" s="127">
        <f t="shared" si="6"/>
        <v>0.13850775353361156</v>
      </c>
      <c r="I126" s="122">
        <f t="shared" si="7"/>
        <v>1.6165039535336119</v>
      </c>
      <c r="J126" s="66"/>
      <c r="K126" s="84"/>
      <c r="L126" s="132"/>
      <c r="M126" s="19"/>
    </row>
    <row r="127" spans="1:13" x14ac:dyDescent="0.25">
      <c r="A127" s="90">
        <v>111</v>
      </c>
      <c r="B127" s="43" t="s">
        <v>139</v>
      </c>
      <c r="C127" s="42">
        <v>44.6</v>
      </c>
      <c r="D127" s="48" t="s">
        <v>316</v>
      </c>
      <c r="E127" s="119">
        <v>2.9359999999999999</v>
      </c>
      <c r="F127" s="119">
        <v>3.4950000000000001</v>
      </c>
      <c r="G127" s="120">
        <f t="shared" si="5"/>
        <v>0.48062820000000017</v>
      </c>
      <c r="H127" s="127">
        <f t="shared" si="6"/>
        <v>7.9811961338489334E-2</v>
      </c>
      <c r="I127" s="122">
        <f t="shared" si="7"/>
        <v>0.56044016133848951</v>
      </c>
      <c r="J127" s="66"/>
      <c r="K127" s="84"/>
      <c r="L127" s="132"/>
      <c r="M127" s="19"/>
    </row>
    <row r="128" spans="1:13" x14ac:dyDescent="0.25">
      <c r="A128" s="90">
        <v>112</v>
      </c>
      <c r="B128" s="43" t="s">
        <v>140</v>
      </c>
      <c r="C128" s="42">
        <v>72.8</v>
      </c>
      <c r="D128" s="48" t="s">
        <v>316</v>
      </c>
      <c r="E128" s="119">
        <v>4.431</v>
      </c>
      <c r="F128" s="119">
        <v>7.02</v>
      </c>
      <c r="G128" s="120">
        <f t="shared" si="5"/>
        <v>2.2260221999999996</v>
      </c>
      <c r="H128" s="127">
        <f t="shared" si="6"/>
        <v>0.13027602657941756</v>
      </c>
      <c r="I128" s="122">
        <f t="shared" si="7"/>
        <v>2.3562982265794172</v>
      </c>
      <c r="J128" s="66"/>
      <c r="K128" s="84"/>
      <c r="L128" s="132"/>
      <c r="M128" s="19"/>
    </row>
    <row r="129" spans="1:13" x14ac:dyDescent="0.25">
      <c r="A129" s="90">
        <v>113</v>
      </c>
      <c r="B129" s="43" t="s">
        <v>141</v>
      </c>
      <c r="C129" s="42">
        <v>48.9</v>
      </c>
      <c r="D129" s="48" t="s">
        <v>316</v>
      </c>
      <c r="E129" s="119">
        <v>2.0190000000000001</v>
      </c>
      <c r="F129" s="119">
        <v>2.87</v>
      </c>
      <c r="G129" s="120">
        <f t="shared" si="5"/>
        <v>0.73168979999999995</v>
      </c>
      <c r="H129" s="127">
        <f t="shared" si="6"/>
        <v>8.7506836534801083E-2</v>
      </c>
      <c r="I129" s="122">
        <f t="shared" si="7"/>
        <v>0.81919663653480101</v>
      </c>
      <c r="J129" s="66"/>
      <c r="K129" s="84"/>
      <c r="L129" s="132"/>
      <c r="M129" s="19"/>
    </row>
    <row r="130" spans="1:13" x14ac:dyDescent="0.25">
      <c r="A130" s="90">
        <v>114</v>
      </c>
      <c r="B130" s="43" t="s">
        <v>142</v>
      </c>
      <c r="C130" s="42">
        <v>96.9</v>
      </c>
      <c r="D130" s="48" t="s">
        <v>316</v>
      </c>
      <c r="E130" s="119">
        <v>3.4049999999999998</v>
      </c>
      <c r="F130" s="119">
        <v>4.1509999999999998</v>
      </c>
      <c r="G130" s="120">
        <f t="shared" si="5"/>
        <v>0.64141080000000006</v>
      </c>
      <c r="H130" s="127">
        <f t="shared" si="6"/>
        <v>0.17340311779595555</v>
      </c>
      <c r="I130" s="122">
        <f t="shared" si="7"/>
        <v>0.81481391779595558</v>
      </c>
      <c r="J130" s="66"/>
      <c r="K130" s="84"/>
      <c r="L130" s="132"/>
      <c r="M130" s="19"/>
    </row>
    <row r="131" spans="1:13" x14ac:dyDescent="0.25">
      <c r="A131" s="90">
        <v>115</v>
      </c>
      <c r="B131" s="43" t="s">
        <v>143</v>
      </c>
      <c r="C131" s="42">
        <v>77.099999999999994</v>
      </c>
      <c r="D131" s="48" t="s">
        <v>316</v>
      </c>
      <c r="E131" s="119">
        <v>3.476</v>
      </c>
      <c r="F131" s="119">
        <v>4.5999999999999996</v>
      </c>
      <c r="G131" s="120">
        <f t="shared" si="5"/>
        <v>0.9664151999999997</v>
      </c>
      <c r="H131" s="127">
        <f t="shared" si="6"/>
        <v>0.13797090177572932</v>
      </c>
      <c r="I131" s="122">
        <f t="shared" si="7"/>
        <v>1.104386101775729</v>
      </c>
      <c r="J131" s="66"/>
      <c r="K131" s="84"/>
      <c r="L131" s="132"/>
      <c r="M131" s="19"/>
    </row>
    <row r="132" spans="1:13" x14ac:dyDescent="0.25">
      <c r="A132" s="90">
        <v>116</v>
      </c>
      <c r="B132" s="43" t="s">
        <v>144</v>
      </c>
      <c r="C132" s="42">
        <v>45.3</v>
      </c>
      <c r="D132" s="48" t="s">
        <v>316</v>
      </c>
      <c r="E132" s="119">
        <v>3.2770000000000001</v>
      </c>
      <c r="F132" s="119">
        <v>3.3490000000000002</v>
      </c>
      <c r="G132" s="120">
        <f t="shared" si="5"/>
        <v>6.1905600000000054E-2</v>
      </c>
      <c r="H132" s="127">
        <f t="shared" si="6"/>
        <v>8.1064615440214496E-2</v>
      </c>
      <c r="I132" s="122">
        <f t="shared" si="7"/>
        <v>0.14297021544021454</v>
      </c>
      <c r="J132" s="66"/>
      <c r="K132" s="84"/>
      <c r="L132" s="132"/>
      <c r="M132" s="19"/>
    </row>
    <row r="133" spans="1:13" x14ac:dyDescent="0.25">
      <c r="A133" s="90">
        <v>117</v>
      </c>
      <c r="B133" s="43" t="s">
        <v>145</v>
      </c>
      <c r="C133" s="42">
        <v>74.099999999999994</v>
      </c>
      <c r="D133" s="48" t="s">
        <v>316</v>
      </c>
      <c r="E133" s="119">
        <v>3.0249999999999999</v>
      </c>
      <c r="F133" s="119">
        <v>4.3079999999999998</v>
      </c>
      <c r="G133" s="120">
        <f t="shared" si="5"/>
        <v>1.1031233999999999</v>
      </c>
      <c r="H133" s="127">
        <f t="shared" si="6"/>
        <v>0.13260238419690717</v>
      </c>
      <c r="I133" s="122">
        <f t="shared" si="7"/>
        <v>1.2357257841969069</v>
      </c>
      <c r="J133" s="66"/>
      <c r="K133" s="84"/>
      <c r="L133" s="132"/>
      <c r="M133" s="19"/>
    </row>
    <row r="134" spans="1:13" x14ac:dyDescent="0.25">
      <c r="A134" s="90">
        <v>118</v>
      </c>
      <c r="B134" s="43" t="s">
        <v>146</v>
      </c>
      <c r="C134" s="42">
        <v>48.8</v>
      </c>
      <c r="D134" s="48" t="s">
        <v>316</v>
      </c>
      <c r="E134" s="119">
        <v>1.4359999999999999</v>
      </c>
      <c r="F134" s="119">
        <v>1.698</v>
      </c>
      <c r="G134" s="120">
        <f t="shared" si="5"/>
        <v>0.22526760000000001</v>
      </c>
      <c r="H134" s="127">
        <f t="shared" si="6"/>
        <v>8.7327885948840347E-2</v>
      </c>
      <c r="I134" s="122">
        <f t="shared" si="7"/>
        <v>0.31259548594884035</v>
      </c>
      <c r="J134" s="66"/>
      <c r="K134" s="84"/>
      <c r="L134" s="132"/>
      <c r="M134" s="19"/>
    </row>
    <row r="135" spans="1:13" x14ac:dyDescent="0.25">
      <c r="A135" s="90">
        <v>119</v>
      </c>
      <c r="B135" s="43" t="s">
        <v>147</v>
      </c>
      <c r="C135" s="42">
        <v>98.1</v>
      </c>
      <c r="D135" s="48" t="s">
        <v>316</v>
      </c>
      <c r="E135" s="119">
        <v>4.1689999999999996</v>
      </c>
      <c r="F135" s="119">
        <v>6.7089999999999996</v>
      </c>
      <c r="G135" s="120">
        <f t="shared" si="5"/>
        <v>2.1838920000000002</v>
      </c>
      <c r="H135" s="127">
        <f t="shared" si="6"/>
        <v>0.17555052482748437</v>
      </c>
      <c r="I135" s="122">
        <f t="shared" si="7"/>
        <v>2.3594425248274846</v>
      </c>
      <c r="J135" s="66"/>
      <c r="K135" s="84"/>
      <c r="L135" s="132"/>
      <c r="M135" s="19"/>
    </row>
    <row r="136" spans="1:13" x14ac:dyDescent="0.25">
      <c r="A136" s="90">
        <v>120</v>
      </c>
      <c r="B136" s="43" t="s">
        <v>148</v>
      </c>
      <c r="C136" s="42">
        <v>76.8</v>
      </c>
      <c r="D136" s="48" t="s">
        <v>316</v>
      </c>
      <c r="E136" s="119">
        <v>3.3879999999999999</v>
      </c>
      <c r="F136" s="119">
        <v>5.3029999999999999</v>
      </c>
      <c r="G136" s="120">
        <f t="shared" si="5"/>
        <v>1.646517</v>
      </c>
      <c r="H136" s="127">
        <f t="shared" si="6"/>
        <v>0.13743405001784711</v>
      </c>
      <c r="I136" s="122">
        <f t="shared" si="7"/>
        <v>1.783951050017847</v>
      </c>
      <c r="J136" s="66"/>
      <c r="K136" s="84"/>
      <c r="L136" s="132"/>
      <c r="M136" s="19"/>
    </row>
    <row r="137" spans="1:13" x14ac:dyDescent="0.25">
      <c r="A137" s="90">
        <v>121</v>
      </c>
      <c r="B137" s="43" t="s">
        <v>149</v>
      </c>
      <c r="C137" s="42">
        <v>44.9</v>
      </c>
      <c r="D137" s="48" t="s">
        <v>316</v>
      </c>
      <c r="E137" s="119">
        <v>2.423</v>
      </c>
      <c r="F137" s="119">
        <v>2.6150000000000002</v>
      </c>
      <c r="G137" s="120">
        <f t="shared" si="5"/>
        <v>0.16508160000000016</v>
      </c>
      <c r="H137" s="127">
        <f t="shared" si="6"/>
        <v>8.0348813096371555E-2</v>
      </c>
      <c r="I137" s="122">
        <f t="shared" si="7"/>
        <v>0.2454304130963717</v>
      </c>
      <c r="J137" s="66"/>
      <c r="K137" s="84"/>
      <c r="L137" s="132"/>
      <c r="M137" s="19"/>
    </row>
    <row r="138" spans="1:13" x14ac:dyDescent="0.25">
      <c r="A138" s="90">
        <v>122</v>
      </c>
      <c r="B138" s="43" t="s">
        <v>150</v>
      </c>
      <c r="C138" s="42">
        <v>73.400000000000006</v>
      </c>
      <c r="D138" s="48" t="s">
        <v>316</v>
      </c>
      <c r="E138" s="119">
        <v>3.5760000000000001</v>
      </c>
      <c r="F138" s="119">
        <v>4.6020000000000003</v>
      </c>
      <c r="G138" s="120">
        <f t="shared" si="5"/>
        <v>0.88215480000000024</v>
      </c>
      <c r="H138" s="127">
        <f t="shared" si="6"/>
        <v>0.13134973009518203</v>
      </c>
      <c r="I138" s="122">
        <f t="shared" si="7"/>
        <v>1.0135045300951822</v>
      </c>
      <c r="J138" s="66"/>
      <c r="K138" s="84"/>
      <c r="L138" s="132"/>
      <c r="M138" s="19"/>
    </row>
    <row r="139" spans="1:13" x14ac:dyDescent="0.25">
      <c r="A139" s="90">
        <v>123</v>
      </c>
      <c r="B139" s="43" t="s">
        <v>151</v>
      </c>
      <c r="C139" s="42">
        <v>48.7</v>
      </c>
      <c r="D139" s="48" t="s">
        <v>316</v>
      </c>
      <c r="E139" s="119">
        <v>2.851</v>
      </c>
      <c r="F139" s="119">
        <v>4.4560000000000004</v>
      </c>
      <c r="G139" s="120">
        <f t="shared" si="5"/>
        <v>1.3799790000000003</v>
      </c>
      <c r="H139" s="127">
        <f t="shared" si="6"/>
        <v>8.7148935362879612E-2</v>
      </c>
      <c r="I139" s="122">
        <f t="shared" si="7"/>
        <v>1.4671279353628799</v>
      </c>
      <c r="J139" s="66"/>
      <c r="K139" s="84"/>
      <c r="L139" s="132"/>
      <c r="M139" s="19"/>
    </row>
    <row r="140" spans="1:13" x14ac:dyDescent="0.25">
      <c r="A140" s="90">
        <v>124</v>
      </c>
      <c r="B140" s="43" t="s">
        <v>152</v>
      </c>
      <c r="C140" s="42">
        <v>98</v>
      </c>
      <c r="D140" s="48" t="s">
        <v>316</v>
      </c>
      <c r="E140" s="119">
        <v>4.6420000000000003</v>
      </c>
      <c r="F140" s="119">
        <v>5.4349999999999996</v>
      </c>
      <c r="G140" s="120">
        <f t="shared" si="5"/>
        <v>0.68182139999999936</v>
      </c>
      <c r="H140" s="127">
        <f t="shared" si="6"/>
        <v>0.17537157424152366</v>
      </c>
      <c r="I140" s="122">
        <f t="shared" si="7"/>
        <v>0.85719297424152296</v>
      </c>
      <c r="J140" s="66"/>
      <c r="K140" s="84"/>
      <c r="L140" s="132"/>
      <c r="M140" s="19"/>
    </row>
    <row r="141" spans="1:13" x14ac:dyDescent="0.25">
      <c r="A141" s="90">
        <v>125</v>
      </c>
      <c r="B141" s="43" t="s">
        <v>153</v>
      </c>
      <c r="C141" s="42">
        <v>76.599999999999994</v>
      </c>
      <c r="D141" s="48" t="s">
        <v>316</v>
      </c>
      <c r="E141" s="119">
        <v>4.9429999999999996</v>
      </c>
      <c r="F141" s="119">
        <v>7.0609999999999999</v>
      </c>
      <c r="G141" s="120">
        <f t="shared" si="5"/>
        <v>1.8210564000000002</v>
      </c>
      <c r="H141" s="127">
        <f t="shared" si="6"/>
        <v>0.13707614884592562</v>
      </c>
      <c r="I141" s="122">
        <f t="shared" si="7"/>
        <v>1.9581325488459258</v>
      </c>
      <c r="J141" s="66"/>
      <c r="K141" s="84"/>
      <c r="L141" s="132"/>
      <c r="M141" s="19"/>
    </row>
    <row r="142" spans="1:13" x14ac:dyDescent="0.25">
      <c r="A142" s="90">
        <v>126</v>
      </c>
      <c r="B142" s="43" t="s">
        <v>154</v>
      </c>
      <c r="C142" s="42">
        <v>44.8</v>
      </c>
      <c r="D142" s="48" t="s">
        <v>316</v>
      </c>
      <c r="E142" s="119">
        <v>2.048</v>
      </c>
      <c r="F142" s="119">
        <v>2.117</v>
      </c>
      <c r="G142" s="120">
        <f t="shared" si="5"/>
        <v>5.9326199999999961E-2</v>
      </c>
      <c r="H142" s="127">
        <f t="shared" si="6"/>
        <v>8.0169862510410805E-2</v>
      </c>
      <c r="I142" s="122">
        <f t="shared" si="7"/>
        <v>0.13949606251041077</v>
      </c>
      <c r="J142" s="66"/>
      <c r="K142" s="84"/>
      <c r="L142" s="132"/>
      <c r="M142" s="19"/>
    </row>
    <row r="143" spans="1:13" x14ac:dyDescent="0.25">
      <c r="A143" s="90">
        <v>127</v>
      </c>
      <c r="B143" s="43" t="s">
        <v>155</v>
      </c>
      <c r="C143" s="42">
        <v>73.400000000000006</v>
      </c>
      <c r="D143" s="48" t="s">
        <v>317</v>
      </c>
      <c r="E143" s="121">
        <v>5322</v>
      </c>
      <c r="F143" s="121">
        <v>7585</v>
      </c>
      <c r="G143" s="120">
        <f>(F143-E143)* 0.00086</f>
        <v>1.94618</v>
      </c>
      <c r="H143" s="127">
        <f t="shared" si="6"/>
        <v>0.13134973009518203</v>
      </c>
      <c r="I143" s="122">
        <f t="shared" si="7"/>
        <v>2.0775297300951818</v>
      </c>
      <c r="J143" s="66"/>
      <c r="K143" s="84"/>
      <c r="L143" s="132"/>
      <c r="M143" s="19"/>
    </row>
    <row r="144" spans="1:13" x14ac:dyDescent="0.25">
      <c r="A144" s="90">
        <v>128</v>
      </c>
      <c r="B144" s="43" t="s">
        <v>156</v>
      </c>
      <c r="C144" s="42">
        <v>49.2</v>
      </c>
      <c r="D144" s="48" t="s">
        <v>316</v>
      </c>
      <c r="E144" s="119">
        <v>2.641</v>
      </c>
      <c r="F144" s="119">
        <v>4.0250000000000004</v>
      </c>
      <c r="G144" s="120">
        <f t="shared" si="5"/>
        <v>1.1899632000000002</v>
      </c>
      <c r="H144" s="127">
        <f t="shared" si="6"/>
        <v>8.8043688292683303E-2</v>
      </c>
      <c r="I144" s="122">
        <f t="shared" si="7"/>
        <v>1.2780068882926836</v>
      </c>
      <c r="J144" s="66"/>
      <c r="K144" s="84"/>
      <c r="L144" s="132"/>
      <c r="M144" s="19"/>
    </row>
    <row r="145" spans="1:13" x14ac:dyDescent="0.25">
      <c r="A145" s="90">
        <v>129</v>
      </c>
      <c r="B145" s="43" t="s">
        <v>157</v>
      </c>
      <c r="C145" s="42">
        <v>97.8</v>
      </c>
      <c r="D145" s="48" t="s">
        <v>317</v>
      </c>
      <c r="E145" s="121">
        <v>5025</v>
      </c>
      <c r="F145" s="121">
        <v>5974</v>
      </c>
      <c r="G145" s="120">
        <f>(F145-E145)* 0.00086</f>
        <v>0.81613999999999998</v>
      </c>
      <c r="H145" s="127">
        <f t="shared" si="6"/>
        <v>0.17501367306960217</v>
      </c>
      <c r="I145" s="122">
        <f t="shared" si="7"/>
        <v>0.99115367306960211</v>
      </c>
      <c r="J145" s="66"/>
      <c r="K145" s="84"/>
      <c r="L145" s="132"/>
      <c r="M145" s="19"/>
    </row>
    <row r="146" spans="1:13" x14ac:dyDescent="0.25">
      <c r="A146" s="90">
        <v>130</v>
      </c>
      <c r="B146" s="43" t="s">
        <v>158</v>
      </c>
      <c r="C146" s="42">
        <v>76.3</v>
      </c>
      <c r="D146" s="48" t="s">
        <v>316</v>
      </c>
      <c r="E146" s="119">
        <v>4.4290000000000003</v>
      </c>
      <c r="F146" s="119">
        <v>6.4059999999999997</v>
      </c>
      <c r="G146" s="120">
        <f t="shared" si="5"/>
        <v>1.6998245999999995</v>
      </c>
      <c r="H146" s="127">
        <f t="shared" ref="H146:H208" si="8">$G$11/$C$303*C146</f>
        <v>0.13653929708804341</v>
      </c>
      <c r="I146" s="122">
        <f t="shared" si="7"/>
        <v>1.8363638970880429</v>
      </c>
      <c r="J146" s="66"/>
      <c r="K146" s="84"/>
      <c r="L146" s="132"/>
      <c r="M146" s="19"/>
    </row>
    <row r="147" spans="1:13" x14ac:dyDescent="0.25">
      <c r="A147" s="90">
        <v>131</v>
      </c>
      <c r="B147" s="43" t="s">
        <v>159</v>
      </c>
      <c r="C147" s="42">
        <v>44.2</v>
      </c>
      <c r="D147" s="48" t="s">
        <v>316</v>
      </c>
      <c r="E147" s="119">
        <v>1.373</v>
      </c>
      <c r="F147" s="119">
        <v>1.373</v>
      </c>
      <c r="G147" s="120">
        <f t="shared" si="5"/>
        <v>0</v>
      </c>
      <c r="H147" s="127">
        <f t="shared" si="8"/>
        <v>7.9096158994646393E-2</v>
      </c>
      <c r="I147" s="122">
        <f t="shared" si="7"/>
        <v>7.9096158994646393E-2</v>
      </c>
      <c r="J147" s="66"/>
      <c r="K147" s="84"/>
      <c r="L147" s="132"/>
      <c r="M147" s="19"/>
    </row>
    <row r="148" spans="1:13" x14ac:dyDescent="0.25">
      <c r="A148" s="90">
        <v>132</v>
      </c>
      <c r="B148" s="43" t="s">
        <v>160</v>
      </c>
      <c r="C148" s="42">
        <v>73.3</v>
      </c>
      <c r="D148" s="48" t="s">
        <v>316</v>
      </c>
      <c r="E148" s="119">
        <v>2.3980000000000001</v>
      </c>
      <c r="F148" s="119">
        <v>3.15</v>
      </c>
      <c r="G148" s="120">
        <f t="shared" ref="G148:G187" si="9">(F148-E148)*0.8598</f>
        <v>0.64656959999999986</v>
      </c>
      <c r="H148" s="127">
        <f t="shared" si="8"/>
        <v>0.13117077950922126</v>
      </c>
      <c r="I148" s="122">
        <f t="shared" si="7"/>
        <v>0.77774037950922115</v>
      </c>
      <c r="J148" s="66"/>
      <c r="K148" s="84"/>
      <c r="L148" s="132"/>
      <c r="M148" s="19"/>
    </row>
    <row r="149" spans="1:13" x14ac:dyDescent="0.25">
      <c r="A149" s="90">
        <v>133</v>
      </c>
      <c r="B149" s="43" t="s">
        <v>161</v>
      </c>
      <c r="C149" s="42">
        <v>49.5</v>
      </c>
      <c r="D149" s="48" t="s">
        <v>316</v>
      </c>
      <c r="E149" s="119">
        <v>2.7189999999999999</v>
      </c>
      <c r="F149" s="119">
        <v>3.5</v>
      </c>
      <c r="G149" s="120">
        <f t="shared" si="9"/>
        <v>0.6715038000000001</v>
      </c>
      <c r="H149" s="127">
        <f t="shared" si="8"/>
        <v>8.8580540050565523E-2</v>
      </c>
      <c r="I149" s="122">
        <f t="shared" si="7"/>
        <v>0.76008434005056558</v>
      </c>
      <c r="J149" s="66"/>
      <c r="K149" s="84"/>
      <c r="L149" s="132"/>
      <c r="M149" s="19"/>
    </row>
    <row r="150" spans="1:13" x14ac:dyDescent="0.25">
      <c r="A150" s="90">
        <v>134</v>
      </c>
      <c r="B150" s="43" t="s">
        <v>162</v>
      </c>
      <c r="C150" s="42">
        <v>97.2</v>
      </c>
      <c r="D150" s="48" t="s">
        <v>316</v>
      </c>
      <c r="E150" s="119">
        <v>4.782</v>
      </c>
      <c r="F150" s="119">
        <v>7</v>
      </c>
      <c r="G150" s="120">
        <f t="shared" si="9"/>
        <v>1.9070364</v>
      </c>
      <c r="H150" s="127">
        <f t="shared" si="8"/>
        <v>0.17393996955383775</v>
      </c>
      <c r="I150" s="122">
        <f t="shared" si="7"/>
        <v>2.0809763695538379</v>
      </c>
      <c r="J150" s="66"/>
      <c r="K150" s="84"/>
      <c r="L150" s="132"/>
      <c r="M150" s="19"/>
    </row>
    <row r="151" spans="1:13" x14ac:dyDescent="0.25">
      <c r="A151" s="90">
        <v>135</v>
      </c>
      <c r="B151" s="43" t="s">
        <v>163</v>
      </c>
      <c r="C151" s="42">
        <v>76.7</v>
      </c>
      <c r="D151" s="48" t="s">
        <v>316</v>
      </c>
      <c r="E151" s="119">
        <v>4.242</v>
      </c>
      <c r="F151" s="119">
        <v>5.9989999999999997</v>
      </c>
      <c r="G151" s="120">
        <f t="shared" si="9"/>
        <v>1.5106685999999998</v>
      </c>
      <c r="H151" s="127">
        <f t="shared" si="8"/>
        <v>0.13725509943188638</v>
      </c>
      <c r="I151" s="122">
        <f t="shared" si="7"/>
        <v>1.6479236994318862</v>
      </c>
      <c r="J151" s="66"/>
      <c r="K151" s="84"/>
      <c r="L151" s="132"/>
      <c r="M151" s="19"/>
    </row>
    <row r="152" spans="1:13" x14ac:dyDescent="0.25">
      <c r="A152" s="90">
        <v>136</v>
      </c>
      <c r="B152" s="43" t="s">
        <v>164</v>
      </c>
      <c r="C152" s="42">
        <v>44.4</v>
      </c>
      <c r="D152" s="48" t="s">
        <v>316</v>
      </c>
      <c r="E152" s="119">
        <v>2.5059999999999998</v>
      </c>
      <c r="F152" s="119">
        <v>3.5369999999999999</v>
      </c>
      <c r="G152" s="120">
        <f t="shared" si="9"/>
        <v>0.88645380000000018</v>
      </c>
      <c r="H152" s="127">
        <f t="shared" si="8"/>
        <v>7.9454060166567864E-2</v>
      </c>
      <c r="I152" s="122">
        <f t="shared" si="7"/>
        <v>0.96590786016656804</v>
      </c>
      <c r="J152" s="66"/>
      <c r="K152" s="84"/>
      <c r="L152" s="132"/>
      <c r="M152" s="19"/>
    </row>
    <row r="153" spans="1:13" x14ac:dyDescent="0.25">
      <c r="A153" s="90">
        <v>137</v>
      </c>
      <c r="B153" s="43" t="s">
        <v>165</v>
      </c>
      <c r="C153" s="42">
        <v>71.599999999999994</v>
      </c>
      <c r="D153" s="48" t="s">
        <v>316</v>
      </c>
      <c r="E153" s="119">
        <v>4.6980000000000004</v>
      </c>
      <c r="F153" s="119">
        <v>6.6529999999999996</v>
      </c>
      <c r="G153" s="120">
        <f t="shared" si="9"/>
        <v>1.6809089999999993</v>
      </c>
      <c r="H153" s="127">
        <f t="shared" si="8"/>
        <v>0.12812861954788871</v>
      </c>
      <c r="I153" s="122">
        <f t="shared" si="7"/>
        <v>1.8090376195478881</v>
      </c>
      <c r="J153" s="66"/>
      <c r="K153" s="84"/>
      <c r="L153" s="132"/>
      <c r="M153" s="19"/>
    </row>
    <row r="154" spans="1:13" x14ac:dyDescent="0.25">
      <c r="A154" s="90">
        <v>138</v>
      </c>
      <c r="B154" s="43" t="s">
        <v>166</v>
      </c>
      <c r="C154" s="42">
        <v>49.1</v>
      </c>
      <c r="D154" s="48" t="s">
        <v>316</v>
      </c>
      <c r="E154" s="119">
        <v>1.2150000000000001</v>
      </c>
      <c r="F154" s="119">
        <v>2.121</v>
      </c>
      <c r="G154" s="120">
        <f t="shared" si="9"/>
        <v>0.77897879999999997</v>
      </c>
      <c r="H154" s="127">
        <f t="shared" si="8"/>
        <v>8.7864737706722568E-2</v>
      </c>
      <c r="I154" s="122">
        <f t="shared" si="7"/>
        <v>0.86684353770672251</v>
      </c>
      <c r="J154" s="66"/>
      <c r="K154" s="84"/>
      <c r="L154" s="132"/>
      <c r="M154" s="19"/>
    </row>
    <row r="155" spans="1:13" x14ac:dyDescent="0.25">
      <c r="A155" s="90">
        <v>139</v>
      </c>
      <c r="B155" s="43" t="s">
        <v>167</v>
      </c>
      <c r="C155" s="42">
        <v>97.3</v>
      </c>
      <c r="D155" s="48" t="s">
        <v>316</v>
      </c>
      <c r="E155" s="119">
        <v>2.923</v>
      </c>
      <c r="F155" s="119">
        <v>2.923</v>
      </c>
      <c r="G155" s="120">
        <f t="shared" si="9"/>
        <v>0</v>
      </c>
      <c r="H155" s="127">
        <f t="shared" si="8"/>
        <v>0.17411892013979849</v>
      </c>
      <c r="I155" s="122">
        <f t="shared" si="7"/>
        <v>0.17411892013979849</v>
      </c>
      <c r="J155" s="66"/>
      <c r="K155" s="84"/>
      <c r="L155" s="132"/>
      <c r="M155" s="19"/>
    </row>
    <row r="156" spans="1:13" x14ac:dyDescent="0.25">
      <c r="A156" s="90">
        <v>140</v>
      </c>
      <c r="B156" s="43" t="s">
        <v>168</v>
      </c>
      <c r="C156" s="42">
        <v>77</v>
      </c>
      <c r="D156" s="48" t="s">
        <v>316</v>
      </c>
      <c r="E156" s="119">
        <v>4.843</v>
      </c>
      <c r="F156" s="119">
        <v>4.9880000000000004</v>
      </c>
      <c r="G156" s="120">
        <f t="shared" si="9"/>
        <v>0.12467100000000039</v>
      </c>
      <c r="H156" s="127">
        <f t="shared" si="8"/>
        <v>0.13779195118976859</v>
      </c>
      <c r="I156" s="122">
        <f t="shared" si="7"/>
        <v>0.26246295118976898</v>
      </c>
      <c r="J156" s="66"/>
      <c r="K156" s="84"/>
      <c r="L156" s="132"/>
      <c r="M156" s="19"/>
    </row>
    <row r="157" spans="1:13" x14ac:dyDescent="0.25">
      <c r="A157" s="90">
        <v>141</v>
      </c>
      <c r="B157" s="43" t="s">
        <v>169</v>
      </c>
      <c r="C157" s="42">
        <v>44.6</v>
      </c>
      <c r="D157" s="48" t="s">
        <v>316</v>
      </c>
      <c r="E157" s="119">
        <v>3.653</v>
      </c>
      <c r="F157" s="119">
        <v>6.5510000000000002</v>
      </c>
      <c r="G157" s="120">
        <f t="shared" si="9"/>
        <v>2.4917004</v>
      </c>
      <c r="H157" s="127">
        <f t="shared" si="8"/>
        <v>7.9811961338489334E-2</v>
      </c>
      <c r="I157" s="122">
        <f t="shared" si="7"/>
        <v>2.5715123613384891</v>
      </c>
      <c r="J157" s="66"/>
      <c r="K157" s="84"/>
      <c r="L157" s="132"/>
      <c r="M157" s="19"/>
    </row>
    <row r="158" spans="1:13" x14ac:dyDescent="0.25">
      <c r="A158" s="90">
        <v>142</v>
      </c>
      <c r="B158" s="43" t="s">
        <v>170</v>
      </c>
      <c r="C158" s="42">
        <v>72.5</v>
      </c>
      <c r="D158" s="48" t="s">
        <v>316</v>
      </c>
      <c r="E158" s="119">
        <v>5.1459999999999999</v>
      </c>
      <c r="F158" s="119">
        <v>6.944</v>
      </c>
      <c r="G158" s="120">
        <f t="shared" si="9"/>
        <v>1.5459204</v>
      </c>
      <c r="H158" s="127">
        <f t="shared" si="8"/>
        <v>0.12973917482153535</v>
      </c>
      <c r="I158" s="122">
        <f t="shared" si="7"/>
        <v>1.6756595748215353</v>
      </c>
      <c r="J158" s="66"/>
      <c r="K158" s="84"/>
      <c r="L158" s="132"/>
      <c r="M158" s="19"/>
    </row>
    <row r="159" spans="1:13" x14ac:dyDescent="0.25">
      <c r="A159" s="90">
        <v>143</v>
      </c>
      <c r="B159" s="43" t="s">
        <v>171</v>
      </c>
      <c r="C159" s="42">
        <v>49</v>
      </c>
      <c r="D159" s="48" t="s">
        <v>317</v>
      </c>
      <c r="E159" s="121">
        <v>2318</v>
      </c>
      <c r="F159" s="121">
        <v>2318</v>
      </c>
      <c r="G159" s="120">
        <f>(F159-E159)* 0.00086</f>
        <v>0</v>
      </c>
      <c r="H159" s="127">
        <f t="shared" si="8"/>
        <v>8.7685787120761832E-2</v>
      </c>
      <c r="I159" s="122">
        <f t="shared" si="7"/>
        <v>8.7685787120761832E-2</v>
      </c>
      <c r="J159" s="66"/>
      <c r="K159" s="84"/>
      <c r="L159" s="132"/>
      <c r="M159" s="19"/>
    </row>
    <row r="160" spans="1:13" x14ac:dyDescent="0.25">
      <c r="A160" s="90">
        <v>144</v>
      </c>
      <c r="B160" s="43" t="s">
        <v>172</v>
      </c>
      <c r="C160" s="42">
        <v>96.9</v>
      </c>
      <c r="D160" s="48" t="s">
        <v>316</v>
      </c>
      <c r="E160" s="119">
        <v>4.569</v>
      </c>
      <c r="F160" s="119">
        <v>6.68</v>
      </c>
      <c r="G160" s="120">
        <f t="shared" si="9"/>
        <v>1.8150377999999998</v>
      </c>
      <c r="H160" s="127">
        <f t="shared" si="8"/>
        <v>0.17340311779595555</v>
      </c>
      <c r="I160" s="122">
        <f t="shared" si="7"/>
        <v>1.9884409177959554</v>
      </c>
      <c r="J160" s="66"/>
      <c r="K160" s="84"/>
      <c r="L160" s="132"/>
      <c r="M160" s="19"/>
    </row>
    <row r="161" spans="1:13" x14ac:dyDescent="0.25">
      <c r="A161" s="90">
        <v>145</v>
      </c>
      <c r="B161" s="43" t="s">
        <v>173</v>
      </c>
      <c r="C161" s="42">
        <v>108.8</v>
      </c>
      <c r="D161" s="48" t="s">
        <v>316</v>
      </c>
      <c r="E161" s="119">
        <v>5.226</v>
      </c>
      <c r="F161" s="119">
        <v>9.6959999999999997</v>
      </c>
      <c r="G161" s="120">
        <f t="shared" si="9"/>
        <v>3.8433059999999997</v>
      </c>
      <c r="H161" s="127">
        <f t="shared" si="8"/>
        <v>0.1946982375252834</v>
      </c>
      <c r="I161" s="122">
        <f t="shared" si="7"/>
        <v>4.0380042375252829</v>
      </c>
      <c r="J161" s="66"/>
      <c r="K161" s="84"/>
      <c r="L161" s="132"/>
      <c r="M161" s="19"/>
    </row>
    <row r="162" spans="1:13" x14ac:dyDescent="0.25">
      <c r="A162" s="90">
        <v>146</v>
      </c>
      <c r="B162" s="43" t="s">
        <v>174</v>
      </c>
      <c r="C162" s="42">
        <v>43.6</v>
      </c>
      <c r="D162" s="48" t="s">
        <v>316</v>
      </c>
      <c r="E162" s="119">
        <v>2.4550000000000001</v>
      </c>
      <c r="F162" s="119">
        <v>3.4929999999999999</v>
      </c>
      <c r="G162" s="120">
        <f t="shared" si="9"/>
        <v>0.89247239999999983</v>
      </c>
      <c r="H162" s="127">
        <f t="shared" si="8"/>
        <v>7.8022455478881952E-2</v>
      </c>
      <c r="I162" s="122">
        <f t="shared" si="7"/>
        <v>0.97049485547888181</v>
      </c>
      <c r="J162" s="66"/>
      <c r="K162" s="84"/>
      <c r="L162" s="132"/>
      <c r="M162" s="19"/>
    </row>
    <row r="163" spans="1:13" x14ac:dyDescent="0.25">
      <c r="A163" s="90">
        <v>147</v>
      </c>
      <c r="B163" s="43" t="s">
        <v>175</v>
      </c>
      <c r="C163" s="42">
        <v>66.099999999999994</v>
      </c>
      <c r="D163" s="48" t="s">
        <v>316</v>
      </c>
      <c r="E163" s="119">
        <v>6.133</v>
      </c>
      <c r="F163" s="119">
        <v>6.7939999999999996</v>
      </c>
      <c r="G163" s="120">
        <f t="shared" si="9"/>
        <v>0.56832779999999961</v>
      </c>
      <c r="H163" s="127">
        <f t="shared" si="8"/>
        <v>0.11828633732004809</v>
      </c>
      <c r="I163" s="122">
        <f t="shared" si="7"/>
        <v>0.68661413732004772</v>
      </c>
      <c r="J163" s="66"/>
      <c r="K163" s="84"/>
      <c r="L163" s="132"/>
      <c r="M163" s="19"/>
    </row>
    <row r="164" spans="1:13" x14ac:dyDescent="0.25">
      <c r="A164" s="90">
        <v>148</v>
      </c>
      <c r="B164" s="43" t="s">
        <v>176</v>
      </c>
      <c r="C164" s="42">
        <v>107</v>
      </c>
      <c r="D164" s="48" t="s">
        <v>316</v>
      </c>
      <c r="E164" s="119">
        <v>7.2519999999999998</v>
      </c>
      <c r="F164" s="119">
        <v>9.9719999999999995</v>
      </c>
      <c r="G164" s="120">
        <f t="shared" si="9"/>
        <v>2.3386559999999998</v>
      </c>
      <c r="H164" s="127">
        <f t="shared" si="8"/>
        <v>0.1914771269779901</v>
      </c>
      <c r="I164" s="122">
        <f t="shared" si="7"/>
        <v>2.5301331269779901</v>
      </c>
      <c r="J164" s="66"/>
      <c r="K164" s="84"/>
      <c r="L164" s="132"/>
      <c r="M164" s="19"/>
    </row>
    <row r="165" spans="1:13" x14ac:dyDescent="0.25">
      <c r="A165" s="90">
        <v>149</v>
      </c>
      <c r="B165" s="43" t="s">
        <v>177</v>
      </c>
      <c r="C165" s="42">
        <v>43.9</v>
      </c>
      <c r="D165" s="48" t="s">
        <v>316</v>
      </c>
      <c r="E165" s="119">
        <v>3.1960000000000002</v>
      </c>
      <c r="F165" s="119">
        <v>3.6040000000000001</v>
      </c>
      <c r="G165" s="120">
        <f t="shared" si="9"/>
        <v>0.35079839999999995</v>
      </c>
      <c r="H165" s="127">
        <f t="shared" si="8"/>
        <v>7.8559307236764159E-2</v>
      </c>
      <c r="I165" s="122">
        <f t="shared" ref="I165:I228" si="10">G165+H165</f>
        <v>0.42935770723676414</v>
      </c>
      <c r="J165" s="66"/>
      <c r="K165" s="84"/>
      <c r="L165" s="132"/>
      <c r="M165" s="19"/>
    </row>
    <row r="166" spans="1:13" x14ac:dyDescent="0.25">
      <c r="A166" s="90">
        <v>150</v>
      </c>
      <c r="B166" s="43" t="s">
        <v>178</v>
      </c>
      <c r="C166" s="42">
        <v>65.599999999999994</v>
      </c>
      <c r="D166" s="48" t="s">
        <v>316</v>
      </c>
      <c r="E166" s="119">
        <v>4.6980000000000004</v>
      </c>
      <c r="F166" s="119">
        <v>6.766</v>
      </c>
      <c r="G166" s="120">
        <f t="shared" si="9"/>
        <v>1.7780663999999997</v>
      </c>
      <c r="H166" s="127">
        <f t="shared" si="8"/>
        <v>0.1173915843902444</v>
      </c>
      <c r="I166" s="122">
        <f t="shared" si="10"/>
        <v>1.8954579843902442</v>
      </c>
      <c r="J166" s="66"/>
      <c r="K166" s="84"/>
      <c r="L166" s="132"/>
      <c r="M166" s="19"/>
    </row>
    <row r="167" spans="1:13" x14ac:dyDescent="0.25">
      <c r="A167" s="90">
        <v>151</v>
      </c>
      <c r="B167" s="43" t="s">
        <v>179</v>
      </c>
      <c r="C167" s="42">
        <v>108.7</v>
      </c>
      <c r="D167" s="48" t="s">
        <v>316</v>
      </c>
      <c r="E167" s="119">
        <v>4.9930000000000003</v>
      </c>
      <c r="F167" s="119">
        <v>6.0759999999999996</v>
      </c>
      <c r="G167" s="120">
        <f t="shared" si="9"/>
        <v>0.93116339999999942</v>
      </c>
      <c r="H167" s="127">
        <f t="shared" si="8"/>
        <v>0.19451928693932266</v>
      </c>
      <c r="I167" s="122">
        <f t="shared" si="10"/>
        <v>1.1256826869393222</v>
      </c>
      <c r="J167" s="66"/>
      <c r="K167" s="84"/>
      <c r="L167" s="132"/>
      <c r="M167" s="19"/>
    </row>
    <row r="168" spans="1:13" x14ac:dyDescent="0.25">
      <c r="A168" s="90">
        <v>152</v>
      </c>
      <c r="B168" s="43" t="s">
        <v>180</v>
      </c>
      <c r="C168" s="42">
        <v>43.5</v>
      </c>
      <c r="D168" s="48" t="s">
        <v>316</v>
      </c>
      <c r="E168" s="119">
        <v>0.57199999999999995</v>
      </c>
      <c r="F168" s="119">
        <v>1.173</v>
      </c>
      <c r="G168" s="120">
        <f t="shared" si="9"/>
        <v>0.51673980000000008</v>
      </c>
      <c r="H168" s="127">
        <f t="shared" si="8"/>
        <v>7.7843504892921217E-2</v>
      </c>
      <c r="I168" s="122">
        <f t="shared" si="10"/>
        <v>0.59458330489292133</v>
      </c>
      <c r="J168" s="66"/>
      <c r="K168" s="84"/>
      <c r="L168" s="132"/>
      <c r="M168" s="19"/>
    </row>
    <row r="169" spans="1:13" x14ac:dyDescent="0.25">
      <c r="A169" s="90">
        <v>153</v>
      </c>
      <c r="B169" s="43" t="s">
        <v>181</v>
      </c>
      <c r="C169" s="42">
        <v>65.8</v>
      </c>
      <c r="D169" s="48" t="s">
        <v>316</v>
      </c>
      <c r="E169" s="119">
        <v>4.2229999999999999</v>
      </c>
      <c r="F169" s="119">
        <v>6.2450000000000001</v>
      </c>
      <c r="G169" s="120">
        <f t="shared" si="9"/>
        <v>1.7385156000000002</v>
      </c>
      <c r="H169" s="127">
        <f t="shared" si="8"/>
        <v>0.11774948556216588</v>
      </c>
      <c r="I169" s="122">
        <f t="shared" si="10"/>
        <v>1.8562650855621661</v>
      </c>
      <c r="J169" s="66"/>
      <c r="K169" s="84"/>
      <c r="L169" s="132"/>
      <c r="M169" s="19"/>
    </row>
    <row r="170" spans="1:13" x14ac:dyDescent="0.25">
      <c r="A170" s="90">
        <v>154</v>
      </c>
      <c r="B170" s="43" t="s">
        <v>182</v>
      </c>
      <c r="C170" s="42">
        <v>108.7</v>
      </c>
      <c r="D170" s="48" t="s">
        <v>316</v>
      </c>
      <c r="E170" s="119">
        <v>6.3449999999999998</v>
      </c>
      <c r="F170" s="119">
        <v>8.5640000000000001</v>
      </c>
      <c r="G170" s="120">
        <f t="shared" si="9"/>
        <v>1.9078962000000004</v>
      </c>
      <c r="H170" s="127">
        <f t="shared" si="8"/>
        <v>0.19451928693932266</v>
      </c>
      <c r="I170" s="122">
        <f t="shared" si="10"/>
        <v>2.1024154869393232</v>
      </c>
      <c r="J170" s="66"/>
      <c r="K170" s="84"/>
      <c r="L170" s="132"/>
      <c r="M170" s="19"/>
    </row>
    <row r="171" spans="1:13" x14ac:dyDescent="0.25">
      <c r="A171" s="90">
        <v>155</v>
      </c>
      <c r="B171" s="43" t="s">
        <v>183</v>
      </c>
      <c r="C171" s="42">
        <v>43.5</v>
      </c>
      <c r="D171" s="48" t="s">
        <v>316</v>
      </c>
      <c r="E171" s="119">
        <v>2.7450000000000001</v>
      </c>
      <c r="F171" s="119">
        <v>3.9089999999999998</v>
      </c>
      <c r="G171" s="120">
        <f t="shared" si="9"/>
        <v>1.0008071999999997</v>
      </c>
      <c r="H171" s="127">
        <f t="shared" si="8"/>
        <v>7.7843504892921217E-2</v>
      </c>
      <c r="I171" s="122">
        <f t="shared" si="10"/>
        <v>1.0786507048929208</v>
      </c>
      <c r="J171" s="66"/>
      <c r="K171" s="84"/>
      <c r="L171" s="132"/>
      <c r="M171" s="19"/>
    </row>
    <row r="172" spans="1:13" x14ac:dyDescent="0.25">
      <c r="A172" s="90">
        <v>156</v>
      </c>
      <c r="B172" s="43" t="s">
        <v>184</v>
      </c>
      <c r="C172" s="42">
        <v>66.099999999999994</v>
      </c>
      <c r="D172" s="48" t="s">
        <v>316</v>
      </c>
      <c r="E172" s="119">
        <v>3.2069999999999999</v>
      </c>
      <c r="F172" s="119">
        <v>4.3819999999999997</v>
      </c>
      <c r="G172" s="120">
        <f t="shared" si="9"/>
        <v>1.0102649999999997</v>
      </c>
      <c r="H172" s="127">
        <f t="shared" si="8"/>
        <v>0.11828633732004809</v>
      </c>
      <c r="I172" s="122">
        <f t="shared" si="10"/>
        <v>1.1285513373200478</v>
      </c>
      <c r="J172" s="66"/>
      <c r="K172" s="84"/>
      <c r="L172" s="132"/>
      <c r="M172" s="19"/>
    </row>
    <row r="173" spans="1:13" x14ac:dyDescent="0.25">
      <c r="A173" s="90">
        <v>157</v>
      </c>
      <c r="B173" s="43" t="s">
        <v>185</v>
      </c>
      <c r="C173" s="42">
        <v>108.8</v>
      </c>
      <c r="D173" s="48" t="s">
        <v>316</v>
      </c>
      <c r="E173" s="119">
        <v>7.1340000000000003</v>
      </c>
      <c r="F173" s="119">
        <v>8.6920000000000002</v>
      </c>
      <c r="G173" s="120">
        <f t="shared" si="9"/>
        <v>1.3395683999999999</v>
      </c>
      <c r="H173" s="127">
        <f t="shared" si="8"/>
        <v>0.1946982375252834</v>
      </c>
      <c r="I173" s="122">
        <f t="shared" si="10"/>
        <v>1.5342666375252834</v>
      </c>
      <c r="J173" s="66"/>
      <c r="K173" s="84"/>
      <c r="L173" s="132"/>
      <c r="M173" s="19"/>
    </row>
    <row r="174" spans="1:13" x14ac:dyDescent="0.25">
      <c r="A174" s="90">
        <v>158</v>
      </c>
      <c r="B174" s="43" t="s">
        <v>186</v>
      </c>
      <c r="C174" s="42">
        <v>43.1</v>
      </c>
      <c r="D174" s="48" t="s">
        <v>316</v>
      </c>
      <c r="E174" s="119">
        <v>2.8140000000000001</v>
      </c>
      <c r="F174" s="119">
        <v>2.8140000000000001</v>
      </c>
      <c r="G174" s="120">
        <f t="shared" si="9"/>
        <v>0</v>
      </c>
      <c r="H174" s="127">
        <f t="shared" si="8"/>
        <v>7.7127702549078261E-2</v>
      </c>
      <c r="I174" s="122">
        <f t="shared" si="10"/>
        <v>7.7127702549078261E-2</v>
      </c>
      <c r="J174" s="66"/>
      <c r="K174" s="84"/>
      <c r="L174" s="132"/>
      <c r="M174" s="19"/>
    </row>
    <row r="175" spans="1:13" x14ac:dyDescent="0.25">
      <c r="A175" s="90">
        <v>159</v>
      </c>
      <c r="B175" s="43" t="s">
        <v>187</v>
      </c>
      <c r="C175" s="42">
        <v>66.099999999999994</v>
      </c>
      <c r="D175" s="48" t="s">
        <v>316</v>
      </c>
      <c r="E175" s="119">
        <v>4.38</v>
      </c>
      <c r="F175" s="119">
        <v>6.3540000000000001</v>
      </c>
      <c r="G175" s="120">
        <f t="shared" si="9"/>
        <v>1.6972452000000002</v>
      </c>
      <c r="H175" s="127">
        <f t="shared" si="8"/>
        <v>0.11828633732004809</v>
      </c>
      <c r="I175" s="122">
        <f t="shared" si="10"/>
        <v>1.8155315373200482</v>
      </c>
      <c r="J175" s="66"/>
      <c r="K175" s="84"/>
      <c r="L175" s="132"/>
      <c r="M175" s="19"/>
    </row>
    <row r="176" spans="1:13" x14ac:dyDescent="0.25">
      <c r="A176" s="90">
        <v>160</v>
      </c>
      <c r="B176" s="43" t="s">
        <v>188</v>
      </c>
      <c r="C176" s="42">
        <v>109.1</v>
      </c>
      <c r="D176" s="48" t="s">
        <v>316</v>
      </c>
      <c r="E176" s="119">
        <v>7.44</v>
      </c>
      <c r="F176" s="119">
        <v>10.353</v>
      </c>
      <c r="G176" s="120">
        <f t="shared" si="9"/>
        <v>2.5045973999999993</v>
      </c>
      <c r="H176" s="127">
        <f t="shared" si="8"/>
        <v>0.1952350892831656</v>
      </c>
      <c r="I176" s="122">
        <f t="shared" si="10"/>
        <v>2.6998324892831649</v>
      </c>
      <c r="J176" s="66"/>
      <c r="K176" s="84"/>
      <c r="L176" s="132"/>
      <c r="M176" s="19"/>
    </row>
    <row r="177" spans="1:13" x14ac:dyDescent="0.25">
      <c r="A177" s="90">
        <v>161</v>
      </c>
      <c r="B177" s="43" t="s">
        <v>189</v>
      </c>
      <c r="C177" s="42">
        <v>43.1</v>
      </c>
      <c r="D177" s="48" t="s">
        <v>316</v>
      </c>
      <c r="E177" s="119">
        <v>3.2490000000000001</v>
      </c>
      <c r="F177" s="119">
        <v>3.4860000000000002</v>
      </c>
      <c r="G177" s="120">
        <f t="shared" si="9"/>
        <v>0.20377260000000008</v>
      </c>
      <c r="H177" s="127">
        <f t="shared" si="8"/>
        <v>7.7127702549078261E-2</v>
      </c>
      <c r="I177" s="122">
        <f t="shared" si="10"/>
        <v>0.28090030254907833</v>
      </c>
      <c r="J177" s="66"/>
      <c r="K177" s="84"/>
      <c r="L177" s="132"/>
      <c r="M177" s="19"/>
    </row>
    <row r="178" spans="1:13" x14ac:dyDescent="0.25">
      <c r="A178" s="90">
        <v>162</v>
      </c>
      <c r="B178" s="43" t="s">
        <v>190</v>
      </c>
      <c r="C178" s="42">
        <v>65.8</v>
      </c>
      <c r="D178" s="48" t="s">
        <v>316</v>
      </c>
      <c r="E178" s="119">
        <v>4.87</v>
      </c>
      <c r="F178" s="119">
        <v>5.3730000000000002</v>
      </c>
      <c r="G178" s="120">
        <f t="shared" si="9"/>
        <v>0.43247940000000012</v>
      </c>
      <c r="H178" s="127">
        <f t="shared" si="8"/>
        <v>0.11774948556216588</v>
      </c>
      <c r="I178" s="122">
        <f t="shared" si="10"/>
        <v>0.55022888556216598</v>
      </c>
      <c r="J178" s="66"/>
      <c r="K178" s="84"/>
      <c r="L178" s="132"/>
      <c r="M178" s="19"/>
    </row>
    <row r="179" spans="1:13" x14ac:dyDescent="0.25">
      <c r="A179" s="90">
        <v>163</v>
      </c>
      <c r="B179" s="43" t="s">
        <v>191</v>
      </c>
      <c r="C179" s="42">
        <v>109.9</v>
      </c>
      <c r="D179" s="48" t="s">
        <v>316</v>
      </c>
      <c r="E179" s="119">
        <v>7.1360000000000001</v>
      </c>
      <c r="F179" s="119">
        <v>9.56</v>
      </c>
      <c r="G179" s="120">
        <f t="shared" si="9"/>
        <v>2.0841552000000005</v>
      </c>
      <c r="H179" s="127">
        <f t="shared" si="8"/>
        <v>0.19666669397085154</v>
      </c>
      <c r="I179" s="122">
        <f t="shared" si="10"/>
        <v>2.280821893970852</v>
      </c>
      <c r="J179" s="66"/>
      <c r="K179" s="84"/>
      <c r="L179" s="132"/>
      <c r="M179" s="19"/>
    </row>
    <row r="180" spans="1:13" x14ac:dyDescent="0.25">
      <c r="A180" s="90">
        <v>164</v>
      </c>
      <c r="B180" s="43" t="s">
        <v>192</v>
      </c>
      <c r="C180" s="42">
        <v>43.8</v>
      </c>
      <c r="D180" s="48" t="s">
        <v>316</v>
      </c>
      <c r="E180" s="119">
        <v>2.9649999999999999</v>
      </c>
      <c r="F180" s="119">
        <v>4.2889999999999997</v>
      </c>
      <c r="G180" s="120">
        <f t="shared" si="9"/>
        <v>1.1383751999999998</v>
      </c>
      <c r="H180" s="127">
        <f t="shared" si="8"/>
        <v>7.8380356650803423E-2</v>
      </c>
      <c r="I180" s="122">
        <f t="shared" si="10"/>
        <v>1.2167555566508033</v>
      </c>
      <c r="J180" s="66"/>
      <c r="K180" s="84"/>
      <c r="L180" s="132"/>
      <c r="M180" s="19"/>
    </row>
    <row r="181" spans="1:13" x14ac:dyDescent="0.25">
      <c r="A181" s="90">
        <v>165</v>
      </c>
      <c r="B181" s="43" t="s">
        <v>193</v>
      </c>
      <c r="C181" s="42">
        <v>65.900000000000006</v>
      </c>
      <c r="D181" s="48" t="s">
        <v>316</v>
      </c>
      <c r="E181" s="119">
        <v>2.1909999999999998</v>
      </c>
      <c r="F181" s="119">
        <v>2.1909999999999998</v>
      </c>
      <c r="G181" s="120">
        <f t="shared" si="9"/>
        <v>0</v>
      </c>
      <c r="H181" s="127">
        <f t="shared" si="8"/>
        <v>0.11792843614812663</v>
      </c>
      <c r="I181" s="122">
        <f t="shared" si="10"/>
        <v>0.11792843614812663</v>
      </c>
      <c r="J181" s="66"/>
      <c r="K181" s="84"/>
      <c r="L181" s="132"/>
      <c r="M181" s="19"/>
    </row>
    <row r="182" spans="1:13" x14ac:dyDescent="0.25">
      <c r="A182" s="90">
        <v>166</v>
      </c>
      <c r="B182" s="43" t="s">
        <v>194</v>
      </c>
      <c r="C182" s="42">
        <v>109.5</v>
      </c>
      <c r="D182" s="48" t="s">
        <v>316</v>
      </c>
      <c r="E182" s="119">
        <v>7.4980000000000002</v>
      </c>
      <c r="F182" s="119">
        <v>10.766</v>
      </c>
      <c r="G182" s="120">
        <f t="shared" si="9"/>
        <v>2.8098263999999999</v>
      </c>
      <c r="H182" s="127">
        <f t="shared" si="8"/>
        <v>0.19595089162700857</v>
      </c>
      <c r="I182" s="122">
        <f t="shared" si="10"/>
        <v>3.0057772916270085</v>
      </c>
      <c r="J182" s="66"/>
      <c r="K182" s="84"/>
      <c r="L182" s="132"/>
      <c r="M182" s="19"/>
    </row>
    <row r="183" spans="1:13" x14ac:dyDescent="0.25">
      <c r="A183" s="90">
        <v>167</v>
      </c>
      <c r="B183" s="43" t="s">
        <v>195</v>
      </c>
      <c r="C183" s="42">
        <v>43.1</v>
      </c>
      <c r="D183" s="48" t="s">
        <v>316</v>
      </c>
      <c r="E183" s="119">
        <v>2.0350000000000001</v>
      </c>
      <c r="F183" s="119">
        <v>2.0350000000000001</v>
      </c>
      <c r="G183" s="120">
        <f t="shared" si="9"/>
        <v>0</v>
      </c>
      <c r="H183" s="127">
        <f t="shared" si="8"/>
        <v>7.7127702549078261E-2</v>
      </c>
      <c r="I183" s="122">
        <f t="shared" si="10"/>
        <v>7.7127702549078261E-2</v>
      </c>
      <c r="J183" s="66"/>
      <c r="K183" s="84"/>
      <c r="L183" s="132"/>
      <c r="M183" s="19"/>
    </row>
    <row r="184" spans="1:13" x14ac:dyDescent="0.25">
      <c r="A184" s="90">
        <v>168</v>
      </c>
      <c r="B184" s="43" t="s">
        <v>196</v>
      </c>
      <c r="C184" s="42">
        <v>66</v>
      </c>
      <c r="D184" s="48" t="s">
        <v>316</v>
      </c>
      <c r="E184" s="119">
        <v>4.0759999999999996</v>
      </c>
      <c r="F184" s="119">
        <v>4.6989999999999998</v>
      </c>
      <c r="G184" s="120">
        <f t="shared" si="9"/>
        <v>0.53565540000000023</v>
      </c>
      <c r="H184" s="127">
        <f t="shared" si="8"/>
        <v>0.11810738673408736</v>
      </c>
      <c r="I184" s="122">
        <f t="shared" si="10"/>
        <v>0.65376278673408761</v>
      </c>
      <c r="J184" s="66"/>
      <c r="K184" s="84"/>
      <c r="L184" s="132"/>
      <c r="M184" s="19"/>
    </row>
    <row r="185" spans="1:13" x14ac:dyDescent="0.25">
      <c r="A185" s="90">
        <v>169</v>
      </c>
      <c r="B185" s="43" t="s">
        <v>197</v>
      </c>
      <c r="C185" s="42">
        <v>109.6</v>
      </c>
      <c r="D185" s="48" t="s">
        <v>316</v>
      </c>
      <c r="E185" s="119">
        <v>3.7629999999999999</v>
      </c>
      <c r="F185" s="119">
        <v>3.7629999999999999</v>
      </c>
      <c r="G185" s="120">
        <f t="shared" si="9"/>
        <v>0</v>
      </c>
      <c r="H185" s="127">
        <f t="shared" si="8"/>
        <v>0.19612984221296931</v>
      </c>
      <c r="I185" s="122">
        <f t="shared" si="10"/>
        <v>0.19612984221296931</v>
      </c>
      <c r="J185" s="66"/>
      <c r="K185" s="84"/>
      <c r="L185" s="132"/>
      <c r="M185" s="19"/>
    </row>
    <row r="186" spans="1:13" x14ac:dyDescent="0.25">
      <c r="A186" s="90">
        <v>170</v>
      </c>
      <c r="B186" s="43" t="s">
        <v>198</v>
      </c>
      <c r="C186" s="42">
        <v>43</v>
      </c>
      <c r="D186" s="48" t="s">
        <v>316</v>
      </c>
      <c r="E186" s="119">
        <v>3.1930000000000001</v>
      </c>
      <c r="F186" s="119">
        <v>4.6840000000000002</v>
      </c>
      <c r="G186" s="120">
        <f t="shared" si="9"/>
        <v>1.2819618000000002</v>
      </c>
      <c r="H186" s="127">
        <f t="shared" si="8"/>
        <v>7.6948751963117526E-2</v>
      </c>
      <c r="I186" s="122">
        <f t="shared" si="10"/>
        <v>1.3589105519631177</v>
      </c>
      <c r="J186" s="66"/>
      <c r="K186" s="84"/>
      <c r="L186" s="132"/>
      <c r="M186" s="19"/>
    </row>
    <row r="187" spans="1:13" x14ac:dyDescent="0.25">
      <c r="A187" s="90">
        <v>171</v>
      </c>
      <c r="B187" s="43" t="s">
        <v>199</v>
      </c>
      <c r="C187" s="42">
        <v>65.900000000000006</v>
      </c>
      <c r="D187" s="48" t="s">
        <v>316</v>
      </c>
      <c r="E187" s="119">
        <v>4.9080000000000004</v>
      </c>
      <c r="F187" s="119">
        <v>6.1950000000000003</v>
      </c>
      <c r="G187" s="120">
        <f t="shared" si="9"/>
        <v>1.1065626</v>
      </c>
      <c r="H187" s="127">
        <f t="shared" si="8"/>
        <v>0.11792843614812663</v>
      </c>
      <c r="I187" s="122">
        <f t="shared" si="10"/>
        <v>1.2244910361481265</v>
      </c>
      <c r="J187" s="66"/>
      <c r="K187" s="84"/>
      <c r="L187" s="132"/>
      <c r="M187" s="19"/>
    </row>
    <row r="188" spans="1:13" x14ac:dyDescent="0.25">
      <c r="A188" s="90">
        <v>172</v>
      </c>
      <c r="B188" s="43" t="s">
        <v>200</v>
      </c>
      <c r="C188" s="42">
        <v>110</v>
      </c>
      <c r="D188" s="48" t="s">
        <v>317</v>
      </c>
      <c r="E188" s="121">
        <v>5967</v>
      </c>
      <c r="F188" s="121">
        <v>6056</v>
      </c>
      <c r="G188" s="120">
        <f>(F188-E188)* 0.00086</f>
        <v>7.6539999999999997E-2</v>
      </c>
      <c r="H188" s="127">
        <f t="shared" si="8"/>
        <v>0.19684564455681228</v>
      </c>
      <c r="I188" s="122">
        <f t="shared" si="10"/>
        <v>0.27338564455681225</v>
      </c>
      <c r="J188" s="66"/>
      <c r="K188" s="84"/>
      <c r="L188" s="132"/>
      <c r="M188" s="19"/>
    </row>
    <row r="189" spans="1:13" x14ac:dyDescent="0.25">
      <c r="A189" s="90">
        <v>173</v>
      </c>
      <c r="B189" s="43" t="s">
        <v>201</v>
      </c>
      <c r="C189" s="42">
        <v>42.8</v>
      </c>
      <c r="D189" s="48" t="s">
        <v>317</v>
      </c>
      <c r="E189" s="121">
        <v>455</v>
      </c>
      <c r="F189" s="121">
        <v>1238</v>
      </c>
      <c r="G189" s="120">
        <f>(F189-E189)* 0.00086</f>
        <v>0.67337999999999998</v>
      </c>
      <c r="H189" s="127">
        <f t="shared" si="8"/>
        <v>7.6590850791196041E-2</v>
      </c>
      <c r="I189" s="122">
        <f t="shared" si="10"/>
        <v>0.74997085079119596</v>
      </c>
      <c r="J189" s="66"/>
      <c r="K189" s="84"/>
      <c r="L189" s="132"/>
      <c r="M189" s="19"/>
    </row>
    <row r="190" spans="1:13" x14ac:dyDescent="0.25">
      <c r="A190" s="90">
        <v>174</v>
      </c>
      <c r="B190" s="43" t="s">
        <v>202</v>
      </c>
      <c r="C190" s="42">
        <v>66.099999999999994</v>
      </c>
      <c r="D190" s="48" t="s">
        <v>317</v>
      </c>
      <c r="E190" s="121">
        <v>3789</v>
      </c>
      <c r="F190" s="121">
        <v>4128</v>
      </c>
      <c r="G190" s="120">
        <f t="shared" ref="G190:G207" si="11">(F190-E190)* 0.00086</f>
        <v>0.29153999999999997</v>
      </c>
      <c r="H190" s="127">
        <f t="shared" si="8"/>
        <v>0.11828633732004809</v>
      </c>
      <c r="I190" s="122">
        <f t="shared" si="10"/>
        <v>0.40982633732004803</v>
      </c>
      <c r="J190" s="66"/>
      <c r="K190" s="84"/>
      <c r="L190" s="132"/>
      <c r="M190" s="19"/>
    </row>
    <row r="191" spans="1:13" x14ac:dyDescent="0.25">
      <c r="A191" s="90">
        <v>175</v>
      </c>
      <c r="B191" s="43" t="s">
        <v>203</v>
      </c>
      <c r="C191" s="42">
        <v>109.9</v>
      </c>
      <c r="D191" s="48" t="s">
        <v>317</v>
      </c>
      <c r="E191" s="121">
        <v>6558</v>
      </c>
      <c r="F191" s="121">
        <v>9055</v>
      </c>
      <c r="G191" s="120">
        <f t="shared" si="11"/>
        <v>2.1474199999999999</v>
      </c>
      <c r="H191" s="127">
        <f t="shared" si="8"/>
        <v>0.19666669397085154</v>
      </c>
      <c r="I191" s="122">
        <f t="shared" si="10"/>
        <v>2.3440866939708513</v>
      </c>
      <c r="J191" s="66"/>
      <c r="K191" s="84"/>
      <c r="L191" s="132"/>
      <c r="M191" s="19"/>
    </row>
    <row r="192" spans="1:13" x14ac:dyDescent="0.25">
      <c r="A192" s="90">
        <v>176</v>
      </c>
      <c r="B192" s="43" t="s">
        <v>204</v>
      </c>
      <c r="C192" s="42">
        <v>43.1</v>
      </c>
      <c r="D192" s="48" t="s">
        <v>317</v>
      </c>
      <c r="E192" s="121">
        <v>1454</v>
      </c>
      <c r="F192" s="121">
        <v>1455</v>
      </c>
      <c r="G192" s="120">
        <f t="shared" si="11"/>
        <v>8.5999999999999998E-4</v>
      </c>
      <c r="H192" s="127">
        <f t="shared" si="8"/>
        <v>7.7127702549078261E-2</v>
      </c>
      <c r="I192" s="122">
        <f t="shared" si="10"/>
        <v>7.7987702549078261E-2</v>
      </c>
      <c r="J192" s="66"/>
      <c r="K192" s="84"/>
      <c r="L192" s="132"/>
      <c r="M192" s="19"/>
    </row>
    <row r="193" spans="1:13" x14ac:dyDescent="0.25">
      <c r="A193" s="90">
        <v>177</v>
      </c>
      <c r="B193" s="43" t="s">
        <v>205</v>
      </c>
      <c r="C193" s="42">
        <v>65.8</v>
      </c>
      <c r="D193" s="48" t="s">
        <v>317</v>
      </c>
      <c r="E193" s="121">
        <v>5095</v>
      </c>
      <c r="F193" s="121">
        <v>5120</v>
      </c>
      <c r="G193" s="120">
        <f t="shared" si="11"/>
        <v>2.1499999999999998E-2</v>
      </c>
      <c r="H193" s="127">
        <f t="shared" si="8"/>
        <v>0.11774948556216588</v>
      </c>
      <c r="I193" s="122">
        <f t="shared" si="10"/>
        <v>0.13924948556216588</v>
      </c>
      <c r="J193" s="66"/>
      <c r="K193" s="84"/>
      <c r="L193" s="132"/>
      <c r="M193" s="19"/>
    </row>
    <row r="194" spans="1:13" x14ac:dyDescent="0.25">
      <c r="A194" s="90">
        <v>178</v>
      </c>
      <c r="B194" s="43" t="s">
        <v>206</v>
      </c>
      <c r="C194" s="42">
        <v>108</v>
      </c>
      <c r="D194" s="48" t="s">
        <v>317</v>
      </c>
      <c r="E194" s="121">
        <v>3174</v>
      </c>
      <c r="F194" s="121">
        <v>4291</v>
      </c>
      <c r="G194" s="120">
        <f t="shared" si="11"/>
        <v>0.96062000000000003</v>
      </c>
      <c r="H194" s="127">
        <f t="shared" si="8"/>
        <v>0.19326663283759749</v>
      </c>
      <c r="I194" s="122">
        <f t="shared" si="10"/>
        <v>1.1538866328375974</v>
      </c>
      <c r="J194" s="66"/>
      <c r="K194" s="84"/>
      <c r="L194" s="132"/>
      <c r="M194" s="19"/>
    </row>
    <row r="195" spans="1:13" x14ac:dyDescent="0.25">
      <c r="A195" s="90">
        <v>179</v>
      </c>
      <c r="B195" s="43" t="s">
        <v>207</v>
      </c>
      <c r="C195" s="42">
        <v>43</v>
      </c>
      <c r="D195" s="48" t="s">
        <v>317</v>
      </c>
      <c r="E195" s="121">
        <v>1908</v>
      </c>
      <c r="F195" s="121">
        <v>2873</v>
      </c>
      <c r="G195" s="120">
        <f t="shared" si="11"/>
        <v>0.82989999999999997</v>
      </c>
      <c r="H195" s="127">
        <f t="shared" si="8"/>
        <v>7.6948751963117526E-2</v>
      </c>
      <c r="I195" s="122">
        <f t="shared" si="10"/>
        <v>0.90684875196311754</v>
      </c>
      <c r="J195" s="66"/>
      <c r="K195" s="84"/>
      <c r="L195" s="132"/>
      <c r="M195" s="19"/>
    </row>
    <row r="196" spans="1:13" x14ac:dyDescent="0.25">
      <c r="A196" s="90">
        <v>180</v>
      </c>
      <c r="B196" s="73" t="s">
        <v>208</v>
      </c>
      <c r="C196" s="42">
        <v>66.3</v>
      </c>
      <c r="D196" s="48" t="s">
        <v>317</v>
      </c>
      <c r="E196" s="121">
        <v>3681</v>
      </c>
      <c r="F196" s="121">
        <v>5435</v>
      </c>
      <c r="G196" s="120">
        <f t="shared" si="11"/>
        <v>1.50844</v>
      </c>
      <c r="H196" s="127">
        <f t="shared" si="8"/>
        <v>0.11864423849196958</v>
      </c>
      <c r="I196" s="122">
        <f t="shared" si="10"/>
        <v>1.6270842384919695</v>
      </c>
      <c r="J196" s="66"/>
      <c r="K196" s="84"/>
      <c r="L196" s="132"/>
      <c r="M196" s="19"/>
    </row>
    <row r="197" spans="1:13" x14ac:dyDescent="0.25">
      <c r="A197" s="90">
        <v>181</v>
      </c>
      <c r="B197" s="43" t="s">
        <v>209</v>
      </c>
      <c r="C197" s="42">
        <v>110.9</v>
      </c>
      <c r="D197" s="48" t="s">
        <v>317</v>
      </c>
      <c r="E197" s="121">
        <v>6974</v>
      </c>
      <c r="F197" s="121">
        <v>8547</v>
      </c>
      <c r="G197" s="120">
        <f t="shared" si="11"/>
        <v>1.3527799999999999</v>
      </c>
      <c r="H197" s="127">
        <f t="shared" si="8"/>
        <v>0.19845619983045892</v>
      </c>
      <c r="I197" s="122">
        <f t="shared" si="10"/>
        <v>1.5512361998304587</v>
      </c>
      <c r="J197" s="66"/>
      <c r="K197" s="84"/>
      <c r="L197" s="132"/>
      <c r="M197" s="19"/>
    </row>
    <row r="198" spans="1:13" x14ac:dyDescent="0.25">
      <c r="A198" s="90">
        <v>182</v>
      </c>
      <c r="B198" s="43" t="s">
        <v>210</v>
      </c>
      <c r="C198" s="42">
        <v>42.6</v>
      </c>
      <c r="D198" s="48" t="s">
        <v>317</v>
      </c>
      <c r="E198" s="121">
        <v>3273</v>
      </c>
      <c r="F198" s="121">
        <v>3799</v>
      </c>
      <c r="G198" s="120">
        <f t="shared" si="11"/>
        <v>0.45235999999999998</v>
      </c>
      <c r="H198" s="127">
        <f t="shared" si="8"/>
        <v>7.623294961927457E-2</v>
      </c>
      <c r="I198" s="122">
        <f t="shared" si="10"/>
        <v>0.5285929496192745</v>
      </c>
      <c r="J198" s="66"/>
      <c r="K198" s="84"/>
      <c r="L198" s="132"/>
      <c r="M198" s="19"/>
    </row>
    <row r="199" spans="1:13" x14ac:dyDescent="0.25">
      <c r="A199" s="90">
        <v>183</v>
      </c>
      <c r="B199" s="43" t="s">
        <v>211</v>
      </c>
      <c r="C199" s="42">
        <v>65.3</v>
      </c>
      <c r="D199" s="48" t="s">
        <v>317</v>
      </c>
      <c r="E199" s="121">
        <v>3693</v>
      </c>
      <c r="F199" s="121">
        <v>5382</v>
      </c>
      <c r="G199" s="120">
        <f t="shared" si="11"/>
        <v>1.4525399999999999</v>
      </c>
      <c r="H199" s="127">
        <f t="shared" si="8"/>
        <v>0.11685473263236218</v>
      </c>
      <c r="I199" s="122">
        <f t="shared" si="10"/>
        <v>1.5693947326323621</v>
      </c>
      <c r="J199" s="66"/>
      <c r="K199" s="84"/>
      <c r="L199" s="132"/>
      <c r="M199" s="19"/>
    </row>
    <row r="200" spans="1:13" x14ac:dyDescent="0.25">
      <c r="A200" s="90">
        <v>184</v>
      </c>
      <c r="B200" s="43" t="s">
        <v>212</v>
      </c>
      <c r="C200" s="42">
        <v>110</v>
      </c>
      <c r="D200" s="48" t="s">
        <v>317</v>
      </c>
      <c r="E200" s="121">
        <v>6755</v>
      </c>
      <c r="F200" s="121">
        <v>9683</v>
      </c>
      <c r="G200" s="120">
        <f t="shared" si="11"/>
        <v>2.5180799999999999</v>
      </c>
      <c r="H200" s="127">
        <f t="shared" si="8"/>
        <v>0.19684564455681228</v>
      </c>
      <c r="I200" s="122">
        <f t="shared" si="10"/>
        <v>2.714925644556812</v>
      </c>
      <c r="J200" s="66"/>
      <c r="K200" s="84"/>
      <c r="L200" s="132"/>
      <c r="M200" s="19"/>
    </row>
    <row r="201" spans="1:13" x14ac:dyDescent="0.25">
      <c r="A201" s="90">
        <v>185</v>
      </c>
      <c r="B201" s="43" t="s">
        <v>213</v>
      </c>
      <c r="C201" s="42">
        <v>42.6</v>
      </c>
      <c r="D201" s="48" t="s">
        <v>317</v>
      </c>
      <c r="E201" s="121">
        <v>2249</v>
      </c>
      <c r="F201" s="121">
        <v>2900</v>
      </c>
      <c r="G201" s="120">
        <f t="shared" si="11"/>
        <v>0.55986000000000002</v>
      </c>
      <c r="H201" s="127">
        <f t="shared" si="8"/>
        <v>7.623294961927457E-2</v>
      </c>
      <c r="I201" s="122">
        <f t="shared" si="10"/>
        <v>0.63609294961927465</v>
      </c>
      <c r="J201" s="66"/>
      <c r="K201" s="84"/>
      <c r="L201" s="132"/>
      <c r="M201" s="19"/>
    </row>
    <row r="202" spans="1:13" x14ac:dyDescent="0.25">
      <c r="A202" s="90">
        <v>186</v>
      </c>
      <c r="B202" s="43" t="s">
        <v>214</v>
      </c>
      <c r="C202" s="42">
        <v>65.3</v>
      </c>
      <c r="D202" s="48" t="s">
        <v>317</v>
      </c>
      <c r="E202" s="121">
        <v>4089</v>
      </c>
      <c r="F202" s="121">
        <v>5804</v>
      </c>
      <c r="G202" s="120">
        <f t="shared" si="11"/>
        <v>1.4748999999999999</v>
      </c>
      <c r="H202" s="127">
        <f t="shared" si="8"/>
        <v>0.11685473263236218</v>
      </c>
      <c r="I202" s="122">
        <f t="shared" si="10"/>
        <v>1.591754732632362</v>
      </c>
      <c r="J202" s="66"/>
      <c r="K202" s="84"/>
      <c r="L202" s="132"/>
      <c r="M202" s="19"/>
    </row>
    <row r="203" spans="1:13" x14ac:dyDescent="0.25">
      <c r="A203" s="90">
        <v>187</v>
      </c>
      <c r="B203" s="43" t="s">
        <v>215</v>
      </c>
      <c r="C203" s="42">
        <v>109.9</v>
      </c>
      <c r="D203" s="48" t="s">
        <v>317</v>
      </c>
      <c r="E203" s="121">
        <v>5330</v>
      </c>
      <c r="F203" s="121">
        <v>8030</v>
      </c>
      <c r="G203" s="120">
        <f t="shared" si="11"/>
        <v>2.3220000000000001</v>
      </c>
      <c r="H203" s="127">
        <f t="shared" si="8"/>
        <v>0.19666669397085154</v>
      </c>
      <c r="I203" s="122">
        <f t="shared" si="10"/>
        <v>2.5186666939708515</v>
      </c>
      <c r="J203" s="66"/>
      <c r="K203" s="84"/>
      <c r="L203" s="132"/>
      <c r="M203" s="19"/>
    </row>
    <row r="204" spans="1:13" x14ac:dyDescent="0.25">
      <c r="A204" s="90">
        <v>188</v>
      </c>
      <c r="B204" s="43" t="s">
        <v>216</v>
      </c>
      <c r="C204" s="42">
        <v>42.8</v>
      </c>
      <c r="D204" s="48" t="s">
        <v>317</v>
      </c>
      <c r="E204" s="121">
        <v>3112</v>
      </c>
      <c r="F204" s="121">
        <v>3799</v>
      </c>
      <c r="G204" s="120">
        <f t="shared" si="11"/>
        <v>0.59082000000000001</v>
      </c>
      <c r="H204" s="127">
        <f t="shared" si="8"/>
        <v>7.6590850791196041E-2</v>
      </c>
      <c r="I204" s="122">
        <f t="shared" si="10"/>
        <v>0.667410850791196</v>
      </c>
      <c r="J204" s="66"/>
      <c r="K204" s="84"/>
      <c r="L204" s="132"/>
      <c r="M204" s="19"/>
    </row>
    <row r="205" spans="1:13" x14ac:dyDescent="0.25">
      <c r="A205" s="90">
        <v>189</v>
      </c>
      <c r="B205" s="43" t="s">
        <v>217</v>
      </c>
      <c r="C205" s="42">
        <v>65.5</v>
      </c>
      <c r="D205" s="48" t="s">
        <v>317</v>
      </c>
      <c r="E205" s="121">
        <v>2824</v>
      </c>
      <c r="F205" s="121">
        <v>3613</v>
      </c>
      <c r="G205" s="120">
        <f t="shared" si="11"/>
        <v>0.67854000000000003</v>
      </c>
      <c r="H205" s="127">
        <f t="shared" si="8"/>
        <v>0.11721263380428366</v>
      </c>
      <c r="I205" s="122">
        <f t="shared" si="10"/>
        <v>0.79575263380428374</v>
      </c>
      <c r="J205" s="66"/>
      <c r="K205" s="84"/>
      <c r="L205" s="132"/>
      <c r="M205" s="19"/>
    </row>
    <row r="206" spans="1:13" x14ac:dyDescent="0.25">
      <c r="A206" s="90">
        <v>190</v>
      </c>
      <c r="B206" s="45" t="s">
        <v>218</v>
      </c>
      <c r="C206" s="42">
        <v>109.5</v>
      </c>
      <c r="D206" s="48" t="s">
        <v>317</v>
      </c>
      <c r="E206" s="121">
        <v>6693</v>
      </c>
      <c r="F206" s="121">
        <v>8282</v>
      </c>
      <c r="G206" s="120">
        <f t="shared" si="11"/>
        <v>1.3665399999999999</v>
      </c>
      <c r="H206" s="127">
        <f t="shared" si="8"/>
        <v>0.19595089162700857</v>
      </c>
      <c r="I206" s="122">
        <f t="shared" si="10"/>
        <v>1.5624908916270084</v>
      </c>
      <c r="J206" s="66"/>
      <c r="K206" s="84"/>
      <c r="L206" s="132"/>
      <c r="M206" s="19"/>
    </row>
    <row r="207" spans="1:13" x14ac:dyDescent="0.25">
      <c r="A207" s="90">
        <v>191</v>
      </c>
      <c r="B207" s="43" t="s">
        <v>219</v>
      </c>
      <c r="C207" s="42">
        <v>43</v>
      </c>
      <c r="D207" s="48" t="s">
        <v>317</v>
      </c>
      <c r="E207" s="121">
        <v>2823</v>
      </c>
      <c r="F207" s="121">
        <v>4519</v>
      </c>
      <c r="G207" s="120">
        <f t="shared" si="11"/>
        <v>1.4585599999999999</v>
      </c>
      <c r="H207" s="127">
        <f t="shared" si="8"/>
        <v>7.6948751963117526E-2</v>
      </c>
      <c r="I207" s="122">
        <f t="shared" si="10"/>
        <v>1.5355087519631174</v>
      </c>
      <c r="J207" s="66"/>
      <c r="K207" s="84"/>
      <c r="L207" s="132"/>
      <c r="M207" s="19"/>
    </row>
    <row r="208" spans="1:13" x14ac:dyDescent="0.25">
      <c r="A208" s="90">
        <v>192</v>
      </c>
      <c r="B208" s="43" t="s">
        <v>220</v>
      </c>
      <c r="C208" s="42">
        <v>65.3</v>
      </c>
      <c r="D208" s="48" t="s">
        <v>317</v>
      </c>
      <c r="E208" s="121">
        <v>4209</v>
      </c>
      <c r="F208" s="121">
        <v>6389</v>
      </c>
      <c r="G208" s="120">
        <f>(F208-E208)* 0.00086</f>
        <v>1.8748</v>
      </c>
      <c r="H208" s="127">
        <f t="shared" si="8"/>
        <v>0.11685473263236218</v>
      </c>
      <c r="I208" s="122">
        <f t="shared" si="10"/>
        <v>1.9916547326323621</v>
      </c>
      <c r="J208" s="66"/>
      <c r="K208" s="84"/>
      <c r="L208" s="132"/>
      <c r="M208" s="19"/>
    </row>
    <row r="209" spans="1:13" x14ac:dyDescent="0.25">
      <c r="A209" s="90" t="s">
        <v>319</v>
      </c>
      <c r="B209" s="95" t="s">
        <v>318</v>
      </c>
      <c r="C209" s="96"/>
      <c r="D209" s="48" t="s">
        <v>316</v>
      </c>
      <c r="E209" s="119">
        <v>13.673999999999999</v>
      </c>
      <c r="F209" s="119">
        <v>19.673999999999999</v>
      </c>
      <c r="G209" s="120">
        <f>(F209-E209)*0.8598</f>
        <v>5.1588000000000003</v>
      </c>
      <c r="H209" s="127">
        <f>$G$11/$C$303*C209</f>
        <v>0</v>
      </c>
      <c r="I209" s="122">
        <f>G209+H209</f>
        <v>5.1588000000000003</v>
      </c>
      <c r="J209" s="66"/>
      <c r="K209" s="84"/>
      <c r="L209" s="132"/>
      <c r="M209" s="19"/>
    </row>
    <row r="210" spans="1:13" x14ac:dyDescent="0.25">
      <c r="A210" s="90">
        <v>196</v>
      </c>
      <c r="B210" s="43" t="s">
        <v>221</v>
      </c>
      <c r="C210" s="42">
        <v>52.8</v>
      </c>
      <c r="D210" s="48" t="s">
        <v>316</v>
      </c>
      <c r="E210" s="119">
        <v>3.3639999999999999</v>
      </c>
      <c r="F210" s="119">
        <v>4.3570000000000002</v>
      </c>
      <c r="G210" s="120">
        <f>(F210-E210)*0.8598</f>
        <v>0.85378140000000025</v>
      </c>
      <c r="H210" s="127">
        <f t="shared" ref="H210:H273" si="12">$G$11/$C$303*C210</f>
        <v>9.4485909387269876E-2</v>
      </c>
      <c r="I210" s="122">
        <f t="shared" si="10"/>
        <v>0.94826730938727011</v>
      </c>
      <c r="J210" s="66"/>
      <c r="K210" s="84"/>
      <c r="L210" s="132"/>
      <c r="M210" s="19"/>
    </row>
    <row r="211" spans="1:13" x14ac:dyDescent="0.25">
      <c r="A211" s="90">
        <v>197</v>
      </c>
      <c r="B211" s="43" t="s">
        <v>222</v>
      </c>
      <c r="C211" s="42">
        <v>51.2</v>
      </c>
      <c r="D211" s="48" t="s">
        <v>316</v>
      </c>
      <c r="E211" s="119">
        <v>2.3769999999999998</v>
      </c>
      <c r="F211" s="119">
        <v>3.7509999999999999</v>
      </c>
      <c r="G211" s="120">
        <f t="shared" ref="G211:G274" si="13">(F211-E211)*0.8598</f>
        <v>1.1813652000000001</v>
      </c>
      <c r="H211" s="127">
        <f t="shared" si="12"/>
        <v>9.1622700011898081E-2</v>
      </c>
      <c r="I211" s="122">
        <f t="shared" si="10"/>
        <v>1.2729879000118982</v>
      </c>
      <c r="J211" s="66"/>
      <c r="K211" s="84"/>
      <c r="L211" s="132"/>
      <c r="M211" s="19"/>
    </row>
    <row r="212" spans="1:13" x14ac:dyDescent="0.25">
      <c r="A212" s="90">
        <v>198</v>
      </c>
      <c r="B212" s="43" t="s">
        <v>223</v>
      </c>
      <c r="C212" s="42">
        <v>113.6</v>
      </c>
      <c r="D212" s="48" t="s">
        <v>316</v>
      </c>
      <c r="E212" s="119">
        <v>9.0879999999999992</v>
      </c>
      <c r="F212" s="119">
        <v>12.956</v>
      </c>
      <c r="G212" s="120">
        <f t="shared" si="13"/>
        <v>3.3257064000000005</v>
      </c>
      <c r="H212" s="127">
        <f>$G$11/$C$303*C212</f>
        <v>0.20328786565139884</v>
      </c>
      <c r="I212" s="122">
        <f t="shared" si="10"/>
        <v>3.5289942656513995</v>
      </c>
      <c r="J212" s="66"/>
      <c r="K212" s="84"/>
      <c r="L212" s="132"/>
      <c r="M212" s="19"/>
    </row>
    <row r="213" spans="1:13" x14ac:dyDescent="0.25">
      <c r="A213" s="90">
        <v>199</v>
      </c>
      <c r="B213" s="43" t="s">
        <v>224</v>
      </c>
      <c r="C213" s="42">
        <v>106.7</v>
      </c>
      <c r="D213" s="48" t="s">
        <v>316</v>
      </c>
      <c r="E213" s="119">
        <v>5.3979999999999997</v>
      </c>
      <c r="F213" s="119">
        <v>8.5109999999999992</v>
      </c>
      <c r="G213" s="120">
        <f t="shared" si="13"/>
        <v>2.6765573999999996</v>
      </c>
      <c r="H213" s="127">
        <f t="shared" si="12"/>
        <v>0.1909402752201079</v>
      </c>
      <c r="I213" s="122">
        <f t="shared" si="10"/>
        <v>2.8674976752201076</v>
      </c>
      <c r="J213" s="66"/>
      <c r="K213" s="84"/>
      <c r="L213" s="132"/>
      <c r="M213" s="19"/>
    </row>
    <row r="214" spans="1:13" x14ac:dyDescent="0.25">
      <c r="A214" s="90">
        <v>200</v>
      </c>
      <c r="B214" s="43" t="s">
        <v>225</v>
      </c>
      <c r="C214" s="42">
        <v>92.7</v>
      </c>
      <c r="D214" s="48" t="s">
        <v>316</v>
      </c>
      <c r="E214" s="119">
        <v>4.1340000000000003</v>
      </c>
      <c r="F214" s="119">
        <v>4.1340000000000003</v>
      </c>
      <c r="G214" s="120">
        <f t="shared" si="13"/>
        <v>0</v>
      </c>
      <c r="H214" s="127">
        <f t="shared" si="12"/>
        <v>0.16588719318560452</v>
      </c>
      <c r="I214" s="122">
        <f t="shared" si="10"/>
        <v>0.16588719318560452</v>
      </c>
      <c r="J214" s="66"/>
      <c r="K214" s="84"/>
      <c r="L214" s="132"/>
      <c r="M214" s="19"/>
    </row>
    <row r="215" spans="1:13" x14ac:dyDescent="0.25">
      <c r="A215" s="90">
        <v>201</v>
      </c>
      <c r="B215" s="43" t="s">
        <v>226</v>
      </c>
      <c r="C215" s="42">
        <v>81.8</v>
      </c>
      <c r="D215" s="48" t="s">
        <v>316</v>
      </c>
      <c r="E215" s="119">
        <v>3.9830000000000001</v>
      </c>
      <c r="F215" s="119">
        <v>5.8680000000000003</v>
      </c>
      <c r="G215" s="120">
        <f t="shared" si="13"/>
        <v>1.6207230000000001</v>
      </c>
      <c r="H215" s="127">
        <f t="shared" si="12"/>
        <v>0.14638157931588403</v>
      </c>
      <c r="I215" s="122">
        <f t="shared" si="10"/>
        <v>1.7671045793158842</v>
      </c>
      <c r="J215" s="66"/>
      <c r="K215" s="84"/>
      <c r="L215" s="132"/>
      <c r="M215" s="19"/>
    </row>
    <row r="216" spans="1:13" x14ac:dyDescent="0.25">
      <c r="A216" s="90">
        <v>202</v>
      </c>
      <c r="B216" s="43" t="s">
        <v>227</v>
      </c>
      <c r="C216" s="42">
        <v>52.3</v>
      </c>
      <c r="D216" s="48" t="s">
        <v>316</v>
      </c>
      <c r="E216" s="119">
        <v>1.488</v>
      </c>
      <c r="F216" s="119">
        <v>1.8089999999999999</v>
      </c>
      <c r="G216" s="120">
        <f t="shared" si="13"/>
        <v>0.27599579999999996</v>
      </c>
      <c r="H216" s="127">
        <f t="shared" si="12"/>
        <v>9.3591156457466185E-2</v>
      </c>
      <c r="I216" s="122">
        <f t="shared" si="10"/>
        <v>0.36958695645746614</v>
      </c>
      <c r="J216" s="66"/>
      <c r="K216" s="84"/>
      <c r="L216" s="132"/>
      <c r="M216" s="19"/>
    </row>
    <row r="217" spans="1:13" x14ac:dyDescent="0.25">
      <c r="A217" s="90">
        <v>203</v>
      </c>
      <c r="B217" s="43" t="s">
        <v>228</v>
      </c>
      <c r="C217" s="42">
        <v>51.3</v>
      </c>
      <c r="D217" s="48" t="s">
        <v>316</v>
      </c>
      <c r="E217" s="119">
        <v>2.8839999999999999</v>
      </c>
      <c r="F217" s="119">
        <v>3.5019999999999998</v>
      </c>
      <c r="G217" s="120">
        <f t="shared" si="13"/>
        <v>0.53135639999999995</v>
      </c>
      <c r="H217" s="127">
        <f t="shared" si="12"/>
        <v>9.1801650597858803E-2</v>
      </c>
      <c r="I217" s="122">
        <f t="shared" si="10"/>
        <v>0.62315805059785878</v>
      </c>
      <c r="J217" s="66"/>
      <c r="K217" s="84"/>
      <c r="L217" s="132"/>
      <c r="M217" s="19"/>
    </row>
    <row r="218" spans="1:13" x14ac:dyDescent="0.25">
      <c r="A218" s="90">
        <v>204</v>
      </c>
      <c r="B218" s="43" t="s">
        <v>229</v>
      </c>
      <c r="C218" s="42">
        <v>113.7</v>
      </c>
      <c r="D218" s="48" t="s">
        <v>316</v>
      </c>
      <c r="E218" s="119">
        <v>9.0489999999999995</v>
      </c>
      <c r="F218" s="119">
        <v>13.336</v>
      </c>
      <c r="G218" s="120">
        <f t="shared" si="13"/>
        <v>3.6859626000000008</v>
      </c>
      <c r="H218" s="127">
        <f t="shared" si="12"/>
        <v>0.2034668162373596</v>
      </c>
      <c r="I218" s="122">
        <f t="shared" si="10"/>
        <v>3.8894294162373604</v>
      </c>
      <c r="J218" s="66"/>
      <c r="K218" s="84"/>
      <c r="L218" s="132"/>
      <c r="M218" s="19"/>
    </row>
    <row r="219" spans="1:13" x14ac:dyDescent="0.25">
      <c r="A219" s="90">
        <v>205</v>
      </c>
      <c r="B219" s="43" t="s">
        <v>230</v>
      </c>
      <c r="C219" s="42">
        <v>107</v>
      </c>
      <c r="D219" s="48" t="s">
        <v>316</v>
      </c>
      <c r="E219" s="119">
        <v>4.2329999999999997</v>
      </c>
      <c r="F219" s="119">
        <v>6.3529999999999998</v>
      </c>
      <c r="G219" s="120">
        <f t="shared" si="13"/>
        <v>1.8227760000000002</v>
      </c>
      <c r="H219" s="127">
        <f t="shared" si="12"/>
        <v>0.1914771269779901</v>
      </c>
      <c r="I219" s="122">
        <f t="shared" si="10"/>
        <v>2.0142531269779904</v>
      </c>
      <c r="J219" s="66"/>
      <c r="K219" s="84"/>
      <c r="L219" s="132"/>
      <c r="M219" s="19"/>
    </row>
    <row r="220" spans="1:13" x14ac:dyDescent="0.25">
      <c r="A220" s="90">
        <v>206</v>
      </c>
      <c r="B220" s="43" t="s">
        <v>231</v>
      </c>
      <c r="C220" s="42">
        <v>92.7</v>
      </c>
      <c r="D220" s="48" t="s">
        <v>316</v>
      </c>
      <c r="E220" s="119">
        <v>5.367</v>
      </c>
      <c r="F220" s="119">
        <v>7.8410000000000002</v>
      </c>
      <c r="G220" s="120">
        <f t="shared" si="13"/>
        <v>2.1271452000000002</v>
      </c>
      <c r="H220" s="127">
        <f t="shared" si="12"/>
        <v>0.16588719318560452</v>
      </c>
      <c r="I220" s="122">
        <f t="shared" si="10"/>
        <v>2.2930323931856047</v>
      </c>
      <c r="J220" s="66"/>
      <c r="K220" s="84"/>
      <c r="L220" s="132"/>
      <c r="M220" s="19"/>
    </row>
    <row r="221" spans="1:13" x14ac:dyDescent="0.25">
      <c r="A221" s="90">
        <v>207</v>
      </c>
      <c r="B221" s="43" t="s">
        <v>232</v>
      </c>
      <c r="C221" s="42">
        <v>81</v>
      </c>
      <c r="D221" s="48" t="s">
        <v>316</v>
      </c>
      <c r="E221" s="119">
        <v>4.0330000000000004</v>
      </c>
      <c r="F221" s="119">
        <v>5.7240000000000002</v>
      </c>
      <c r="G221" s="120">
        <f t="shared" si="13"/>
        <v>1.4539217999999998</v>
      </c>
      <c r="H221" s="127">
        <f t="shared" si="12"/>
        <v>0.14494997462819811</v>
      </c>
      <c r="I221" s="122">
        <f t="shared" si="10"/>
        <v>1.598871774628198</v>
      </c>
      <c r="J221" s="66"/>
      <c r="K221" s="84"/>
      <c r="L221" s="132"/>
      <c r="M221" s="19"/>
    </row>
    <row r="222" spans="1:13" x14ac:dyDescent="0.25">
      <c r="A222" s="90">
        <v>208</v>
      </c>
      <c r="B222" s="43" t="s">
        <v>233</v>
      </c>
      <c r="C222" s="42">
        <v>53.2</v>
      </c>
      <c r="D222" s="48" t="s">
        <v>316</v>
      </c>
      <c r="E222" s="119">
        <v>3.14</v>
      </c>
      <c r="F222" s="119">
        <v>4.74</v>
      </c>
      <c r="G222" s="120">
        <f t="shared" si="13"/>
        <v>1.37568</v>
      </c>
      <c r="H222" s="127">
        <f t="shared" si="12"/>
        <v>9.5201711731112845E-2</v>
      </c>
      <c r="I222" s="122">
        <f t="shared" si="10"/>
        <v>1.4708817117311128</v>
      </c>
      <c r="J222" s="66"/>
      <c r="K222" s="84"/>
      <c r="L222" s="132"/>
      <c r="M222" s="19"/>
    </row>
    <row r="223" spans="1:13" x14ac:dyDescent="0.25">
      <c r="A223" s="90">
        <v>209</v>
      </c>
      <c r="B223" s="43" t="s">
        <v>234</v>
      </c>
      <c r="C223" s="42">
        <v>51.1</v>
      </c>
      <c r="D223" s="48" t="s">
        <v>316</v>
      </c>
      <c r="E223" s="119">
        <v>3.5019999999999998</v>
      </c>
      <c r="F223" s="119">
        <v>5.4089999999999998</v>
      </c>
      <c r="G223" s="120">
        <f t="shared" si="13"/>
        <v>1.6396386000000001</v>
      </c>
      <c r="H223" s="127">
        <f t="shared" si="12"/>
        <v>9.1443749425937332E-2</v>
      </c>
      <c r="I223" s="122">
        <f t="shared" si="10"/>
        <v>1.7310823494259373</v>
      </c>
      <c r="J223" s="66"/>
      <c r="K223" s="84"/>
      <c r="L223" s="132"/>
      <c r="M223" s="19"/>
    </row>
    <row r="224" spans="1:13" x14ac:dyDescent="0.25">
      <c r="A224" s="90">
        <v>210</v>
      </c>
      <c r="B224" s="43" t="s">
        <v>235</v>
      </c>
      <c r="C224" s="42">
        <v>113.8</v>
      </c>
      <c r="D224" s="48" t="s">
        <v>316</v>
      </c>
      <c r="E224" s="119">
        <v>7.6980000000000004</v>
      </c>
      <c r="F224" s="119">
        <v>10.699</v>
      </c>
      <c r="G224" s="120">
        <f t="shared" si="13"/>
        <v>2.5802597999999994</v>
      </c>
      <c r="H224" s="127">
        <f t="shared" si="12"/>
        <v>0.20364576682332033</v>
      </c>
      <c r="I224" s="122">
        <f t="shared" si="10"/>
        <v>2.7839055668233197</v>
      </c>
      <c r="J224" s="66"/>
      <c r="K224" s="84"/>
      <c r="L224" s="132"/>
      <c r="M224" s="19"/>
    </row>
    <row r="225" spans="1:13" x14ac:dyDescent="0.25">
      <c r="A225" s="90">
        <v>211</v>
      </c>
      <c r="B225" s="43" t="s">
        <v>236</v>
      </c>
      <c r="C225" s="42">
        <v>106.9</v>
      </c>
      <c r="D225" s="48" t="s">
        <v>316</v>
      </c>
      <c r="E225" s="119">
        <v>3.9849999999999999</v>
      </c>
      <c r="F225" s="119">
        <v>4.7430000000000003</v>
      </c>
      <c r="G225" s="120">
        <f t="shared" si="13"/>
        <v>0.65172840000000043</v>
      </c>
      <c r="H225" s="127">
        <f t="shared" si="12"/>
        <v>0.1912981763920294</v>
      </c>
      <c r="I225" s="122">
        <f t="shared" si="10"/>
        <v>0.84302657639202982</v>
      </c>
      <c r="J225" s="66"/>
      <c r="K225" s="84"/>
      <c r="L225" s="132"/>
      <c r="M225" s="19"/>
    </row>
    <row r="226" spans="1:13" x14ac:dyDescent="0.25">
      <c r="A226" s="90">
        <v>212</v>
      </c>
      <c r="B226" s="43" t="s">
        <v>237</v>
      </c>
      <c r="C226" s="42">
        <v>93.2</v>
      </c>
      <c r="D226" s="48" t="s">
        <v>316</v>
      </c>
      <c r="E226" s="119">
        <v>5.0289999999999999</v>
      </c>
      <c r="F226" s="119">
        <v>6.7450000000000001</v>
      </c>
      <c r="G226" s="120">
        <f t="shared" si="13"/>
        <v>1.4754168000000001</v>
      </c>
      <c r="H226" s="127">
        <f t="shared" si="12"/>
        <v>0.16678194611540823</v>
      </c>
      <c r="I226" s="122">
        <f t="shared" si="10"/>
        <v>1.6421987461154084</v>
      </c>
      <c r="J226" s="66"/>
      <c r="K226" s="84"/>
      <c r="L226" s="132"/>
      <c r="M226" s="19"/>
    </row>
    <row r="227" spans="1:13" x14ac:dyDescent="0.25">
      <c r="A227" s="90">
        <v>213</v>
      </c>
      <c r="B227" s="43" t="s">
        <v>238</v>
      </c>
      <c r="C227" s="42">
        <v>80.7</v>
      </c>
      <c r="D227" s="48" t="s">
        <v>316</v>
      </c>
      <c r="E227" s="119">
        <v>2.7869999999999999</v>
      </c>
      <c r="F227" s="119">
        <v>3.923</v>
      </c>
      <c r="G227" s="120">
        <f t="shared" si="13"/>
        <v>0.97673280000000007</v>
      </c>
      <c r="H227" s="127">
        <f t="shared" si="12"/>
        <v>0.14441312287031591</v>
      </c>
      <c r="I227" s="122">
        <f t="shared" si="10"/>
        <v>1.121145922870316</v>
      </c>
      <c r="J227" s="66"/>
      <c r="K227" s="84"/>
      <c r="L227" s="132"/>
      <c r="M227" s="19"/>
    </row>
    <row r="228" spans="1:13" x14ac:dyDescent="0.25">
      <c r="A228" s="90">
        <v>214</v>
      </c>
      <c r="B228" s="43" t="s">
        <v>239</v>
      </c>
      <c r="C228" s="42">
        <v>52.5</v>
      </c>
      <c r="D228" s="48" t="s">
        <v>316</v>
      </c>
      <c r="E228" s="119">
        <v>2.7160000000000002</v>
      </c>
      <c r="F228" s="119">
        <v>3.871</v>
      </c>
      <c r="G228" s="120">
        <f t="shared" si="13"/>
        <v>0.99306899999999987</v>
      </c>
      <c r="H228" s="127">
        <f t="shared" si="12"/>
        <v>9.3949057629387669E-2</v>
      </c>
      <c r="I228" s="122">
        <f t="shared" si="10"/>
        <v>1.0870180576293875</v>
      </c>
      <c r="J228" s="66"/>
      <c r="K228" s="84"/>
      <c r="L228" s="132"/>
      <c r="M228" s="19"/>
    </row>
    <row r="229" spans="1:13" x14ac:dyDescent="0.25">
      <c r="A229" s="90">
        <v>215</v>
      </c>
      <c r="B229" s="43" t="s">
        <v>240</v>
      </c>
      <c r="C229" s="42">
        <v>51</v>
      </c>
      <c r="D229" s="48" t="s">
        <v>316</v>
      </c>
      <c r="E229" s="119">
        <v>0.34499999999999997</v>
      </c>
      <c r="F229" s="119">
        <v>0.34499999999999997</v>
      </c>
      <c r="G229" s="120">
        <f t="shared" si="13"/>
        <v>0</v>
      </c>
      <c r="H229" s="127">
        <f t="shared" si="12"/>
        <v>9.1264798839976596E-2</v>
      </c>
      <c r="I229" s="122">
        <f t="shared" ref="I229:I292" si="14">G229+H229</f>
        <v>9.1264798839976596E-2</v>
      </c>
      <c r="J229" s="66"/>
      <c r="K229" s="84"/>
      <c r="L229" s="132"/>
      <c r="M229" s="19"/>
    </row>
    <row r="230" spans="1:13" x14ac:dyDescent="0.25">
      <c r="A230" s="90">
        <v>216</v>
      </c>
      <c r="B230" s="43" t="s">
        <v>241</v>
      </c>
      <c r="C230" s="42">
        <v>113.9</v>
      </c>
      <c r="D230" s="48" t="s">
        <v>316</v>
      </c>
      <c r="E230" s="119">
        <v>6.681</v>
      </c>
      <c r="F230" s="119">
        <v>10.904</v>
      </c>
      <c r="G230" s="120">
        <f t="shared" si="13"/>
        <v>3.6309353999999998</v>
      </c>
      <c r="H230" s="127">
        <f t="shared" si="12"/>
        <v>0.20382471740928107</v>
      </c>
      <c r="I230" s="122">
        <f t="shared" si="14"/>
        <v>3.8347601174092807</v>
      </c>
      <c r="J230" s="66"/>
      <c r="K230" s="84"/>
      <c r="L230" s="132"/>
      <c r="M230" s="19"/>
    </row>
    <row r="231" spans="1:13" x14ac:dyDescent="0.25">
      <c r="A231" s="90">
        <v>217</v>
      </c>
      <c r="B231" s="43" t="s">
        <v>242</v>
      </c>
      <c r="C231" s="42">
        <v>106.5</v>
      </c>
      <c r="D231" s="48" t="s">
        <v>316</v>
      </c>
      <c r="E231" s="119">
        <v>4.335</v>
      </c>
      <c r="F231" s="119">
        <v>6.5279999999999996</v>
      </c>
      <c r="G231" s="120">
        <f t="shared" si="13"/>
        <v>1.8855413999999997</v>
      </c>
      <c r="H231" s="127">
        <f t="shared" si="12"/>
        <v>0.19058237404818643</v>
      </c>
      <c r="I231" s="122">
        <f t="shared" si="14"/>
        <v>2.0761237740481859</v>
      </c>
      <c r="J231" s="66"/>
      <c r="K231" s="84"/>
      <c r="L231" s="132"/>
      <c r="M231" s="19"/>
    </row>
    <row r="232" spans="1:13" x14ac:dyDescent="0.25">
      <c r="A232" s="90">
        <v>218</v>
      </c>
      <c r="B232" s="43" t="s">
        <v>243</v>
      </c>
      <c r="C232" s="42">
        <v>92.6</v>
      </c>
      <c r="D232" s="48" t="s">
        <v>316</v>
      </c>
      <c r="E232" s="119">
        <v>4.9370000000000003</v>
      </c>
      <c r="F232" s="119">
        <v>6.6790000000000003</v>
      </c>
      <c r="G232" s="120">
        <f t="shared" si="13"/>
        <v>1.4977716000000001</v>
      </c>
      <c r="H232" s="127">
        <f t="shared" si="12"/>
        <v>0.16570824259964376</v>
      </c>
      <c r="I232" s="122">
        <f t="shared" si="14"/>
        <v>1.6634798425996438</v>
      </c>
      <c r="J232" s="66"/>
      <c r="K232" s="84"/>
      <c r="L232" s="132"/>
      <c r="M232" s="19"/>
    </row>
    <row r="233" spans="1:13" x14ac:dyDescent="0.25">
      <c r="A233" s="90">
        <v>219</v>
      </c>
      <c r="B233" s="43" t="s">
        <v>244</v>
      </c>
      <c r="C233" s="42">
        <v>81.400000000000006</v>
      </c>
      <c r="D233" s="48" t="s">
        <v>316</v>
      </c>
      <c r="E233" s="119">
        <v>2.15</v>
      </c>
      <c r="F233" s="119">
        <v>3.2829999999999999</v>
      </c>
      <c r="G233" s="120">
        <f t="shared" si="13"/>
        <v>0.97415340000000006</v>
      </c>
      <c r="H233" s="127">
        <f t="shared" si="12"/>
        <v>0.14566577697204108</v>
      </c>
      <c r="I233" s="122">
        <f t="shared" si="14"/>
        <v>1.1198191769720411</v>
      </c>
      <c r="J233" s="66"/>
      <c r="K233" s="84"/>
      <c r="L233" s="132"/>
      <c r="M233" s="19"/>
    </row>
    <row r="234" spans="1:13" x14ac:dyDescent="0.25">
      <c r="A234" s="90">
        <v>220</v>
      </c>
      <c r="B234" s="43" t="s">
        <v>245</v>
      </c>
      <c r="C234" s="42">
        <v>52.9</v>
      </c>
      <c r="D234" s="48" t="s">
        <v>316</v>
      </c>
      <c r="E234" s="119">
        <v>2.5139999999999998</v>
      </c>
      <c r="F234" s="119">
        <v>4.0919999999999996</v>
      </c>
      <c r="G234" s="120">
        <f t="shared" si="13"/>
        <v>1.3567643999999999</v>
      </c>
      <c r="H234" s="127">
        <f t="shared" si="12"/>
        <v>9.4664859973230625E-2</v>
      </c>
      <c r="I234" s="122">
        <f t="shared" si="14"/>
        <v>1.4514292599732306</v>
      </c>
      <c r="J234" s="66"/>
      <c r="K234" s="84"/>
      <c r="L234" s="132"/>
      <c r="M234" s="19"/>
    </row>
    <row r="235" spans="1:13" x14ac:dyDescent="0.25">
      <c r="A235" s="90">
        <v>221</v>
      </c>
      <c r="B235" s="43" t="s">
        <v>246</v>
      </c>
      <c r="C235" s="42">
        <v>51.4</v>
      </c>
      <c r="D235" s="48" t="s">
        <v>316</v>
      </c>
      <c r="E235" s="119">
        <v>3.65</v>
      </c>
      <c r="F235" s="119">
        <v>5.3879999999999999</v>
      </c>
      <c r="G235" s="120">
        <f t="shared" si="13"/>
        <v>1.4943324</v>
      </c>
      <c r="H235" s="127">
        <f t="shared" si="12"/>
        <v>9.1980601183819552E-2</v>
      </c>
      <c r="I235" s="122">
        <f t="shared" si="14"/>
        <v>1.5863130011838196</v>
      </c>
      <c r="J235" s="66"/>
      <c r="K235" s="84"/>
      <c r="L235" s="132"/>
      <c r="M235" s="19"/>
    </row>
    <row r="236" spans="1:13" x14ac:dyDescent="0.25">
      <c r="A236" s="90">
        <v>222</v>
      </c>
      <c r="B236" s="43" t="s">
        <v>247</v>
      </c>
      <c r="C236" s="42">
        <v>115</v>
      </c>
      <c r="D236" s="48" t="s">
        <v>316</v>
      </c>
      <c r="E236" s="119">
        <v>6.2409999999999997</v>
      </c>
      <c r="F236" s="119">
        <v>7.9480000000000004</v>
      </c>
      <c r="G236" s="120">
        <f t="shared" si="13"/>
        <v>1.4676786000000006</v>
      </c>
      <c r="H236" s="127">
        <f t="shared" si="12"/>
        <v>0.20579317385484919</v>
      </c>
      <c r="I236" s="122">
        <f t="shared" si="14"/>
        <v>1.6734717738548497</v>
      </c>
      <c r="J236" s="66"/>
      <c r="K236" s="84"/>
      <c r="L236" s="132"/>
      <c r="M236" s="19"/>
    </row>
    <row r="237" spans="1:13" x14ac:dyDescent="0.25">
      <c r="A237" s="90">
        <v>223</v>
      </c>
      <c r="B237" s="43" t="s">
        <v>248</v>
      </c>
      <c r="C237" s="42">
        <v>106.7</v>
      </c>
      <c r="D237" s="48" t="s">
        <v>316</v>
      </c>
      <c r="E237" s="119">
        <v>6.04</v>
      </c>
      <c r="F237" s="119">
        <v>8.8559999999999999</v>
      </c>
      <c r="G237" s="120">
        <f t="shared" si="13"/>
        <v>2.4211967999999997</v>
      </c>
      <c r="H237" s="127">
        <f t="shared" si="12"/>
        <v>0.1909402752201079</v>
      </c>
      <c r="I237" s="122">
        <f t="shared" si="14"/>
        <v>2.6121370752201076</v>
      </c>
      <c r="J237" s="66"/>
      <c r="K237" s="84"/>
      <c r="L237" s="132"/>
      <c r="M237" s="19"/>
    </row>
    <row r="238" spans="1:13" x14ac:dyDescent="0.25">
      <c r="A238" s="90">
        <v>224</v>
      </c>
      <c r="B238" s="43" t="s">
        <v>249</v>
      </c>
      <c r="C238" s="42">
        <v>92.4</v>
      </c>
      <c r="D238" s="48" t="s">
        <v>316</v>
      </c>
      <c r="E238" s="119">
        <v>4.7729999999999997</v>
      </c>
      <c r="F238" s="119">
        <v>5.734</v>
      </c>
      <c r="G238" s="120">
        <f t="shared" si="13"/>
        <v>0.82626780000000022</v>
      </c>
      <c r="H238" s="127">
        <f t="shared" si="12"/>
        <v>0.16535034142772231</v>
      </c>
      <c r="I238" s="122">
        <f t="shared" si="14"/>
        <v>0.99161814142772253</v>
      </c>
      <c r="J238" s="66"/>
      <c r="K238" s="84"/>
      <c r="L238" s="132"/>
      <c r="M238" s="19"/>
    </row>
    <row r="239" spans="1:13" x14ac:dyDescent="0.25">
      <c r="A239" s="90">
        <v>225</v>
      </c>
      <c r="B239" s="43" t="s">
        <v>250</v>
      </c>
      <c r="C239" s="42">
        <v>81.2</v>
      </c>
      <c r="D239" s="48" t="s">
        <v>316</v>
      </c>
      <c r="E239" s="119">
        <v>4.6289999999999996</v>
      </c>
      <c r="F239" s="119">
        <v>6.5190000000000001</v>
      </c>
      <c r="G239" s="120">
        <f t="shared" si="13"/>
        <v>1.6250220000000004</v>
      </c>
      <c r="H239" s="127">
        <f t="shared" si="12"/>
        <v>0.14530787580011961</v>
      </c>
      <c r="I239" s="122">
        <f t="shared" si="14"/>
        <v>1.77032987580012</v>
      </c>
      <c r="J239" s="66"/>
      <c r="K239" s="84"/>
      <c r="L239" s="132"/>
      <c r="M239" s="19"/>
    </row>
    <row r="240" spans="1:13" x14ac:dyDescent="0.25">
      <c r="A240" s="90">
        <v>226</v>
      </c>
      <c r="B240" s="43" t="s">
        <v>251</v>
      </c>
      <c r="C240" s="42">
        <v>52.7</v>
      </c>
      <c r="D240" s="48" t="s">
        <v>316</v>
      </c>
      <c r="E240" s="119">
        <v>1.4530000000000001</v>
      </c>
      <c r="F240" s="119">
        <v>1.454</v>
      </c>
      <c r="G240" s="120">
        <f t="shared" si="13"/>
        <v>8.5979999999990532E-4</v>
      </c>
      <c r="H240" s="127">
        <f t="shared" si="12"/>
        <v>9.4306958801309154E-2</v>
      </c>
      <c r="I240" s="122">
        <f t="shared" si="14"/>
        <v>9.5166758801309065E-2</v>
      </c>
      <c r="J240" s="66"/>
      <c r="K240" s="84"/>
      <c r="L240" s="132"/>
      <c r="M240" s="19"/>
    </row>
    <row r="241" spans="1:13" x14ac:dyDescent="0.25">
      <c r="A241" s="90">
        <v>227</v>
      </c>
      <c r="B241" s="43" t="s">
        <v>252</v>
      </c>
      <c r="C241" s="42">
        <v>51.5</v>
      </c>
      <c r="D241" s="48" t="s">
        <v>316</v>
      </c>
      <c r="E241" s="119">
        <v>3.3439999999999999</v>
      </c>
      <c r="F241" s="119">
        <v>5.0999999999999996</v>
      </c>
      <c r="G241" s="120">
        <f t="shared" si="13"/>
        <v>1.5098087999999998</v>
      </c>
      <c r="H241" s="127">
        <f t="shared" si="12"/>
        <v>9.2159551769780287E-2</v>
      </c>
      <c r="I241" s="122">
        <f t="shared" si="14"/>
        <v>1.60196835176978</v>
      </c>
      <c r="J241" s="66"/>
      <c r="K241" s="84"/>
      <c r="L241" s="132"/>
      <c r="M241" s="19"/>
    </row>
    <row r="242" spans="1:13" x14ac:dyDescent="0.25">
      <c r="A242" s="90">
        <v>228</v>
      </c>
      <c r="B242" s="43" t="s">
        <v>253</v>
      </c>
      <c r="C242" s="42">
        <v>113.5</v>
      </c>
      <c r="D242" s="48" t="s">
        <v>316</v>
      </c>
      <c r="E242" s="119">
        <v>8.5139999999999993</v>
      </c>
      <c r="F242" s="119">
        <v>13.481999999999999</v>
      </c>
      <c r="G242" s="120">
        <f t="shared" si="13"/>
        <v>4.2714863999999997</v>
      </c>
      <c r="H242" s="127">
        <f t="shared" si="12"/>
        <v>0.2031089150654381</v>
      </c>
      <c r="I242" s="122">
        <f t="shared" si="14"/>
        <v>4.4745953150654376</v>
      </c>
      <c r="J242" s="66"/>
      <c r="K242" s="84"/>
      <c r="L242" s="132"/>
      <c r="M242" s="19"/>
    </row>
    <row r="243" spans="1:13" x14ac:dyDescent="0.25">
      <c r="A243" s="90">
        <v>229</v>
      </c>
      <c r="B243" s="43" t="s">
        <v>254</v>
      </c>
      <c r="C243" s="42">
        <v>107.4</v>
      </c>
      <c r="D243" s="48" t="s">
        <v>316</v>
      </c>
      <c r="E243" s="119">
        <v>4.97</v>
      </c>
      <c r="F243" s="119">
        <v>7.6189999999999998</v>
      </c>
      <c r="G243" s="120">
        <f t="shared" si="13"/>
        <v>2.2776102000000003</v>
      </c>
      <c r="H243" s="127">
        <f t="shared" si="12"/>
        <v>0.19219292932183307</v>
      </c>
      <c r="I243" s="122">
        <f t="shared" si="14"/>
        <v>2.4698031293218334</v>
      </c>
      <c r="J243" s="66"/>
      <c r="K243" s="84"/>
      <c r="L243" s="132"/>
      <c r="M243" s="19"/>
    </row>
    <row r="244" spans="1:13" x14ac:dyDescent="0.25">
      <c r="A244" s="90">
        <v>230</v>
      </c>
      <c r="B244" s="43" t="s">
        <v>255</v>
      </c>
      <c r="C244" s="42">
        <v>93</v>
      </c>
      <c r="D244" s="48" t="s">
        <v>316</v>
      </c>
      <c r="E244" s="119">
        <v>4.6269999999999998</v>
      </c>
      <c r="F244" s="119">
        <v>6.6470000000000002</v>
      </c>
      <c r="G244" s="120">
        <f t="shared" si="13"/>
        <v>1.7367960000000005</v>
      </c>
      <c r="H244" s="127">
        <f t="shared" si="12"/>
        <v>0.16642404494348673</v>
      </c>
      <c r="I244" s="122">
        <f t="shared" si="14"/>
        <v>1.9032200449434873</v>
      </c>
      <c r="J244" s="66"/>
      <c r="K244" s="84"/>
      <c r="L244" s="132"/>
      <c r="M244" s="19"/>
    </row>
    <row r="245" spans="1:13" x14ac:dyDescent="0.25">
      <c r="A245" s="90">
        <v>231</v>
      </c>
      <c r="B245" s="43" t="s">
        <v>256</v>
      </c>
      <c r="C245" s="42">
        <v>80.900000000000006</v>
      </c>
      <c r="D245" s="48" t="s">
        <v>316</v>
      </c>
      <c r="E245" s="119">
        <v>4.16</v>
      </c>
      <c r="F245" s="119">
        <v>6.4610000000000003</v>
      </c>
      <c r="G245" s="120">
        <f t="shared" si="13"/>
        <v>1.9783998000000003</v>
      </c>
      <c r="H245" s="127">
        <f t="shared" si="12"/>
        <v>0.14477102404223741</v>
      </c>
      <c r="I245" s="122">
        <f t="shared" si="14"/>
        <v>2.1231708240422376</v>
      </c>
      <c r="J245" s="66"/>
      <c r="K245" s="84"/>
      <c r="L245" s="132"/>
      <c r="M245" s="19"/>
    </row>
    <row r="246" spans="1:13" x14ac:dyDescent="0.25">
      <c r="A246" s="90">
        <v>232</v>
      </c>
      <c r="B246" s="43" t="s">
        <v>257</v>
      </c>
      <c r="C246" s="42">
        <v>52.5</v>
      </c>
      <c r="D246" s="48" t="s">
        <v>316</v>
      </c>
      <c r="E246" s="119">
        <v>2.839</v>
      </c>
      <c r="F246" s="119">
        <v>4.4630000000000001</v>
      </c>
      <c r="G246" s="120">
        <f t="shared" si="13"/>
        <v>1.3963152000000001</v>
      </c>
      <c r="H246" s="127">
        <f t="shared" si="12"/>
        <v>9.3949057629387669E-2</v>
      </c>
      <c r="I246" s="122">
        <f t="shared" si="14"/>
        <v>1.4902642576293879</v>
      </c>
      <c r="J246" s="66"/>
      <c r="K246" s="84"/>
      <c r="L246" s="132"/>
      <c r="M246" s="19"/>
    </row>
    <row r="247" spans="1:13" x14ac:dyDescent="0.25">
      <c r="A247" s="90">
        <v>233</v>
      </c>
      <c r="B247" s="43" t="s">
        <v>258</v>
      </c>
      <c r="C247" s="42">
        <v>50.7</v>
      </c>
      <c r="D247" s="48" t="s">
        <v>316</v>
      </c>
      <c r="E247" s="119">
        <v>3.4950000000000001</v>
      </c>
      <c r="F247" s="119">
        <v>4.6420000000000003</v>
      </c>
      <c r="G247" s="120">
        <f t="shared" si="13"/>
        <v>0.98619060000000025</v>
      </c>
      <c r="H247" s="127">
        <f t="shared" si="12"/>
        <v>9.072794708209439E-2</v>
      </c>
      <c r="I247" s="122">
        <f t="shared" si="14"/>
        <v>1.0769185470820946</v>
      </c>
      <c r="J247" s="66"/>
      <c r="K247" s="84"/>
      <c r="L247" s="132"/>
      <c r="M247" s="19"/>
    </row>
    <row r="248" spans="1:13" x14ac:dyDescent="0.25">
      <c r="A248" s="90">
        <v>234</v>
      </c>
      <c r="B248" s="43" t="s">
        <v>259</v>
      </c>
      <c r="C248" s="42">
        <v>113.8</v>
      </c>
      <c r="D248" s="48" t="s">
        <v>316</v>
      </c>
      <c r="E248" s="119">
        <v>5.7880000000000003</v>
      </c>
      <c r="F248" s="119">
        <v>7.5430000000000001</v>
      </c>
      <c r="G248" s="120">
        <f t="shared" si="13"/>
        <v>1.5089489999999999</v>
      </c>
      <c r="H248" s="127">
        <f t="shared" si="12"/>
        <v>0.20364576682332033</v>
      </c>
      <c r="I248" s="122">
        <f t="shared" si="14"/>
        <v>1.7125947668233201</v>
      </c>
      <c r="J248" s="66"/>
      <c r="K248" s="84"/>
      <c r="L248" s="132"/>
      <c r="M248" s="19"/>
    </row>
    <row r="249" spans="1:13" x14ac:dyDescent="0.25">
      <c r="A249" s="90">
        <v>235</v>
      </c>
      <c r="B249" s="43" t="s">
        <v>260</v>
      </c>
      <c r="C249" s="42">
        <v>106.4</v>
      </c>
      <c r="D249" s="48" t="s">
        <v>316</v>
      </c>
      <c r="E249" s="119">
        <v>2.496</v>
      </c>
      <c r="F249" s="119">
        <v>4.1390000000000002</v>
      </c>
      <c r="G249" s="120">
        <f t="shared" si="13"/>
        <v>1.4126514000000001</v>
      </c>
      <c r="H249" s="127">
        <f t="shared" si="12"/>
        <v>0.19040342346222569</v>
      </c>
      <c r="I249" s="122">
        <f t="shared" si="14"/>
        <v>1.6030548234622257</v>
      </c>
      <c r="J249" s="66"/>
      <c r="K249" s="84"/>
      <c r="L249" s="132"/>
      <c r="M249" s="19"/>
    </row>
    <row r="250" spans="1:13" x14ac:dyDescent="0.25">
      <c r="A250" s="90">
        <v>236</v>
      </c>
      <c r="B250" s="43" t="s">
        <v>261</v>
      </c>
      <c r="C250" s="42">
        <v>94.4</v>
      </c>
      <c r="D250" s="48" t="s">
        <v>316</v>
      </c>
      <c r="E250" s="119">
        <v>4.67</v>
      </c>
      <c r="F250" s="119">
        <v>6.194</v>
      </c>
      <c r="G250" s="120">
        <f t="shared" si="13"/>
        <v>1.3103351999999999</v>
      </c>
      <c r="H250" s="127">
        <f t="shared" si="12"/>
        <v>0.16892935314693708</v>
      </c>
      <c r="I250" s="122">
        <f t="shared" si="14"/>
        <v>1.4792645531469371</v>
      </c>
      <c r="J250" s="66"/>
      <c r="K250" s="84"/>
      <c r="L250" s="132"/>
      <c r="M250" s="19"/>
    </row>
    <row r="251" spans="1:13" x14ac:dyDescent="0.25">
      <c r="A251" s="90">
        <v>237</v>
      </c>
      <c r="B251" s="43" t="s">
        <v>262</v>
      </c>
      <c r="C251" s="42">
        <v>80.3</v>
      </c>
      <c r="D251" s="48" t="s">
        <v>316</v>
      </c>
      <c r="E251" s="119">
        <v>5.1230000000000002</v>
      </c>
      <c r="F251" s="119">
        <v>5.8879999999999999</v>
      </c>
      <c r="G251" s="120">
        <f t="shared" si="13"/>
        <v>0.65774699999999975</v>
      </c>
      <c r="H251" s="127">
        <f t="shared" si="12"/>
        <v>0.14369732052647294</v>
      </c>
      <c r="I251" s="122">
        <f t="shared" si="14"/>
        <v>0.80144432052647274</v>
      </c>
      <c r="J251" s="66"/>
      <c r="K251" s="84"/>
      <c r="L251" s="132"/>
      <c r="M251" s="19"/>
    </row>
    <row r="252" spans="1:13" x14ac:dyDescent="0.25">
      <c r="A252" s="90">
        <v>238</v>
      </c>
      <c r="B252" s="43" t="s">
        <v>263</v>
      </c>
      <c r="C252" s="42">
        <v>52.4</v>
      </c>
      <c r="D252" s="48" t="s">
        <v>316</v>
      </c>
      <c r="E252" s="119">
        <v>1.9650000000000001</v>
      </c>
      <c r="F252" s="119">
        <v>2.3839999999999999</v>
      </c>
      <c r="G252" s="120">
        <f t="shared" si="13"/>
        <v>0.36025619999999986</v>
      </c>
      <c r="H252" s="127">
        <f t="shared" si="12"/>
        <v>9.3770107043426934E-2</v>
      </c>
      <c r="I252" s="122">
        <f t="shared" si="14"/>
        <v>0.45402630704342678</v>
      </c>
      <c r="J252" s="66"/>
      <c r="K252" s="84"/>
      <c r="L252" s="132"/>
      <c r="M252" s="19"/>
    </row>
    <row r="253" spans="1:13" x14ac:dyDescent="0.25">
      <c r="A253" s="90">
        <v>239</v>
      </c>
      <c r="B253" s="43" t="s">
        <v>264</v>
      </c>
      <c r="C253" s="42">
        <v>50.9</v>
      </c>
      <c r="D253" s="48" t="s">
        <v>316</v>
      </c>
      <c r="E253" s="119">
        <v>1.79</v>
      </c>
      <c r="F253" s="119">
        <v>2.7919999999999998</v>
      </c>
      <c r="G253" s="120">
        <f t="shared" si="13"/>
        <v>0.86151959999999983</v>
      </c>
      <c r="H253" s="127">
        <f t="shared" si="12"/>
        <v>9.1085848254015861E-2</v>
      </c>
      <c r="I253" s="122">
        <f t="shared" si="14"/>
        <v>0.95260544825401572</v>
      </c>
      <c r="J253" s="66"/>
      <c r="K253" s="84"/>
      <c r="L253" s="132"/>
      <c r="M253" s="19"/>
    </row>
    <row r="254" spans="1:13" x14ac:dyDescent="0.25">
      <c r="A254" s="90">
        <v>240</v>
      </c>
      <c r="B254" s="43" t="s">
        <v>265</v>
      </c>
      <c r="C254" s="42">
        <v>114.5</v>
      </c>
      <c r="D254" s="48" t="s">
        <v>316</v>
      </c>
      <c r="E254" s="119">
        <v>10.11</v>
      </c>
      <c r="F254" s="119">
        <v>14.349</v>
      </c>
      <c r="G254" s="120">
        <f t="shared" si="13"/>
        <v>3.6446922000000006</v>
      </c>
      <c r="H254" s="127">
        <f t="shared" si="12"/>
        <v>0.20489842092504548</v>
      </c>
      <c r="I254" s="122">
        <f t="shared" si="14"/>
        <v>3.8495906209250461</v>
      </c>
      <c r="J254" s="66"/>
      <c r="K254" s="84"/>
      <c r="L254" s="132"/>
      <c r="M254" s="19"/>
    </row>
    <row r="255" spans="1:13" x14ac:dyDescent="0.25">
      <c r="A255" s="90">
        <v>241</v>
      </c>
      <c r="B255" s="43" t="s">
        <v>266</v>
      </c>
      <c r="C255" s="42">
        <v>106.5</v>
      </c>
      <c r="D255" s="48" t="s">
        <v>316</v>
      </c>
      <c r="E255" s="119">
        <v>4.8979999999999997</v>
      </c>
      <c r="F255" s="119">
        <v>5.8760000000000003</v>
      </c>
      <c r="G255" s="120">
        <f>(F255-E255)*0.8598</f>
        <v>0.84088440000000053</v>
      </c>
      <c r="H255" s="127">
        <f t="shared" si="12"/>
        <v>0.19058237404818643</v>
      </c>
      <c r="I255" s="122">
        <f t="shared" si="14"/>
        <v>1.0314667740481869</v>
      </c>
      <c r="J255" s="66"/>
      <c r="K255" s="84"/>
      <c r="L255" s="132"/>
      <c r="M255" s="19"/>
    </row>
    <row r="256" spans="1:13" x14ac:dyDescent="0.25">
      <c r="A256" s="90">
        <v>242</v>
      </c>
      <c r="B256" s="43" t="s">
        <v>267</v>
      </c>
      <c r="C256" s="42">
        <v>93.5</v>
      </c>
      <c r="D256" s="48" t="s">
        <v>316</v>
      </c>
      <c r="E256" s="119">
        <v>4.9240000000000004</v>
      </c>
      <c r="F256" s="119">
        <v>7.2729999999999997</v>
      </c>
      <c r="G256" s="120">
        <f>(F256-E256)*0.8598</f>
        <v>2.0196701999999993</v>
      </c>
      <c r="H256" s="127">
        <f t="shared" si="12"/>
        <v>0.16731879787329043</v>
      </c>
      <c r="I256" s="122">
        <f t="shared" si="14"/>
        <v>2.1869889978732897</v>
      </c>
      <c r="J256" s="66"/>
      <c r="K256" s="84"/>
      <c r="L256" s="132"/>
      <c r="M256" s="19"/>
    </row>
    <row r="257" spans="1:13" x14ac:dyDescent="0.25">
      <c r="A257" s="90">
        <v>243</v>
      </c>
      <c r="B257" s="43" t="s">
        <v>268</v>
      </c>
      <c r="C257" s="42">
        <v>80.5</v>
      </c>
      <c r="D257" s="48" t="s">
        <v>316</v>
      </c>
      <c r="E257" s="119">
        <v>2.2200000000000002</v>
      </c>
      <c r="F257" s="119">
        <v>3.4449999999999998</v>
      </c>
      <c r="G257" s="120">
        <f t="shared" si="13"/>
        <v>1.0532549999999996</v>
      </c>
      <c r="H257" s="127">
        <f t="shared" si="12"/>
        <v>0.14405522169839444</v>
      </c>
      <c r="I257" s="122">
        <f t="shared" si="14"/>
        <v>1.197310221698394</v>
      </c>
      <c r="J257" s="66"/>
      <c r="K257" s="84"/>
      <c r="L257" s="132"/>
      <c r="M257" s="19"/>
    </row>
    <row r="258" spans="1:13" x14ac:dyDescent="0.25">
      <c r="A258" s="90">
        <v>244</v>
      </c>
      <c r="B258" s="43" t="s">
        <v>269</v>
      </c>
      <c r="C258" s="42">
        <v>52.7</v>
      </c>
      <c r="D258" s="48" t="s">
        <v>316</v>
      </c>
      <c r="E258" s="119">
        <v>3.0720000000000001</v>
      </c>
      <c r="F258" s="119">
        <v>4.6130000000000004</v>
      </c>
      <c r="G258" s="120">
        <f t="shared" si="13"/>
        <v>1.3249518000000002</v>
      </c>
      <c r="H258" s="127">
        <f t="shared" si="12"/>
        <v>9.4306958801309154E-2</v>
      </c>
      <c r="I258" s="122">
        <f t="shared" si="14"/>
        <v>1.4192587588013095</v>
      </c>
      <c r="J258" s="66"/>
      <c r="K258" s="84"/>
      <c r="L258" s="132"/>
      <c r="M258" s="19"/>
    </row>
    <row r="259" spans="1:13" x14ac:dyDescent="0.25">
      <c r="A259" s="90">
        <v>245</v>
      </c>
      <c r="B259" s="43" t="s">
        <v>270</v>
      </c>
      <c r="C259" s="42">
        <v>50.3</v>
      </c>
      <c r="D259" s="48" t="s">
        <v>316</v>
      </c>
      <c r="E259" s="119">
        <v>3.3359999999999999</v>
      </c>
      <c r="F259" s="119">
        <v>5.0949999999999998</v>
      </c>
      <c r="G259" s="120">
        <f t="shared" si="13"/>
        <v>1.5123882</v>
      </c>
      <c r="H259" s="127">
        <f t="shared" si="12"/>
        <v>9.0012144738251421E-2</v>
      </c>
      <c r="I259" s="122">
        <f t="shared" si="14"/>
        <v>1.6024003447382513</v>
      </c>
      <c r="J259" s="66"/>
      <c r="K259" s="84"/>
      <c r="L259" s="132"/>
      <c r="M259" s="19"/>
    </row>
    <row r="260" spans="1:13" x14ac:dyDescent="0.25">
      <c r="A260" s="90">
        <v>246</v>
      </c>
      <c r="B260" s="43" t="s">
        <v>271</v>
      </c>
      <c r="C260" s="42">
        <v>113.9</v>
      </c>
      <c r="D260" s="48" t="s">
        <v>316</v>
      </c>
      <c r="E260" s="119">
        <v>7.585</v>
      </c>
      <c r="F260" s="119">
        <v>11.367000000000001</v>
      </c>
      <c r="G260" s="120">
        <f t="shared" si="13"/>
        <v>3.2517636000000008</v>
      </c>
      <c r="H260" s="127">
        <f t="shared" si="12"/>
        <v>0.20382471740928107</v>
      </c>
      <c r="I260" s="122">
        <f t="shared" si="14"/>
        <v>3.4555883174092816</v>
      </c>
      <c r="J260" s="66"/>
      <c r="K260" s="84"/>
      <c r="L260" s="132"/>
      <c r="M260" s="19"/>
    </row>
    <row r="261" spans="1:13" x14ac:dyDescent="0.25">
      <c r="A261" s="90">
        <v>247</v>
      </c>
      <c r="B261" s="43" t="s">
        <v>272</v>
      </c>
      <c r="C261" s="42">
        <v>106.3</v>
      </c>
      <c r="D261" s="48" t="s">
        <v>316</v>
      </c>
      <c r="E261" s="119">
        <v>4.3849999999999998</v>
      </c>
      <c r="F261" s="119">
        <v>4.6470000000000002</v>
      </c>
      <c r="G261" s="120">
        <f t="shared" si="13"/>
        <v>0.2252676000000004</v>
      </c>
      <c r="H261" s="127">
        <f t="shared" si="12"/>
        <v>0.19022447287626493</v>
      </c>
      <c r="I261" s="122">
        <f t="shared" si="14"/>
        <v>0.41549207287626533</v>
      </c>
      <c r="J261" s="66"/>
      <c r="K261" s="84"/>
      <c r="L261" s="132"/>
      <c r="M261" s="19"/>
    </row>
    <row r="262" spans="1:13" x14ac:dyDescent="0.25">
      <c r="A262" s="90">
        <v>248</v>
      </c>
      <c r="B262" s="43" t="s">
        <v>273</v>
      </c>
      <c r="C262" s="42">
        <v>92.5</v>
      </c>
      <c r="D262" s="48" t="s">
        <v>316</v>
      </c>
      <c r="E262" s="119">
        <v>7.3079999999999998</v>
      </c>
      <c r="F262" s="119">
        <v>10.106</v>
      </c>
      <c r="G262" s="120">
        <f t="shared" si="13"/>
        <v>2.4057203999999999</v>
      </c>
      <c r="H262" s="127">
        <f t="shared" si="12"/>
        <v>0.16552929201368305</v>
      </c>
      <c r="I262" s="122">
        <f t="shared" si="14"/>
        <v>2.5712496920136827</v>
      </c>
      <c r="J262" s="66"/>
      <c r="K262" s="84"/>
      <c r="L262" s="132"/>
      <c r="M262" s="19"/>
    </row>
    <row r="263" spans="1:13" x14ac:dyDescent="0.25">
      <c r="A263" s="90">
        <v>249</v>
      </c>
      <c r="B263" s="43" t="s">
        <v>274</v>
      </c>
      <c r="C263" s="42">
        <v>85.1</v>
      </c>
      <c r="D263" s="48" t="s">
        <v>316</v>
      </c>
      <c r="E263" s="119">
        <v>2.2919999999999998</v>
      </c>
      <c r="F263" s="119">
        <v>3.7759999999999998</v>
      </c>
      <c r="G263" s="120">
        <f t="shared" si="13"/>
        <v>1.2759431999999999</v>
      </c>
      <c r="H263" s="127">
        <f t="shared" si="12"/>
        <v>0.15228694865258838</v>
      </c>
      <c r="I263" s="122">
        <f t="shared" si="14"/>
        <v>1.4282301486525883</v>
      </c>
      <c r="J263" s="66"/>
      <c r="K263" s="84"/>
      <c r="L263" s="132"/>
      <c r="M263" s="19"/>
    </row>
    <row r="264" spans="1:13" x14ac:dyDescent="0.25">
      <c r="A264" s="90">
        <v>250</v>
      </c>
      <c r="B264" s="43" t="s">
        <v>275</v>
      </c>
      <c r="C264" s="42">
        <v>52.4</v>
      </c>
      <c r="D264" s="48" t="s">
        <v>316</v>
      </c>
      <c r="E264" s="119">
        <v>2.48</v>
      </c>
      <c r="F264" s="119">
        <v>3.6989999999999998</v>
      </c>
      <c r="G264" s="120">
        <f t="shared" si="13"/>
        <v>1.0480961999999998</v>
      </c>
      <c r="H264" s="127">
        <f t="shared" si="12"/>
        <v>9.3770107043426934E-2</v>
      </c>
      <c r="I264" s="122">
        <f t="shared" si="14"/>
        <v>1.1418663070434267</v>
      </c>
      <c r="J264" s="66"/>
      <c r="K264" s="84"/>
      <c r="L264" s="132"/>
      <c r="M264" s="19"/>
    </row>
    <row r="265" spans="1:13" x14ac:dyDescent="0.25">
      <c r="A265" s="90">
        <v>251</v>
      </c>
      <c r="B265" s="43" t="s">
        <v>276</v>
      </c>
      <c r="C265" s="42">
        <v>50.9</v>
      </c>
      <c r="D265" s="48" t="s">
        <v>316</v>
      </c>
      <c r="E265" s="119">
        <v>3.8109999999999999</v>
      </c>
      <c r="F265" s="119">
        <v>5.149</v>
      </c>
      <c r="G265" s="120">
        <f t="shared" si="13"/>
        <v>1.1504124</v>
      </c>
      <c r="H265" s="127">
        <f t="shared" si="12"/>
        <v>9.1085848254015861E-2</v>
      </c>
      <c r="I265" s="122">
        <f t="shared" si="14"/>
        <v>1.2414982482540158</v>
      </c>
      <c r="J265" s="66"/>
      <c r="K265" s="84"/>
      <c r="L265" s="132"/>
      <c r="M265" s="19"/>
    </row>
    <row r="266" spans="1:13" x14ac:dyDescent="0.25">
      <c r="A266" s="90">
        <v>252</v>
      </c>
      <c r="B266" s="43" t="s">
        <v>277</v>
      </c>
      <c r="C266" s="42">
        <v>113.9</v>
      </c>
      <c r="D266" s="48" t="s">
        <v>316</v>
      </c>
      <c r="E266" s="119">
        <v>7.5650000000000004</v>
      </c>
      <c r="F266" s="119">
        <v>10.292999999999999</v>
      </c>
      <c r="G266" s="120">
        <f t="shared" si="13"/>
        <v>2.3455343999999991</v>
      </c>
      <c r="H266" s="127">
        <f t="shared" si="12"/>
        <v>0.20382471740928107</v>
      </c>
      <c r="I266" s="122">
        <f t="shared" si="14"/>
        <v>2.54935911740928</v>
      </c>
      <c r="J266" s="66"/>
      <c r="K266" s="84"/>
      <c r="L266" s="132"/>
      <c r="M266" s="19"/>
    </row>
    <row r="267" spans="1:13" x14ac:dyDescent="0.25">
      <c r="A267" s="90">
        <v>253</v>
      </c>
      <c r="B267" s="43" t="s">
        <v>278</v>
      </c>
      <c r="C267" s="42">
        <v>106.8</v>
      </c>
      <c r="D267" s="48" t="s">
        <v>316</v>
      </c>
      <c r="E267" s="119">
        <v>5.0830000000000002</v>
      </c>
      <c r="F267" s="119">
        <v>6.1840000000000002</v>
      </c>
      <c r="G267" s="120">
        <f t="shared" si="13"/>
        <v>0.94663980000000003</v>
      </c>
      <c r="H267" s="127">
        <f t="shared" si="12"/>
        <v>0.19111922580606863</v>
      </c>
      <c r="I267" s="122">
        <f t="shared" si="14"/>
        <v>1.1377590258060686</v>
      </c>
      <c r="J267" s="66"/>
      <c r="K267" s="84"/>
      <c r="L267" s="132"/>
      <c r="M267" s="19"/>
    </row>
    <row r="268" spans="1:13" x14ac:dyDescent="0.25">
      <c r="A268" s="90">
        <v>254</v>
      </c>
      <c r="B268" s="43" t="s">
        <v>279</v>
      </c>
      <c r="C268" s="42">
        <v>92.5</v>
      </c>
      <c r="D268" s="48" t="s">
        <v>316</v>
      </c>
      <c r="E268" s="119">
        <v>4.8780000000000001</v>
      </c>
      <c r="F268" s="119">
        <v>5.7839999999999998</v>
      </c>
      <c r="G268" s="120">
        <f t="shared" si="13"/>
        <v>0.77897879999999975</v>
      </c>
      <c r="H268" s="127">
        <f t="shared" si="12"/>
        <v>0.16552929201368305</v>
      </c>
      <c r="I268" s="122">
        <f t="shared" si="14"/>
        <v>0.9445080920136828</v>
      </c>
      <c r="J268" s="66"/>
      <c r="K268" s="84"/>
      <c r="L268" s="132"/>
      <c r="M268" s="19"/>
    </row>
    <row r="269" spans="1:13" x14ac:dyDescent="0.25">
      <c r="A269" s="90">
        <v>255</v>
      </c>
      <c r="B269" s="43" t="s">
        <v>280</v>
      </c>
      <c r="C269" s="42">
        <v>81</v>
      </c>
      <c r="D269" s="48" t="s">
        <v>316</v>
      </c>
      <c r="E269" s="119">
        <v>4.5890000000000004</v>
      </c>
      <c r="F269" s="119">
        <v>7.2649999999999997</v>
      </c>
      <c r="G269" s="120">
        <f t="shared" si="13"/>
        <v>2.3008247999999996</v>
      </c>
      <c r="H269" s="127">
        <f t="shared" si="12"/>
        <v>0.14494997462819811</v>
      </c>
      <c r="I269" s="122">
        <f t="shared" si="14"/>
        <v>2.4457747746281977</v>
      </c>
      <c r="J269" s="66"/>
      <c r="K269" s="84"/>
      <c r="L269" s="132"/>
      <c r="M269" s="19"/>
    </row>
    <row r="270" spans="1:13" x14ac:dyDescent="0.25">
      <c r="A270" s="90">
        <v>256</v>
      </c>
      <c r="B270" s="43" t="s">
        <v>281</v>
      </c>
      <c r="C270" s="42">
        <v>52.2</v>
      </c>
      <c r="D270" s="48" t="s">
        <v>316</v>
      </c>
      <c r="E270" s="119">
        <v>2.1509999999999998</v>
      </c>
      <c r="F270" s="119">
        <v>2.665</v>
      </c>
      <c r="G270" s="120">
        <f t="shared" si="13"/>
        <v>0.4419372000000002</v>
      </c>
      <c r="H270" s="127">
        <f t="shared" si="12"/>
        <v>9.3412205871505463E-2</v>
      </c>
      <c r="I270" s="122">
        <f t="shared" si="14"/>
        <v>0.5353494058715057</v>
      </c>
      <c r="J270" s="66"/>
      <c r="K270" s="84"/>
      <c r="L270" s="132"/>
      <c r="M270" s="19"/>
    </row>
    <row r="271" spans="1:13" x14ac:dyDescent="0.25">
      <c r="A271" s="90">
        <v>257</v>
      </c>
      <c r="B271" s="43" t="s">
        <v>282</v>
      </c>
      <c r="C271" s="42">
        <v>50.7</v>
      </c>
      <c r="D271" s="48" t="s">
        <v>316</v>
      </c>
      <c r="E271" s="119">
        <v>2.4350000000000001</v>
      </c>
      <c r="F271" s="119">
        <v>3.4809999999999999</v>
      </c>
      <c r="G271" s="120">
        <f t="shared" si="13"/>
        <v>0.89935079999999989</v>
      </c>
      <c r="H271" s="127">
        <f t="shared" si="12"/>
        <v>9.072794708209439E-2</v>
      </c>
      <c r="I271" s="122">
        <f t="shared" si="14"/>
        <v>0.99007874708209431</v>
      </c>
      <c r="J271" s="66"/>
      <c r="K271" s="84"/>
      <c r="L271" s="132"/>
      <c r="M271" s="19"/>
    </row>
    <row r="272" spans="1:13" x14ac:dyDescent="0.25">
      <c r="A272" s="90">
        <v>258</v>
      </c>
      <c r="B272" s="43" t="s">
        <v>283</v>
      </c>
      <c r="C272" s="42">
        <v>113.9</v>
      </c>
      <c r="D272" s="48" t="s">
        <v>316</v>
      </c>
      <c r="E272" s="119">
        <v>3.589</v>
      </c>
      <c r="F272" s="119">
        <v>6.51</v>
      </c>
      <c r="G272" s="120">
        <f t="shared" si="13"/>
        <v>2.5114757999999999</v>
      </c>
      <c r="H272" s="127">
        <f t="shared" si="12"/>
        <v>0.20382471740928107</v>
      </c>
      <c r="I272" s="122">
        <f t="shared" si="14"/>
        <v>2.7153005174092808</v>
      </c>
      <c r="J272" s="66"/>
      <c r="K272" s="84"/>
      <c r="L272" s="132"/>
      <c r="M272" s="19"/>
    </row>
    <row r="273" spans="1:13" x14ac:dyDescent="0.25">
      <c r="A273" s="90">
        <v>259</v>
      </c>
      <c r="B273" s="43" t="s">
        <v>284</v>
      </c>
      <c r="C273" s="42">
        <v>106.9</v>
      </c>
      <c r="D273" s="48" t="s">
        <v>316</v>
      </c>
      <c r="E273" s="119">
        <v>6.1459999999999999</v>
      </c>
      <c r="F273" s="119">
        <v>9.3390000000000004</v>
      </c>
      <c r="G273" s="120">
        <f t="shared" si="13"/>
        <v>2.7453414000000005</v>
      </c>
      <c r="H273" s="127">
        <f t="shared" si="12"/>
        <v>0.1912981763920294</v>
      </c>
      <c r="I273" s="122">
        <f t="shared" si="14"/>
        <v>2.9366395763920297</v>
      </c>
      <c r="J273" s="66"/>
      <c r="K273" s="84"/>
      <c r="L273" s="132"/>
      <c r="M273" s="19"/>
    </row>
    <row r="274" spans="1:13" x14ac:dyDescent="0.25">
      <c r="A274" s="90">
        <v>260</v>
      </c>
      <c r="B274" s="43" t="s">
        <v>285</v>
      </c>
      <c r="C274" s="42">
        <v>92.5</v>
      </c>
      <c r="D274" s="48" t="s">
        <v>316</v>
      </c>
      <c r="E274" s="119">
        <v>3.66</v>
      </c>
      <c r="F274" s="119">
        <v>4.859</v>
      </c>
      <c r="G274" s="120">
        <f t="shared" si="13"/>
        <v>1.0309001999999998</v>
      </c>
      <c r="H274" s="127">
        <f t="shared" ref="H274:H302" si="15">$G$11/$C$303*C274</f>
        <v>0.16552929201368305</v>
      </c>
      <c r="I274" s="122">
        <f t="shared" si="14"/>
        <v>1.1964294920136829</v>
      </c>
      <c r="J274" s="66"/>
      <c r="K274" s="84"/>
      <c r="L274" s="132"/>
      <c r="M274" s="19"/>
    </row>
    <row r="275" spans="1:13" x14ac:dyDescent="0.25">
      <c r="A275" s="90">
        <v>261</v>
      </c>
      <c r="B275" s="43" t="s">
        <v>286</v>
      </c>
      <c r="C275" s="42">
        <v>80.900000000000006</v>
      </c>
      <c r="D275" s="48" t="s">
        <v>316</v>
      </c>
      <c r="E275" s="119">
        <v>2.6120000000000001</v>
      </c>
      <c r="F275" s="119">
        <v>3.77</v>
      </c>
      <c r="G275" s="120">
        <f t="shared" ref="G275:G302" si="16">(F275-E275)*0.8598</f>
        <v>0.99564839999999999</v>
      </c>
      <c r="H275" s="127">
        <f t="shared" si="15"/>
        <v>0.14477102404223741</v>
      </c>
      <c r="I275" s="122">
        <f t="shared" si="14"/>
        <v>1.1404194240422374</v>
      </c>
      <c r="J275" s="66"/>
      <c r="K275" s="84"/>
      <c r="L275" s="132"/>
      <c r="M275" s="19"/>
    </row>
    <row r="276" spans="1:13" x14ac:dyDescent="0.25">
      <c r="A276" s="90">
        <v>262</v>
      </c>
      <c r="B276" s="43" t="s">
        <v>287</v>
      </c>
      <c r="C276" s="42">
        <v>52.1</v>
      </c>
      <c r="D276" s="48" t="s">
        <v>316</v>
      </c>
      <c r="E276" s="119">
        <v>2.0099999999999998</v>
      </c>
      <c r="F276" s="119">
        <v>2.0179999999999998</v>
      </c>
      <c r="G276" s="120">
        <f t="shared" si="16"/>
        <v>6.8784000000000059E-3</v>
      </c>
      <c r="H276" s="127">
        <f t="shared" si="15"/>
        <v>9.3233255285544728E-2</v>
      </c>
      <c r="I276" s="122">
        <f t="shared" si="14"/>
        <v>0.10011165528554473</v>
      </c>
      <c r="J276" s="66"/>
      <c r="K276" s="84"/>
      <c r="L276" s="132"/>
      <c r="M276" s="19"/>
    </row>
    <row r="277" spans="1:13" x14ac:dyDescent="0.25">
      <c r="A277" s="90">
        <v>263</v>
      </c>
      <c r="B277" s="43" t="s">
        <v>288</v>
      </c>
      <c r="C277" s="42">
        <v>50.6</v>
      </c>
      <c r="D277" s="48" t="s">
        <v>316</v>
      </c>
      <c r="E277" s="119">
        <v>1.419</v>
      </c>
      <c r="F277" s="119">
        <v>1.4590000000000001</v>
      </c>
      <c r="G277" s="120">
        <f t="shared" si="16"/>
        <v>3.4392000000000034E-2</v>
      </c>
      <c r="H277" s="127">
        <f t="shared" si="15"/>
        <v>9.0548996496133641E-2</v>
      </c>
      <c r="I277" s="122">
        <f t="shared" si="14"/>
        <v>0.12494099649613367</v>
      </c>
      <c r="J277" s="66"/>
      <c r="K277" s="84"/>
      <c r="L277" s="132"/>
      <c r="M277" s="19"/>
    </row>
    <row r="278" spans="1:13" x14ac:dyDescent="0.25">
      <c r="A278" s="90">
        <v>264</v>
      </c>
      <c r="B278" s="43" t="s">
        <v>289</v>
      </c>
      <c r="C278" s="42">
        <v>114.3</v>
      </c>
      <c r="D278" s="48" t="s">
        <v>316</v>
      </c>
      <c r="E278" s="119">
        <v>6.44</v>
      </c>
      <c r="F278" s="119">
        <v>10.208</v>
      </c>
      <c r="G278" s="120">
        <f t="shared" si="16"/>
        <v>3.2397263999999999</v>
      </c>
      <c r="H278" s="127">
        <f t="shared" si="15"/>
        <v>0.20454051975312401</v>
      </c>
      <c r="I278" s="122">
        <f t="shared" si="14"/>
        <v>3.4442669197531237</v>
      </c>
      <c r="J278" s="66"/>
      <c r="K278" s="84"/>
      <c r="L278" s="132"/>
      <c r="M278" s="19"/>
    </row>
    <row r="279" spans="1:13" x14ac:dyDescent="0.25">
      <c r="A279" s="90">
        <v>265</v>
      </c>
      <c r="B279" s="43" t="s">
        <v>290</v>
      </c>
      <c r="C279" s="42">
        <v>107</v>
      </c>
      <c r="D279" s="48" t="s">
        <v>316</v>
      </c>
      <c r="E279" s="119">
        <v>3.9790000000000001</v>
      </c>
      <c r="F279" s="119">
        <v>4.0060000000000002</v>
      </c>
      <c r="G279" s="120">
        <f t="shared" si="16"/>
        <v>2.3214600000000116E-2</v>
      </c>
      <c r="H279" s="127">
        <f t="shared" si="15"/>
        <v>0.1914771269779901</v>
      </c>
      <c r="I279" s="122">
        <f t="shared" si="14"/>
        <v>0.21469172697799022</v>
      </c>
      <c r="J279" s="66"/>
      <c r="K279" s="84"/>
      <c r="L279" s="132"/>
      <c r="M279" s="19"/>
    </row>
    <row r="280" spans="1:13" x14ac:dyDescent="0.25">
      <c r="A280" s="90">
        <v>266</v>
      </c>
      <c r="B280" s="43" t="s">
        <v>291</v>
      </c>
      <c r="C280" s="42">
        <v>92.8</v>
      </c>
      <c r="D280" s="48" t="s">
        <v>316</v>
      </c>
      <c r="E280" s="119">
        <v>3.4940000000000002</v>
      </c>
      <c r="F280" s="119">
        <v>4.7240000000000002</v>
      </c>
      <c r="G280" s="120">
        <f t="shared" si="16"/>
        <v>1.0575540000000001</v>
      </c>
      <c r="H280" s="127">
        <f t="shared" si="15"/>
        <v>0.16606614377156526</v>
      </c>
      <c r="I280" s="122">
        <f t="shared" si="14"/>
        <v>1.2236201437715652</v>
      </c>
      <c r="J280" s="66"/>
      <c r="K280" s="84"/>
      <c r="L280" s="132"/>
      <c r="M280" s="19"/>
    </row>
    <row r="281" spans="1:13" x14ac:dyDescent="0.25">
      <c r="A281" s="90">
        <v>267</v>
      </c>
      <c r="B281" s="43" t="s">
        <v>292</v>
      </c>
      <c r="C281" s="42">
        <v>80.3</v>
      </c>
      <c r="D281" s="48" t="s">
        <v>316</v>
      </c>
      <c r="E281" s="119">
        <v>3.4089999999999998</v>
      </c>
      <c r="F281" s="119">
        <v>4.8049999999999997</v>
      </c>
      <c r="G281" s="120">
        <f>(F281-E281)*0.8598</f>
        <v>1.2002808</v>
      </c>
      <c r="H281" s="127">
        <f t="shared" si="15"/>
        <v>0.14369732052647294</v>
      </c>
      <c r="I281" s="122">
        <f t="shared" si="14"/>
        <v>1.3439781205264729</v>
      </c>
      <c r="J281" s="66"/>
      <c r="K281" s="84"/>
      <c r="L281" s="132"/>
      <c r="M281" s="19"/>
    </row>
    <row r="282" spans="1:13" x14ac:dyDescent="0.25">
      <c r="A282" s="90">
        <v>268</v>
      </c>
      <c r="B282" s="43" t="s">
        <v>293</v>
      </c>
      <c r="C282" s="42">
        <v>52</v>
      </c>
      <c r="D282" s="48" t="s">
        <v>316</v>
      </c>
      <c r="E282" s="119">
        <v>0</v>
      </c>
      <c r="F282" s="119">
        <v>0.01</v>
      </c>
      <c r="G282" s="120">
        <f>(F282-E282)*0.8598</f>
        <v>8.5979999999999997E-3</v>
      </c>
      <c r="H282" s="127">
        <f t="shared" si="15"/>
        <v>9.3054304699583978E-2</v>
      </c>
      <c r="I282" s="122">
        <f t="shared" si="14"/>
        <v>0.10165230469958397</v>
      </c>
      <c r="J282" s="66"/>
      <c r="K282" s="84"/>
      <c r="L282" s="132"/>
      <c r="M282" s="19"/>
    </row>
    <row r="283" spans="1:13" x14ac:dyDescent="0.25">
      <c r="A283" s="90">
        <v>269</v>
      </c>
      <c r="B283" s="43" t="s">
        <v>294</v>
      </c>
      <c r="C283" s="42">
        <v>50.4</v>
      </c>
      <c r="D283" s="48" t="s">
        <v>316</v>
      </c>
      <c r="E283" s="119">
        <v>3.35</v>
      </c>
      <c r="F283" s="119">
        <v>4.76</v>
      </c>
      <c r="G283" s="120">
        <f t="shared" si="16"/>
        <v>1.2123179999999998</v>
      </c>
      <c r="H283" s="127">
        <f t="shared" si="15"/>
        <v>9.0191095324212156E-2</v>
      </c>
      <c r="I283" s="122">
        <f t="shared" si="14"/>
        <v>1.302509095324212</v>
      </c>
      <c r="J283" s="66"/>
      <c r="K283" s="84"/>
      <c r="L283" s="132"/>
      <c r="M283" s="19"/>
    </row>
    <row r="284" spans="1:13" x14ac:dyDescent="0.25">
      <c r="A284" s="90">
        <v>270</v>
      </c>
      <c r="B284" s="43" t="s">
        <v>295</v>
      </c>
      <c r="C284" s="42">
        <v>113.4</v>
      </c>
      <c r="D284" s="48" t="s">
        <v>316</v>
      </c>
      <c r="E284" s="119">
        <v>2.294</v>
      </c>
      <c r="F284" s="119">
        <v>5.492</v>
      </c>
      <c r="G284" s="120">
        <f t="shared" si="16"/>
        <v>2.7496404000000001</v>
      </c>
      <c r="H284" s="127">
        <f t="shared" si="15"/>
        <v>0.20292996447947739</v>
      </c>
      <c r="I284" s="122">
        <f t="shared" si="14"/>
        <v>2.9525703644794774</v>
      </c>
      <c r="J284" s="66"/>
      <c r="K284" s="84"/>
      <c r="L284" s="132"/>
      <c r="M284" s="19"/>
    </row>
    <row r="285" spans="1:13" x14ac:dyDescent="0.25">
      <c r="A285" s="90">
        <v>271</v>
      </c>
      <c r="B285" s="43" t="s">
        <v>296</v>
      </c>
      <c r="C285" s="42">
        <v>106.2</v>
      </c>
      <c r="D285" s="48" t="s">
        <v>316</v>
      </c>
      <c r="E285" s="119">
        <v>4.8970000000000002</v>
      </c>
      <c r="F285" s="119">
        <v>6.3639999999999999</v>
      </c>
      <c r="G285" s="120">
        <f t="shared" si="16"/>
        <v>1.2613265999999996</v>
      </c>
      <c r="H285" s="127">
        <f t="shared" si="15"/>
        <v>0.19004552229030422</v>
      </c>
      <c r="I285" s="122">
        <f t="shared" si="14"/>
        <v>1.4513721222903038</v>
      </c>
      <c r="J285" s="66"/>
      <c r="K285" s="84"/>
      <c r="L285" s="132"/>
      <c r="M285" s="19"/>
    </row>
    <row r="286" spans="1:13" x14ac:dyDescent="0.25">
      <c r="A286" s="90">
        <v>272</v>
      </c>
      <c r="B286" s="43" t="s">
        <v>297</v>
      </c>
      <c r="C286" s="42">
        <v>92.7</v>
      </c>
      <c r="D286" s="48" t="s">
        <v>316</v>
      </c>
      <c r="E286" s="119">
        <v>4.274</v>
      </c>
      <c r="F286" s="119">
        <v>7.0110000000000001</v>
      </c>
      <c r="G286" s="120">
        <f t="shared" si="16"/>
        <v>2.3532725999999999</v>
      </c>
      <c r="H286" s="127">
        <f t="shared" si="15"/>
        <v>0.16588719318560452</v>
      </c>
      <c r="I286" s="122">
        <f t="shared" si="14"/>
        <v>2.5191597931856045</v>
      </c>
      <c r="J286" s="66"/>
      <c r="K286" s="84"/>
      <c r="L286" s="132"/>
      <c r="M286" s="19"/>
    </row>
    <row r="287" spans="1:13" x14ac:dyDescent="0.25">
      <c r="A287" s="90">
        <v>273</v>
      </c>
      <c r="B287" s="43" t="s">
        <v>298</v>
      </c>
      <c r="C287" s="42">
        <v>81.5</v>
      </c>
      <c r="D287" s="48" t="s">
        <v>316</v>
      </c>
      <c r="E287" s="119">
        <v>4.1769999999999996</v>
      </c>
      <c r="F287" s="119">
        <v>6.1989999999999998</v>
      </c>
      <c r="G287" s="120">
        <f t="shared" si="16"/>
        <v>1.7385156000000002</v>
      </c>
      <c r="H287" s="127">
        <f t="shared" si="15"/>
        <v>0.14584472755800182</v>
      </c>
      <c r="I287" s="122">
        <f t="shared" si="14"/>
        <v>1.8843603275580021</v>
      </c>
      <c r="J287" s="66"/>
      <c r="K287" s="84"/>
      <c r="L287" s="132"/>
      <c r="M287" s="19"/>
    </row>
    <row r="288" spans="1:13" x14ac:dyDescent="0.25">
      <c r="A288" s="90">
        <v>274</v>
      </c>
      <c r="B288" s="43" t="s">
        <v>299</v>
      </c>
      <c r="C288" s="42">
        <v>52</v>
      </c>
      <c r="D288" s="48" t="s">
        <v>316</v>
      </c>
      <c r="E288" s="119">
        <v>2.8220000000000001</v>
      </c>
      <c r="F288" s="119">
        <v>4.3579999999999997</v>
      </c>
      <c r="G288" s="120">
        <f t="shared" si="16"/>
        <v>1.3206527999999997</v>
      </c>
      <c r="H288" s="127">
        <f t="shared" si="15"/>
        <v>9.3054304699583978E-2</v>
      </c>
      <c r="I288" s="122">
        <f t="shared" si="14"/>
        <v>1.4137071046995837</v>
      </c>
      <c r="J288" s="66"/>
      <c r="K288" s="84"/>
      <c r="L288" s="132"/>
      <c r="M288" s="19"/>
    </row>
    <row r="289" spans="1:13" x14ac:dyDescent="0.25">
      <c r="A289" s="90">
        <v>275</v>
      </c>
      <c r="B289" s="43" t="s">
        <v>300</v>
      </c>
      <c r="C289" s="42">
        <v>50.1</v>
      </c>
      <c r="D289" s="48" t="s">
        <v>316</v>
      </c>
      <c r="E289" s="119">
        <v>2.1219999999999999</v>
      </c>
      <c r="F289" s="119">
        <v>2.411</v>
      </c>
      <c r="G289" s="120">
        <f t="shared" si="16"/>
        <v>0.24848220000000013</v>
      </c>
      <c r="H289" s="127">
        <f t="shared" si="15"/>
        <v>8.965424356632995E-2</v>
      </c>
      <c r="I289" s="122">
        <f t="shared" si="14"/>
        <v>0.3381364435663301</v>
      </c>
      <c r="J289" s="66"/>
      <c r="K289" s="84"/>
      <c r="L289" s="132"/>
      <c r="M289" s="19"/>
    </row>
    <row r="290" spans="1:13" x14ac:dyDescent="0.25">
      <c r="A290" s="90">
        <v>276</v>
      </c>
      <c r="B290" s="43" t="s">
        <v>301</v>
      </c>
      <c r="C290" s="42">
        <v>113.9</v>
      </c>
      <c r="D290" s="48" t="s">
        <v>316</v>
      </c>
      <c r="E290" s="119">
        <v>7.8259999999999996</v>
      </c>
      <c r="F290" s="119">
        <v>12.44</v>
      </c>
      <c r="G290" s="120">
        <f t="shared" si="16"/>
        <v>3.9671172000000001</v>
      </c>
      <c r="H290" s="127">
        <f t="shared" si="15"/>
        <v>0.20382471740928107</v>
      </c>
      <c r="I290" s="122">
        <f t="shared" si="14"/>
        <v>4.170941917409281</v>
      </c>
      <c r="J290" s="66"/>
      <c r="K290" s="84"/>
      <c r="L290" s="132"/>
      <c r="M290" s="19"/>
    </row>
    <row r="291" spans="1:13" x14ac:dyDescent="0.25">
      <c r="A291" s="90">
        <v>277</v>
      </c>
      <c r="B291" s="43" t="s">
        <v>302</v>
      </c>
      <c r="C291" s="42">
        <v>107.4</v>
      </c>
      <c r="D291" s="48" t="s">
        <v>316</v>
      </c>
      <c r="E291" s="119">
        <v>4.9029999999999996</v>
      </c>
      <c r="F291" s="119">
        <v>7.97</v>
      </c>
      <c r="G291" s="120">
        <f t="shared" si="16"/>
        <v>2.6370066000000003</v>
      </c>
      <c r="H291" s="127">
        <f t="shared" si="15"/>
        <v>0.19219292932183307</v>
      </c>
      <c r="I291" s="122">
        <f t="shared" si="14"/>
        <v>2.8291995293218335</v>
      </c>
      <c r="J291" s="66"/>
      <c r="K291" s="84"/>
      <c r="L291" s="132"/>
      <c r="M291" s="19"/>
    </row>
    <row r="292" spans="1:13" x14ac:dyDescent="0.25">
      <c r="A292" s="90">
        <v>278</v>
      </c>
      <c r="B292" s="43" t="s">
        <v>303</v>
      </c>
      <c r="C292" s="42">
        <v>92.6</v>
      </c>
      <c r="D292" s="48" t="s">
        <v>316</v>
      </c>
      <c r="E292" s="119">
        <v>4.0880000000000001</v>
      </c>
      <c r="F292" s="119">
        <v>4.1020000000000003</v>
      </c>
      <c r="G292" s="120">
        <f t="shared" si="16"/>
        <v>1.2037200000000201E-2</v>
      </c>
      <c r="H292" s="127">
        <f t="shared" si="15"/>
        <v>0.16570824259964376</v>
      </c>
      <c r="I292" s="122">
        <f t="shared" si="14"/>
        <v>0.17774544259964395</v>
      </c>
      <c r="J292" s="66"/>
      <c r="K292" s="84"/>
      <c r="L292" s="132"/>
      <c r="M292" s="19"/>
    </row>
    <row r="293" spans="1:13" x14ac:dyDescent="0.25">
      <c r="A293" s="90">
        <v>279</v>
      </c>
      <c r="B293" s="43" t="s">
        <v>304</v>
      </c>
      <c r="C293" s="42">
        <v>80.5</v>
      </c>
      <c r="D293" s="48" t="s">
        <v>316</v>
      </c>
      <c r="E293" s="119">
        <v>3.1179999999999999</v>
      </c>
      <c r="F293" s="119">
        <v>4.2640000000000002</v>
      </c>
      <c r="G293" s="120">
        <f t="shared" si="16"/>
        <v>0.98533080000000028</v>
      </c>
      <c r="H293" s="127">
        <f t="shared" si="15"/>
        <v>0.14405522169839444</v>
      </c>
      <c r="I293" s="122">
        <f t="shared" ref="I293:I302" si="17">G293+H293</f>
        <v>1.1293860216983946</v>
      </c>
      <c r="J293" s="66"/>
      <c r="K293" s="84"/>
      <c r="L293" s="132"/>
      <c r="M293" s="19"/>
    </row>
    <row r="294" spans="1:13" x14ac:dyDescent="0.25">
      <c r="A294" s="90">
        <v>280</v>
      </c>
      <c r="B294" s="43" t="s">
        <v>305</v>
      </c>
      <c r="C294" s="42">
        <v>52</v>
      </c>
      <c r="D294" s="48" t="s">
        <v>316</v>
      </c>
      <c r="E294" s="119">
        <v>3.3370000000000002</v>
      </c>
      <c r="F294" s="119">
        <v>4.6120000000000001</v>
      </c>
      <c r="G294" s="120">
        <f t="shared" si="16"/>
        <v>1.0962449999999999</v>
      </c>
      <c r="H294" s="127">
        <f t="shared" si="15"/>
        <v>9.3054304699583978E-2</v>
      </c>
      <c r="I294" s="122">
        <f t="shared" si="17"/>
        <v>1.1892993046995839</v>
      </c>
      <c r="J294" s="66"/>
      <c r="K294" s="84"/>
      <c r="L294" s="132"/>
      <c r="M294" s="19"/>
    </row>
    <row r="295" spans="1:13" x14ac:dyDescent="0.25">
      <c r="A295" s="90">
        <v>281</v>
      </c>
      <c r="B295" s="43" t="s">
        <v>306</v>
      </c>
      <c r="C295" s="42">
        <v>50.4</v>
      </c>
      <c r="D295" s="48" t="s">
        <v>316</v>
      </c>
      <c r="E295" s="119">
        <v>3.3730000000000002</v>
      </c>
      <c r="F295" s="119">
        <v>4.9139999999999997</v>
      </c>
      <c r="G295" s="120">
        <f t="shared" si="16"/>
        <v>1.3249517999999996</v>
      </c>
      <c r="H295" s="127">
        <f t="shared" si="15"/>
        <v>9.0191095324212156E-2</v>
      </c>
      <c r="I295" s="122">
        <f t="shared" si="17"/>
        <v>1.4151428953242118</v>
      </c>
      <c r="J295" s="66"/>
      <c r="K295" s="84"/>
      <c r="L295" s="132"/>
      <c r="M295" s="19"/>
    </row>
    <row r="296" spans="1:13" x14ac:dyDescent="0.25">
      <c r="A296" s="90">
        <v>282</v>
      </c>
      <c r="B296" s="43" t="s">
        <v>307</v>
      </c>
      <c r="C296" s="42">
        <v>113.7</v>
      </c>
      <c r="D296" s="48" t="s">
        <v>316</v>
      </c>
      <c r="E296" s="119">
        <v>7.3040000000000003</v>
      </c>
      <c r="F296" s="119">
        <v>11.196</v>
      </c>
      <c r="G296" s="120">
        <f t="shared" si="16"/>
        <v>3.3463415999999997</v>
      </c>
      <c r="H296" s="127">
        <f t="shared" si="15"/>
        <v>0.2034668162373596</v>
      </c>
      <c r="I296" s="122">
        <f t="shared" si="17"/>
        <v>3.5498084162373593</v>
      </c>
      <c r="J296" s="66"/>
      <c r="K296" s="84"/>
      <c r="L296" s="132"/>
      <c r="M296" s="19"/>
    </row>
    <row r="297" spans="1:13" x14ac:dyDescent="0.25">
      <c r="A297" s="90">
        <v>283</v>
      </c>
      <c r="B297" s="43" t="s">
        <v>308</v>
      </c>
      <c r="C297" s="42">
        <v>106.2</v>
      </c>
      <c r="D297" s="48" t="s">
        <v>316</v>
      </c>
      <c r="E297" s="119">
        <v>4.9960000000000004</v>
      </c>
      <c r="F297" s="119">
        <v>6.62</v>
      </c>
      <c r="G297" s="120">
        <f t="shared" si="16"/>
        <v>1.3963151999999996</v>
      </c>
      <c r="H297" s="127">
        <f t="shared" si="15"/>
        <v>0.19004552229030422</v>
      </c>
      <c r="I297" s="122">
        <f t="shared" si="17"/>
        <v>1.5863607222903038</v>
      </c>
      <c r="J297" s="66"/>
      <c r="K297" s="84"/>
      <c r="L297" s="132"/>
      <c r="M297" s="19"/>
    </row>
    <row r="298" spans="1:13" x14ac:dyDescent="0.25">
      <c r="A298" s="90">
        <v>284</v>
      </c>
      <c r="B298" s="43" t="s">
        <v>309</v>
      </c>
      <c r="C298" s="42">
        <v>92</v>
      </c>
      <c r="D298" s="48" t="s">
        <v>316</v>
      </c>
      <c r="E298" s="119">
        <v>2.4950000000000001</v>
      </c>
      <c r="F298" s="119">
        <v>4.0149999999999997</v>
      </c>
      <c r="G298" s="120">
        <f t="shared" si="16"/>
        <v>1.3068959999999996</v>
      </c>
      <c r="H298" s="127">
        <f t="shared" si="15"/>
        <v>0.16463453908387934</v>
      </c>
      <c r="I298" s="122">
        <f t="shared" si="17"/>
        <v>1.4715305390838789</v>
      </c>
      <c r="J298" s="66"/>
      <c r="K298" s="84"/>
      <c r="L298" s="132"/>
      <c r="M298" s="19"/>
    </row>
    <row r="299" spans="1:13" x14ac:dyDescent="0.25">
      <c r="A299" s="90">
        <v>285</v>
      </c>
      <c r="B299" s="43" t="s">
        <v>310</v>
      </c>
      <c r="C299" s="42">
        <v>79.7</v>
      </c>
      <c r="D299" s="48" t="s">
        <v>316</v>
      </c>
      <c r="E299" s="119">
        <v>5.6390000000000002</v>
      </c>
      <c r="F299" s="119">
        <v>7.7889999999999997</v>
      </c>
      <c r="G299" s="120">
        <f t="shared" si="16"/>
        <v>1.8485699999999996</v>
      </c>
      <c r="H299" s="127">
        <f t="shared" si="15"/>
        <v>0.14262361701070853</v>
      </c>
      <c r="I299" s="122">
        <f t="shared" si="17"/>
        <v>1.9911936170107081</v>
      </c>
      <c r="J299" s="66"/>
      <c r="K299" s="84"/>
      <c r="L299" s="132"/>
      <c r="M299" s="19"/>
    </row>
    <row r="300" spans="1:13" x14ac:dyDescent="0.25">
      <c r="A300" s="90">
        <v>286</v>
      </c>
      <c r="B300" s="43" t="s">
        <v>311</v>
      </c>
      <c r="C300" s="42">
        <v>51.4</v>
      </c>
      <c r="D300" s="48" t="s">
        <v>316</v>
      </c>
      <c r="E300" s="119">
        <v>1.675</v>
      </c>
      <c r="F300" s="119">
        <v>2.2599999999999998</v>
      </c>
      <c r="G300" s="120">
        <f t="shared" si="16"/>
        <v>0.50298299999999974</v>
      </c>
      <c r="H300" s="127">
        <f t="shared" si="15"/>
        <v>9.1980601183819552E-2</v>
      </c>
      <c r="I300" s="122">
        <f t="shared" si="17"/>
        <v>0.5949636011838193</v>
      </c>
      <c r="J300" s="66"/>
      <c r="K300" s="84"/>
      <c r="L300" s="132"/>
      <c r="M300" s="19"/>
    </row>
    <row r="301" spans="1:13" x14ac:dyDescent="0.25">
      <c r="A301" s="90">
        <v>287</v>
      </c>
      <c r="B301" s="43" t="s">
        <v>312</v>
      </c>
      <c r="C301" s="42">
        <v>50.3</v>
      </c>
      <c r="D301" s="48" t="s">
        <v>316</v>
      </c>
      <c r="E301" s="119">
        <v>1.575</v>
      </c>
      <c r="F301" s="119">
        <v>2.234</v>
      </c>
      <c r="G301" s="120">
        <f t="shared" si="16"/>
        <v>0.56660820000000001</v>
      </c>
      <c r="H301" s="127">
        <f t="shared" si="15"/>
        <v>9.0012144738251421E-2</v>
      </c>
      <c r="I301" s="122">
        <f t="shared" si="17"/>
        <v>0.65662034473825148</v>
      </c>
      <c r="J301" s="66"/>
      <c r="K301" s="84"/>
      <c r="L301" s="132"/>
      <c r="M301" s="19"/>
    </row>
    <row r="302" spans="1:13" x14ac:dyDescent="0.25">
      <c r="A302" s="90">
        <v>288</v>
      </c>
      <c r="B302" s="43" t="s">
        <v>313</v>
      </c>
      <c r="C302" s="42">
        <v>114.8</v>
      </c>
      <c r="D302" s="48" t="s">
        <v>316</v>
      </c>
      <c r="E302" s="119">
        <v>8.766</v>
      </c>
      <c r="F302" s="119">
        <v>11.189</v>
      </c>
      <c r="G302" s="120">
        <f t="shared" si="16"/>
        <v>2.0832953999999999</v>
      </c>
      <c r="H302" s="127">
        <f t="shared" si="15"/>
        <v>0.20543527268292772</v>
      </c>
      <c r="I302" s="122">
        <f t="shared" si="17"/>
        <v>2.2887306726829277</v>
      </c>
      <c r="J302" s="66"/>
      <c r="K302" s="84"/>
      <c r="L302" s="132"/>
      <c r="M302" s="19"/>
    </row>
    <row r="303" spans="1:13" x14ac:dyDescent="0.25">
      <c r="A303" s="207" t="s">
        <v>3</v>
      </c>
      <c r="B303" s="208"/>
      <c r="C303" s="97">
        <f>SUM(C17:C302)</f>
        <v>20172.000000000007</v>
      </c>
      <c r="D303" s="97"/>
      <c r="E303" s="121"/>
      <c r="F303" s="121"/>
      <c r="G303" s="122">
        <f>SUM(G17:G302)</f>
        <v>367.88508779999984</v>
      </c>
      <c r="H303" s="122">
        <f>SUM(H17:H302)</f>
        <v>36.097912200000138</v>
      </c>
      <c r="I303" s="122">
        <f>SUM(I17:I302)</f>
        <v>403.98300000000023</v>
      </c>
      <c r="J303" s="66"/>
      <c r="K303" s="84"/>
      <c r="L303" s="132"/>
      <c r="M303" s="19"/>
    </row>
    <row r="304" spans="1:13" ht="26.25" customHeight="1" x14ac:dyDescent="0.25">
      <c r="G304" s="66"/>
      <c r="I304" s="20"/>
      <c r="J304" s="20"/>
      <c r="K304" s="84"/>
      <c r="M304" s="19"/>
    </row>
    <row r="305" spans="1:16" ht="40.5" customHeight="1" x14ac:dyDescent="0.25">
      <c r="A305" s="98" t="s">
        <v>327</v>
      </c>
      <c r="B305" s="98" t="s">
        <v>1</v>
      </c>
      <c r="C305" s="98" t="s">
        <v>2</v>
      </c>
      <c r="D305" s="98" t="s">
        <v>314</v>
      </c>
      <c r="E305" s="18" t="s">
        <v>382</v>
      </c>
      <c r="F305" s="18" t="s">
        <v>377</v>
      </c>
      <c r="G305" s="50" t="s">
        <v>330</v>
      </c>
      <c r="H305" s="84"/>
      <c r="J305" s="19"/>
      <c r="K305" s="75"/>
      <c r="L305" s="75"/>
      <c r="N305" s="76"/>
      <c r="P305" s="75"/>
    </row>
    <row r="306" spans="1:16" ht="15.75" customHeight="1" x14ac:dyDescent="0.25">
      <c r="A306" s="112" t="s">
        <v>331</v>
      </c>
      <c r="B306" s="43" t="s">
        <v>332</v>
      </c>
      <c r="C306" s="42">
        <v>30.4</v>
      </c>
      <c r="D306" s="102" t="s">
        <v>316</v>
      </c>
      <c r="E306" s="104">
        <v>4.0640000000000001</v>
      </c>
      <c r="F306" s="104">
        <v>4.0640000000000001</v>
      </c>
      <c r="G306" s="120">
        <f>(F306-E306)*0.8598</f>
        <v>0</v>
      </c>
      <c r="H306" s="84"/>
      <c r="J306" s="19"/>
      <c r="K306" s="75"/>
      <c r="L306" s="75"/>
      <c r="N306" s="76"/>
      <c r="P306" s="75"/>
    </row>
    <row r="307" spans="1:16" ht="15.75" customHeight="1" x14ac:dyDescent="0.25">
      <c r="A307" s="112" t="s">
        <v>333</v>
      </c>
      <c r="B307" s="43" t="s">
        <v>334</v>
      </c>
      <c r="C307" s="42">
        <v>89</v>
      </c>
      <c r="D307" s="102" t="s">
        <v>316</v>
      </c>
      <c r="E307" s="104">
        <v>8.1389999999999993</v>
      </c>
      <c r="F307" s="104">
        <v>8.1389999999999993</v>
      </c>
      <c r="G307" s="120">
        <f t="shared" ref="G307:G323" si="18">(F307-E307)*0.8598</f>
        <v>0</v>
      </c>
      <c r="H307" s="84"/>
      <c r="J307" s="19"/>
      <c r="K307" s="75"/>
      <c r="L307" s="75"/>
      <c r="N307" s="76"/>
      <c r="P307" s="75"/>
    </row>
    <row r="308" spans="1:16" ht="15.75" customHeight="1" x14ac:dyDescent="0.25">
      <c r="A308" s="112" t="s">
        <v>335</v>
      </c>
      <c r="B308" s="43" t="s">
        <v>336</v>
      </c>
      <c r="C308" s="42">
        <v>107.3</v>
      </c>
      <c r="D308" s="102" t="s">
        <v>316</v>
      </c>
      <c r="E308" s="104">
        <v>9.7560000000000002</v>
      </c>
      <c r="F308" s="104">
        <v>15.718</v>
      </c>
      <c r="G308" s="120">
        <f t="shared" si="18"/>
        <v>5.1261276000000002</v>
      </c>
      <c r="H308" s="84"/>
      <c r="J308" s="19"/>
      <c r="K308" s="75"/>
      <c r="L308" s="75"/>
      <c r="N308" s="76"/>
      <c r="P308" s="75"/>
    </row>
    <row r="309" spans="1:16" ht="15.75" customHeight="1" x14ac:dyDescent="0.25">
      <c r="A309" s="112" t="s">
        <v>337</v>
      </c>
      <c r="B309" s="43" t="s">
        <v>338</v>
      </c>
      <c r="C309" s="42">
        <v>48.4</v>
      </c>
      <c r="D309" s="102" t="s">
        <v>316</v>
      </c>
      <c r="E309" s="104">
        <v>6.1769999999999996</v>
      </c>
      <c r="F309" s="104">
        <v>10.036</v>
      </c>
      <c r="G309" s="120">
        <f t="shared" si="18"/>
        <v>3.3179682000000001</v>
      </c>
      <c r="H309" s="84"/>
      <c r="J309" s="19"/>
      <c r="K309" s="75"/>
      <c r="L309" s="75"/>
      <c r="N309" s="76"/>
      <c r="P309" s="75"/>
    </row>
    <row r="310" spans="1:16" ht="15.75" customHeight="1" x14ac:dyDescent="0.25">
      <c r="A310" s="112" t="s">
        <v>339</v>
      </c>
      <c r="B310" s="43" t="s">
        <v>340</v>
      </c>
      <c r="C310" s="42">
        <v>93.1</v>
      </c>
      <c r="D310" s="102" t="s">
        <v>316</v>
      </c>
      <c r="E310" s="104">
        <v>7.7189999999999994</v>
      </c>
      <c r="F310" s="104">
        <v>7.7189999999999994</v>
      </c>
      <c r="G310" s="120">
        <f t="shared" si="18"/>
        <v>0</v>
      </c>
      <c r="H310" s="84"/>
      <c r="J310" s="19"/>
      <c r="K310" s="75"/>
      <c r="L310" s="75"/>
      <c r="N310" s="76"/>
      <c r="P310" s="75"/>
    </row>
    <row r="311" spans="1:16" ht="15.75" customHeight="1" x14ac:dyDescent="0.25">
      <c r="A311" s="112" t="s">
        <v>341</v>
      </c>
      <c r="B311" s="43" t="s">
        <v>342</v>
      </c>
      <c r="C311" s="183">
        <v>178.4</v>
      </c>
      <c r="D311" s="102" t="s">
        <v>316</v>
      </c>
      <c r="E311" s="104">
        <v>7.8149999999999995</v>
      </c>
      <c r="F311" s="104">
        <v>10.815000000000001</v>
      </c>
      <c r="G311" s="120">
        <f>(F311-E311)*0.8598</f>
        <v>2.5794000000000015</v>
      </c>
      <c r="H311" s="84"/>
      <c r="J311" s="19"/>
      <c r="K311" s="75"/>
      <c r="L311" s="75"/>
      <c r="N311" s="76"/>
      <c r="P311" s="75"/>
    </row>
    <row r="312" spans="1:16" ht="15.75" customHeight="1" x14ac:dyDescent="0.25">
      <c r="A312" s="112" t="s">
        <v>343</v>
      </c>
      <c r="B312" s="43" t="s">
        <v>344</v>
      </c>
      <c r="C312" s="184"/>
      <c r="D312" s="102" t="s">
        <v>316</v>
      </c>
      <c r="E312" s="104">
        <v>6.9220000000000006</v>
      </c>
      <c r="F312" s="104">
        <v>9.4220000000000006</v>
      </c>
      <c r="G312" s="120">
        <f>(F312-E312)*0.8598</f>
        <v>2.1495000000000002</v>
      </c>
      <c r="H312" s="84"/>
      <c r="J312" s="19"/>
      <c r="K312" s="75"/>
      <c r="L312" s="75"/>
      <c r="N312" s="76"/>
      <c r="P312" s="75"/>
    </row>
    <row r="313" spans="1:16" ht="15.75" customHeight="1" x14ac:dyDescent="0.25">
      <c r="A313" s="112" t="s">
        <v>345</v>
      </c>
      <c r="B313" s="43" t="s">
        <v>346</v>
      </c>
      <c r="C313" s="42">
        <v>84.2</v>
      </c>
      <c r="D313" s="102" t="s">
        <v>316</v>
      </c>
      <c r="E313" s="104">
        <v>6.0510000000000002</v>
      </c>
      <c r="F313" s="104">
        <v>6.5880000000000001</v>
      </c>
      <c r="G313" s="120">
        <f t="shared" si="18"/>
        <v>0.46171259999999992</v>
      </c>
      <c r="H313" s="84"/>
      <c r="J313" s="19"/>
      <c r="K313" s="75"/>
      <c r="L313" s="75"/>
      <c r="N313" s="76"/>
      <c r="P313" s="75"/>
    </row>
    <row r="314" spans="1:16" ht="15.75" customHeight="1" x14ac:dyDescent="0.25">
      <c r="A314" s="112" t="s">
        <v>347</v>
      </c>
      <c r="B314" s="43" t="s">
        <v>348</v>
      </c>
      <c r="C314" s="42">
        <v>39.1</v>
      </c>
      <c r="D314" s="102" t="s">
        <v>316</v>
      </c>
      <c r="E314" s="104">
        <v>7.9329999999999998</v>
      </c>
      <c r="F314" s="104">
        <v>7.9329999999999998</v>
      </c>
      <c r="G314" s="120">
        <f t="shared" si="18"/>
        <v>0</v>
      </c>
      <c r="H314" s="84"/>
      <c r="J314" s="19"/>
      <c r="K314" s="75"/>
      <c r="L314" s="75"/>
      <c r="N314" s="76"/>
      <c r="P314" s="75"/>
    </row>
    <row r="315" spans="1:16" ht="15.75" customHeight="1" x14ac:dyDescent="0.25">
      <c r="A315" s="112" t="s">
        <v>349</v>
      </c>
      <c r="B315" s="43" t="s">
        <v>350</v>
      </c>
      <c r="C315" s="42">
        <v>58</v>
      </c>
      <c r="D315" s="102" t="s">
        <v>316</v>
      </c>
      <c r="E315" s="104">
        <v>5.6639999999999997</v>
      </c>
      <c r="F315" s="104">
        <v>9.9320000000000004</v>
      </c>
      <c r="G315" s="120">
        <f t="shared" si="18"/>
        <v>3.6696264000000007</v>
      </c>
      <c r="H315" s="84"/>
      <c r="J315" s="19"/>
      <c r="K315" s="75"/>
      <c r="L315" s="75"/>
      <c r="N315" s="76"/>
      <c r="P315" s="75"/>
    </row>
    <row r="316" spans="1:16" ht="15.75" customHeight="1" x14ac:dyDescent="0.25">
      <c r="A316" s="112" t="s">
        <v>351</v>
      </c>
      <c r="B316" s="43" t="s">
        <v>352</v>
      </c>
      <c r="C316" s="42">
        <v>403.1</v>
      </c>
      <c r="D316" s="102" t="s">
        <v>316</v>
      </c>
      <c r="E316" s="104">
        <v>9.7609999999999992</v>
      </c>
      <c r="F316" s="104">
        <v>17.524999999999999</v>
      </c>
      <c r="G316" s="120">
        <f t="shared" si="18"/>
        <v>6.6754871999999992</v>
      </c>
      <c r="H316" s="84"/>
      <c r="J316" s="19"/>
      <c r="K316" s="75"/>
      <c r="L316" s="75"/>
      <c r="N316" s="76"/>
      <c r="P316" s="75"/>
    </row>
    <row r="317" spans="1:16" ht="15.75" customHeight="1" x14ac:dyDescent="0.25">
      <c r="A317" s="112" t="s">
        <v>353</v>
      </c>
      <c r="B317" s="43" t="s">
        <v>354</v>
      </c>
      <c r="C317" s="42">
        <v>80</v>
      </c>
      <c r="D317" s="102" t="s">
        <v>316</v>
      </c>
      <c r="E317" s="104">
        <v>10.143000000000001</v>
      </c>
      <c r="F317" s="104">
        <v>11.914999999999999</v>
      </c>
      <c r="G317" s="120">
        <f t="shared" si="18"/>
        <v>1.5235655999999986</v>
      </c>
      <c r="H317" s="84"/>
      <c r="J317" s="19"/>
      <c r="K317" s="75"/>
      <c r="L317" s="75"/>
      <c r="N317" s="76"/>
      <c r="P317" s="75"/>
    </row>
    <row r="318" spans="1:16" ht="15.75" customHeight="1" x14ac:dyDescent="0.25">
      <c r="A318" s="112" t="s">
        <v>355</v>
      </c>
      <c r="B318" s="43" t="s">
        <v>356</v>
      </c>
      <c r="C318" s="42">
        <v>99.8</v>
      </c>
      <c r="D318" s="102" t="s">
        <v>316</v>
      </c>
      <c r="E318" s="104">
        <v>10.176</v>
      </c>
      <c r="F318" s="104">
        <v>16.600000000000001</v>
      </c>
      <c r="G318" s="120">
        <f t="shared" si="18"/>
        <v>5.523355200000001</v>
      </c>
      <c r="H318" s="84"/>
      <c r="J318" s="19"/>
      <c r="K318" s="75"/>
      <c r="L318" s="75"/>
      <c r="N318" s="76"/>
      <c r="P318" s="75"/>
    </row>
    <row r="319" spans="1:16" ht="15.75" customHeight="1" x14ac:dyDescent="0.25">
      <c r="A319" s="112" t="s">
        <v>357</v>
      </c>
      <c r="B319" s="43" t="s">
        <v>358</v>
      </c>
      <c r="C319" s="42">
        <v>105.9</v>
      </c>
      <c r="D319" s="102" t="s">
        <v>316</v>
      </c>
      <c r="E319" s="104">
        <v>10.170999999999999</v>
      </c>
      <c r="F319" s="104">
        <v>18.350000000000001</v>
      </c>
      <c r="G319" s="120">
        <f t="shared" si="18"/>
        <v>7.0323042000000022</v>
      </c>
      <c r="H319" s="84"/>
      <c r="J319" s="19"/>
      <c r="K319" s="75"/>
      <c r="L319" s="75"/>
      <c r="N319" s="76"/>
      <c r="P319" s="75"/>
    </row>
    <row r="320" spans="1:16" x14ac:dyDescent="0.25">
      <c r="A320" s="112" t="s">
        <v>359</v>
      </c>
      <c r="B320" s="43" t="s">
        <v>360</v>
      </c>
      <c r="C320" s="42">
        <v>25.5</v>
      </c>
      <c r="D320" s="102" t="s">
        <v>316</v>
      </c>
      <c r="E320" s="104">
        <v>4.0389999999999997</v>
      </c>
      <c r="F320" s="104">
        <v>7.3490000000000002</v>
      </c>
      <c r="G320" s="120">
        <f t="shared" si="18"/>
        <v>2.8459380000000003</v>
      </c>
      <c r="H320" s="84"/>
      <c r="J320" s="19"/>
      <c r="K320" s="75"/>
      <c r="L320" s="75"/>
      <c r="N320" s="76"/>
      <c r="P320" s="75"/>
    </row>
    <row r="321" spans="1:16" x14ac:dyDescent="0.25">
      <c r="A321" s="112" t="s">
        <v>361</v>
      </c>
      <c r="B321" s="43" t="s">
        <v>362</v>
      </c>
      <c r="C321" s="42">
        <v>56.3</v>
      </c>
      <c r="D321" s="102" t="s">
        <v>316</v>
      </c>
      <c r="E321" s="104">
        <v>4.3209999999999997</v>
      </c>
      <c r="F321" s="104">
        <v>7.641</v>
      </c>
      <c r="G321" s="105">
        <f t="shared" si="18"/>
        <v>2.8545360000000004</v>
      </c>
      <c r="H321" s="84"/>
      <c r="J321" s="19"/>
      <c r="K321" s="75"/>
      <c r="L321" s="75"/>
      <c r="N321" s="76"/>
      <c r="P321" s="75"/>
    </row>
    <row r="322" spans="1:16" x14ac:dyDescent="0.25">
      <c r="A322" s="112" t="s">
        <v>363</v>
      </c>
      <c r="B322" s="43" t="s">
        <v>364</v>
      </c>
      <c r="C322" s="42">
        <v>37.5</v>
      </c>
      <c r="D322" s="102" t="s">
        <v>316</v>
      </c>
      <c r="E322" s="104">
        <v>3.4780000000000002</v>
      </c>
      <c r="F322" s="104">
        <v>6.1619999999999999</v>
      </c>
      <c r="G322" s="105">
        <f t="shared" si="18"/>
        <v>2.3077031999999997</v>
      </c>
      <c r="H322" s="84"/>
      <c r="J322" s="19"/>
      <c r="K322" s="75"/>
      <c r="L322" s="75"/>
      <c r="N322" s="76"/>
      <c r="P322" s="75"/>
    </row>
    <row r="323" spans="1:16" x14ac:dyDescent="0.25">
      <c r="A323" s="112" t="s">
        <v>365</v>
      </c>
      <c r="B323" s="43" t="s">
        <v>366</v>
      </c>
      <c r="C323" s="42">
        <v>55.1</v>
      </c>
      <c r="D323" s="102" t="s">
        <v>316</v>
      </c>
      <c r="E323" s="104">
        <v>6.7969999999999997</v>
      </c>
      <c r="F323" s="104">
        <v>12.052</v>
      </c>
      <c r="G323" s="105">
        <f t="shared" si="18"/>
        <v>4.518249</v>
      </c>
      <c r="H323" s="84"/>
      <c r="J323" s="19"/>
      <c r="K323" s="75"/>
      <c r="L323" s="75"/>
      <c r="N323" s="76"/>
      <c r="P323" s="75"/>
    </row>
    <row r="324" spans="1:16" x14ac:dyDescent="0.25">
      <c r="A324" s="189" t="s">
        <v>367</v>
      </c>
      <c r="B324" s="189"/>
      <c r="C324" s="106">
        <f t="shared" ref="C324" si="19">SUM(C306:C323)</f>
        <v>1591.1</v>
      </c>
      <c r="D324" s="106"/>
      <c r="E324" s="107"/>
      <c r="F324" s="107"/>
      <c r="G324" s="51">
        <f>SUM(G306:G323)</f>
        <v>50.58547320000001</v>
      </c>
      <c r="H324" s="84"/>
      <c r="J324" s="19"/>
      <c r="K324" s="75"/>
      <c r="L324" s="75"/>
      <c r="N324" s="76"/>
      <c r="P324" s="75"/>
    </row>
  </sheetData>
  <mergeCells count="24"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  <mergeCell ref="E11:F11"/>
    <mergeCell ref="A324:B324"/>
    <mergeCell ref="A13:D13"/>
    <mergeCell ref="E13:F13"/>
    <mergeCell ref="A14:D14"/>
    <mergeCell ref="E14:F14"/>
    <mergeCell ref="A303:B303"/>
    <mergeCell ref="C311:C312"/>
    <mergeCell ref="A12:D12"/>
    <mergeCell ref="E12:F12"/>
    <mergeCell ref="A10:D11"/>
    <mergeCell ref="E10:F10"/>
  </mergeCells>
  <pageMargins left="0" right="0" top="0" bottom="0" header="0.31496062992125984" footer="0.31496062992125984"/>
  <pageSetup paperSize="9" scale="1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7"/>
  <sheetViews>
    <sheetView zoomScaleNormal="100" workbookViewId="0">
      <pane ySplit="16" topLeftCell="A296" activePane="bottomLeft" state="frozen"/>
      <selection pane="bottomLeft" activeCell="J305" sqref="J305"/>
    </sheetView>
  </sheetViews>
  <sheetFormatPr defaultRowHeight="15" x14ac:dyDescent="0.25"/>
  <cols>
    <col min="1" max="1" width="7.28515625" style="86" customWidth="1"/>
    <col min="2" max="2" width="16.28515625" style="19" customWidth="1"/>
    <col min="3" max="3" width="8.28515625" style="19" customWidth="1"/>
    <col min="4" max="4" width="9.5703125" style="19" customWidth="1"/>
    <col min="5" max="6" width="9.7109375" style="19" customWidth="1"/>
    <col min="7" max="7" width="11.140625" style="52" customWidth="1"/>
    <col min="8" max="8" width="10.5703125" style="20" customWidth="1"/>
    <col min="9" max="9" width="10.140625" style="19" customWidth="1"/>
    <col min="10" max="10" width="15.7109375" style="84" customWidth="1"/>
    <col min="11" max="11" width="8.7109375" style="19" customWidth="1"/>
    <col min="12" max="12" width="10.7109375" style="19" bestFit="1" customWidth="1"/>
    <col min="13" max="15" width="9.140625" style="75"/>
    <col min="16" max="16" width="9.140625" style="76"/>
    <col min="17" max="16384" width="9.140625" style="75"/>
  </cols>
  <sheetData>
    <row r="1" spans="1:16" ht="20.25" x14ac:dyDescent="0.3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3"/>
      <c r="L1" s="3"/>
    </row>
    <row r="2" spans="1:16" ht="14.45" customHeight="1" x14ac:dyDescent="0.3">
      <c r="A2" s="35"/>
      <c r="B2" s="130"/>
      <c r="C2" s="133"/>
      <c r="D2" s="130"/>
      <c r="E2" s="130"/>
      <c r="F2" s="10"/>
      <c r="G2" s="134"/>
      <c r="H2" s="11"/>
      <c r="I2" s="10"/>
      <c r="J2" s="25"/>
      <c r="K2" s="130"/>
      <c r="L2" s="130"/>
    </row>
    <row r="3" spans="1:16" ht="36.75" customHeight="1" x14ac:dyDescent="0.25">
      <c r="A3" s="160" t="s">
        <v>374</v>
      </c>
      <c r="B3" s="160"/>
      <c r="C3" s="160"/>
      <c r="D3" s="160"/>
      <c r="E3" s="160"/>
      <c r="F3" s="160"/>
      <c r="G3" s="160"/>
      <c r="H3" s="160"/>
      <c r="I3" s="160"/>
      <c r="J3" s="160"/>
      <c r="K3" s="135"/>
      <c r="L3" s="2"/>
    </row>
    <row r="4" spans="1:16" ht="12" customHeight="1" x14ac:dyDescent="0.25">
      <c r="A4" s="30"/>
      <c r="B4" s="30"/>
      <c r="C4" s="114"/>
      <c r="D4" s="30"/>
      <c r="E4" s="30"/>
      <c r="F4" s="9"/>
      <c r="G4" s="115"/>
      <c r="H4" s="9"/>
      <c r="I4" s="9"/>
      <c r="J4" s="26"/>
      <c r="K4" s="30"/>
      <c r="L4" s="30"/>
    </row>
    <row r="5" spans="1:16" ht="16.149999999999999" customHeight="1" x14ac:dyDescent="0.25">
      <c r="A5" s="161" t="s">
        <v>11</v>
      </c>
      <c r="B5" s="162"/>
      <c r="C5" s="162"/>
      <c r="D5" s="162"/>
      <c r="E5" s="162"/>
      <c r="F5" s="162"/>
      <c r="G5" s="163"/>
      <c r="H5" s="12"/>
      <c r="I5" s="164" t="s">
        <v>16</v>
      </c>
      <c r="J5" s="165"/>
      <c r="K5" s="30"/>
      <c r="L5"/>
    </row>
    <row r="6" spans="1:16" ht="37.9" customHeight="1" x14ac:dyDescent="0.25">
      <c r="A6" s="170" t="s">
        <v>4</v>
      </c>
      <c r="B6" s="170"/>
      <c r="C6" s="170"/>
      <c r="D6" s="170"/>
      <c r="E6" s="170" t="s">
        <v>5</v>
      </c>
      <c r="F6" s="170"/>
      <c r="G6" s="136" t="s">
        <v>375</v>
      </c>
      <c r="H6" s="14"/>
      <c r="I6" s="166"/>
      <c r="J6" s="167"/>
      <c r="K6" s="30"/>
      <c r="L6"/>
    </row>
    <row r="7" spans="1:16" ht="13.9" customHeight="1" x14ac:dyDescent="0.25">
      <c r="A7" s="171" t="s">
        <v>22</v>
      </c>
      <c r="B7" s="171"/>
      <c r="C7" s="171"/>
      <c r="D7" s="171"/>
      <c r="E7" s="170" t="s">
        <v>6</v>
      </c>
      <c r="F7" s="170"/>
      <c r="G7" s="41">
        <v>308.24200000000002</v>
      </c>
      <c r="H7" s="15"/>
      <c r="I7" s="166"/>
      <c r="J7" s="167"/>
      <c r="K7" s="30"/>
      <c r="L7"/>
    </row>
    <row r="8" spans="1:16" ht="13.9" customHeight="1" x14ac:dyDescent="0.25">
      <c r="A8" s="172" t="s">
        <v>7</v>
      </c>
      <c r="B8" s="173"/>
      <c r="C8" s="173"/>
      <c r="D8" s="174"/>
      <c r="E8" s="170"/>
      <c r="F8" s="170"/>
      <c r="G8" s="137"/>
      <c r="H8" s="15"/>
      <c r="I8" s="166"/>
      <c r="J8" s="167"/>
      <c r="K8" s="30"/>
      <c r="L8"/>
    </row>
    <row r="9" spans="1:16" ht="13.9" customHeight="1" x14ac:dyDescent="0.25">
      <c r="A9" s="171" t="s">
        <v>23</v>
      </c>
      <c r="B9" s="171"/>
      <c r="C9" s="171"/>
      <c r="D9" s="171"/>
      <c r="E9" s="170" t="s">
        <v>8</v>
      </c>
      <c r="F9" s="170"/>
      <c r="G9" s="137">
        <v>190.20699999999999</v>
      </c>
      <c r="H9" s="15"/>
      <c r="I9" s="168"/>
      <c r="J9" s="169"/>
      <c r="K9" s="30"/>
      <c r="L9"/>
    </row>
    <row r="10" spans="1:16" ht="13.9" customHeight="1" x14ac:dyDescent="0.25">
      <c r="A10" s="176" t="s">
        <v>7</v>
      </c>
      <c r="B10" s="177"/>
      <c r="C10" s="177"/>
      <c r="D10" s="178"/>
      <c r="E10" s="170" t="s">
        <v>12</v>
      </c>
      <c r="F10" s="170"/>
      <c r="G10" s="138">
        <f>G303</f>
        <v>149.17037520000008</v>
      </c>
      <c r="H10" s="15"/>
      <c r="I10" s="27"/>
      <c r="J10" s="4"/>
      <c r="K10" s="30"/>
      <c r="L10"/>
    </row>
    <row r="11" spans="1:16" ht="13.9" customHeight="1" x14ac:dyDescent="0.25">
      <c r="A11" s="179"/>
      <c r="B11" s="180"/>
      <c r="C11" s="180"/>
      <c r="D11" s="181"/>
      <c r="E11" s="170" t="s">
        <v>13</v>
      </c>
      <c r="F11" s="170"/>
      <c r="G11" s="138">
        <f>G9-G10</f>
        <v>41.036624799999913</v>
      </c>
      <c r="H11" s="15"/>
      <c r="I11" s="117" t="s">
        <v>321</v>
      </c>
      <c r="J11" s="4"/>
      <c r="K11" s="30"/>
      <c r="L11"/>
    </row>
    <row r="12" spans="1:16" ht="13.9" customHeight="1" x14ac:dyDescent="0.25">
      <c r="A12" s="171" t="s">
        <v>26</v>
      </c>
      <c r="B12" s="171"/>
      <c r="C12" s="171"/>
      <c r="D12" s="171"/>
      <c r="E12" s="161" t="s">
        <v>24</v>
      </c>
      <c r="F12" s="163"/>
      <c r="G12" s="139">
        <v>28.504999999999999</v>
      </c>
      <c r="H12" s="15"/>
      <c r="I12" s="117" t="s">
        <v>320</v>
      </c>
      <c r="J12" s="4"/>
      <c r="K12" s="30"/>
      <c r="L12"/>
    </row>
    <row r="13" spans="1:16" ht="13.9" customHeight="1" x14ac:dyDescent="0.25">
      <c r="A13" s="171" t="s">
        <v>27</v>
      </c>
      <c r="B13" s="171"/>
      <c r="C13" s="171"/>
      <c r="D13" s="171"/>
      <c r="E13" s="161" t="s">
        <v>25</v>
      </c>
      <c r="F13" s="163"/>
      <c r="G13" s="40">
        <v>22.225000000000001</v>
      </c>
      <c r="H13" s="140"/>
      <c r="I13" s="16"/>
      <c r="J13" s="28"/>
      <c r="K13" s="1"/>
      <c r="L13"/>
    </row>
    <row r="14" spans="1:16" ht="13.9" customHeight="1" x14ac:dyDescent="0.25">
      <c r="A14" s="182"/>
      <c r="B14" s="182"/>
      <c r="C14" s="182"/>
      <c r="D14" s="182"/>
      <c r="E14" s="170" t="s">
        <v>14</v>
      </c>
      <c r="F14" s="170"/>
      <c r="G14" s="41">
        <f>G7-G9-G12-G13</f>
        <v>67.305000000000035</v>
      </c>
      <c r="H14" s="15"/>
      <c r="I14" s="117" t="s">
        <v>20</v>
      </c>
      <c r="J14" s="117"/>
      <c r="K14" s="117"/>
      <c r="L14" s="129"/>
    </row>
    <row r="15" spans="1:16" ht="16.149999999999999" customHeight="1" x14ac:dyDescent="0.25">
      <c r="G15" s="66"/>
      <c r="H15" s="19"/>
    </row>
    <row r="16" spans="1:16" s="89" customFormat="1" ht="49.5" customHeight="1" x14ac:dyDescent="0.25">
      <c r="A16" s="87" t="s">
        <v>0</v>
      </c>
      <c r="B16" s="69" t="s">
        <v>1</v>
      </c>
      <c r="C16" s="87" t="s">
        <v>2</v>
      </c>
      <c r="D16" s="87" t="s">
        <v>314</v>
      </c>
      <c r="E16" s="18" t="s">
        <v>373</v>
      </c>
      <c r="F16" s="18" t="s">
        <v>376</v>
      </c>
      <c r="G16" s="124" t="s">
        <v>17</v>
      </c>
      <c r="H16" s="125" t="s">
        <v>9</v>
      </c>
      <c r="I16" s="126" t="s">
        <v>19</v>
      </c>
      <c r="M16" s="75"/>
      <c r="N16" s="75"/>
      <c r="P16" s="88"/>
    </row>
    <row r="17" spans="1:14" ht="15" customHeight="1" x14ac:dyDescent="0.25">
      <c r="A17" s="90">
        <v>1</v>
      </c>
      <c r="B17" s="43" t="s">
        <v>29</v>
      </c>
      <c r="C17" s="42">
        <v>64.3</v>
      </c>
      <c r="D17" s="48" t="s">
        <v>316</v>
      </c>
      <c r="E17" s="119">
        <v>6.6669999999999998</v>
      </c>
      <c r="F17" s="119">
        <v>7.2859999999999996</v>
      </c>
      <c r="G17" s="120">
        <f>(F17-E17)*0.8598</f>
        <v>0.53221619999999981</v>
      </c>
      <c r="H17" s="127">
        <f t="shared" ref="H17:H80" si="0">$G$11/$C$303*C17</f>
        <v>0.12891075828099738</v>
      </c>
      <c r="I17" s="122">
        <f>G17+H17</f>
        <v>0.66112695828099721</v>
      </c>
      <c r="J17" s="132"/>
      <c r="K17" s="71"/>
      <c r="L17" s="132"/>
      <c r="M17" s="71"/>
      <c r="N17" s="71"/>
    </row>
    <row r="18" spans="1:14" x14ac:dyDescent="0.25">
      <c r="A18" s="90">
        <v>2</v>
      </c>
      <c r="B18" s="43" t="s">
        <v>30</v>
      </c>
      <c r="C18" s="44">
        <v>43.1</v>
      </c>
      <c r="D18" s="48" t="s">
        <v>316</v>
      </c>
      <c r="E18" s="119">
        <v>4.726</v>
      </c>
      <c r="F18" s="119">
        <v>5.7469999999999999</v>
      </c>
      <c r="G18" s="120">
        <f t="shared" ref="G18:G80" si="1">(F18-E18)*0.8598</f>
        <v>0.87785579999999996</v>
      </c>
      <c r="H18" s="127">
        <f t="shared" si="0"/>
        <v>8.6408299874198874E-2</v>
      </c>
      <c r="I18" s="122">
        <f>G18+H18</f>
        <v>0.96426409987419881</v>
      </c>
      <c r="J18" s="132"/>
      <c r="K18" s="71"/>
      <c r="L18" s="132"/>
      <c r="M18" s="71"/>
      <c r="N18" s="71"/>
    </row>
    <row r="19" spans="1:14" x14ac:dyDescent="0.25">
      <c r="A19" s="90">
        <v>3</v>
      </c>
      <c r="B19" s="43" t="s">
        <v>31</v>
      </c>
      <c r="C19" s="44">
        <v>45.1</v>
      </c>
      <c r="D19" s="48" t="s">
        <v>316</v>
      </c>
      <c r="E19" s="119">
        <v>4.0750000000000002</v>
      </c>
      <c r="F19" s="119">
        <v>4.774</v>
      </c>
      <c r="G19" s="120">
        <f t="shared" si="1"/>
        <v>0.60100019999999987</v>
      </c>
      <c r="H19" s="127">
        <f t="shared" si="0"/>
        <v>9.0417965761632704E-2</v>
      </c>
      <c r="I19" s="122">
        <f>G19+H19</f>
        <v>0.69141816576163262</v>
      </c>
      <c r="J19" s="132"/>
      <c r="K19" s="71"/>
      <c r="L19" s="132"/>
      <c r="M19" s="71"/>
      <c r="N19" s="71"/>
    </row>
    <row r="20" spans="1:14" x14ac:dyDescent="0.25">
      <c r="A20" s="90">
        <v>4</v>
      </c>
      <c r="B20" s="43" t="s">
        <v>32</v>
      </c>
      <c r="C20" s="44">
        <v>69.900000000000006</v>
      </c>
      <c r="D20" s="48" t="s">
        <v>316</v>
      </c>
      <c r="E20" s="119">
        <v>5.5540000000000003</v>
      </c>
      <c r="F20" s="119">
        <v>8.3879999999999999</v>
      </c>
      <c r="G20" s="120">
        <f>(F20-E20)*0.8598</f>
        <v>2.4366731999999995</v>
      </c>
      <c r="H20" s="127">
        <f t="shared" si="0"/>
        <v>0.1401378227658121</v>
      </c>
      <c r="I20" s="122">
        <f>G20+H20</f>
        <v>2.5768110227658116</v>
      </c>
      <c r="J20" s="132"/>
      <c r="K20" s="71"/>
      <c r="L20" s="132"/>
      <c r="M20" s="71"/>
      <c r="N20" s="71"/>
    </row>
    <row r="21" spans="1:14" x14ac:dyDescent="0.25">
      <c r="A21" s="90">
        <v>5</v>
      </c>
      <c r="B21" s="43" t="s">
        <v>33</v>
      </c>
      <c r="C21" s="42">
        <v>64.400000000000006</v>
      </c>
      <c r="D21" s="48" t="s">
        <v>316</v>
      </c>
      <c r="E21" s="119">
        <v>6.08</v>
      </c>
      <c r="F21" s="119">
        <v>7.7329999999999997</v>
      </c>
      <c r="G21" s="120">
        <f t="shared" si="1"/>
        <v>1.4212493999999996</v>
      </c>
      <c r="H21" s="127">
        <f t="shared" si="0"/>
        <v>0.1291112415753691</v>
      </c>
      <c r="I21" s="122">
        <f t="shared" ref="I21:I27" si="2">G21+H21</f>
        <v>1.5503606415753686</v>
      </c>
      <c r="J21" s="132"/>
      <c r="K21" s="71"/>
      <c r="L21" s="132"/>
      <c r="M21" s="71"/>
      <c r="N21" s="71"/>
    </row>
    <row r="22" spans="1:14" x14ac:dyDescent="0.25">
      <c r="A22" s="90">
        <v>6</v>
      </c>
      <c r="B22" s="43" t="s">
        <v>34</v>
      </c>
      <c r="C22" s="42">
        <v>42.9</v>
      </c>
      <c r="D22" s="48" t="s">
        <v>316</v>
      </c>
      <c r="E22" s="119">
        <v>3.6560000000000001</v>
      </c>
      <c r="F22" s="119">
        <v>4.141</v>
      </c>
      <c r="G22" s="120">
        <f t="shared" si="1"/>
        <v>0.4170029999999999</v>
      </c>
      <c r="H22" s="127">
        <f t="shared" si="0"/>
        <v>8.6007333285455484E-2</v>
      </c>
      <c r="I22" s="122">
        <f t="shared" si="2"/>
        <v>0.50301033328545541</v>
      </c>
      <c r="J22" s="132"/>
      <c r="K22" s="71"/>
      <c r="L22" s="132"/>
      <c r="M22" s="71"/>
      <c r="N22" s="71"/>
    </row>
    <row r="23" spans="1:14" x14ac:dyDescent="0.25">
      <c r="A23" s="90">
        <v>7</v>
      </c>
      <c r="B23" s="43" t="s">
        <v>35</v>
      </c>
      <c r="C23" s="42">
        <v>44.6</v>
      </c>
      <c r="D23" s="48" t="s">
        <v>316</v>
      </c>
      <c r="E23" s="119">
        <v>3.8479999999999999</v>
      </c>
      <c r="F23" s="119">
        <v>4.59</v>
      </c>
      <c r="G23" s="120">
        <f t="shared" si="1"/>
        <v>0.63797159999999997</v>
      </c>
      <c r="H23" s="127">
        <f t="shared" si="0"/>
        <v>8.9415549289774243E-2</v>
      </c>
      <c r="I23" s="122">
        <f t="shared" si="2"/>
        <v>0.72738714928977422</v>
      </c>
      <c r="J23" s="132"/>
      <c r="K23" s="71"/>
      <c r="L23" s="132"/>
      <c r="M23" s="71"/>
      <c r="N23" s="71"/>
    </row>
    <row r="24" spans="1:14" x14ac:dyDescent="0.25">
      <c r="A24" s="90">
        <v>8</v>
      </c>
      <c r="B24" s="43" t="s">
        <v>36</v>
      </c>
      <c r="C24" s="42">
        <v>69.900000000000006</v>
      </c>
      <c r="D24" s="48" t="s">
        <v>316</v>
      </c>
      <c r="E24" s="119">
        <v>3.9510000000000001</v>
      </c>
      <c r="F24" s="119">
        <v>4.0730000000000004</v>
      </c>
      <c r="G24" s="120">
        <f t="shared" si="1"/>
        <v>0.10489560000000028</v>
      </c>
      <c r="H24" s="127">
        <f t="shared" si="0"/>
        <v>0.1401378227658121</v>
      </c>
      <c r="I24" s="122">
        <f t="shared" si="2"/>
        <v>0.24503342276581239</v>
      </c>
      <c r="J24" s="132"/>
      <c r="K24" s="71"/>
      <c r="L24" s="132"/>
      <c r="M24" s="71"/>
      <c r="N24" s="71"/>
    </row>
    <row r="25" spans="1:14" x14ac:dyDescent="0.25">
      <c r="A25" s="90">
        <v>9</v>
      </c>
      <c r="B25" s="43" t="s">
        <v>37</v>
      </c>
      <c r="C25" s="42">
        <v>64.2</v>
      </c>
      <c r="D25" s="48" t="s">
        <v>316</v>
      </c>
      <c r="E25" s="119">
        <v>3.7469999999999999</v>
      </c>
      <c r="F25" s="119">
        <v>3.9119999999999999</v>
      </c>
      <c r="G25" s="120">
        <f t="shared" si="1"/>
        <v>0.14186700000000002</v>
      </c>
      <c r="H25" s="127">
        <f t="shared" si="0"/>
        <v>0.12871027498662571</v>
      </c>
      <c r="I25" s="122">
        <f t="shared" si="2"/>
        <v>0.27057727498662576</v>
      </c>
      <c r="J25" s="132"/>
      <c r="K25" s="71"/>
      <c r="L25" s="132"/>
      <c r="M25" s="71"/>
      <c r="N25" s="71"/>
    </row>
    <row r="26" spans="1:14" x14ac:dyDescent="0.25">
      <c r="A26" s="90">
        <v>10</v>
      </c>
      <c r="B26" s="43" t="s">
        <v>38</v>
      </c>
      <c r="C26" s="42">
        <v>42.6</v>
      </c>
      <c r="D26" s="48" t="s">
        <v>316</v>
      </c>
      <c r="E26" s="119">
        <v>4.29</v>
      </c>
      <c r="F26" s="119">
        <v>5.1989999999999998</v>
      </c>
      <c r="G26" s="120">
        <f t="shared" si="1"/>
        <v>0.78155819999999987</v>
      </c>
      <c r="H26" s="127">
        <f t="shared" si="0"/>
        <v>8.5405883402340427E-2</v>
      </c>
      <c r="I26" s="122">
        <f t="shared" si="2"/>
        <v>0.86696408340234032</v>
      </c>
      <c r="J26" s="132"/>
      <c r="K26" s="71"/>
      <c r="L26" s="132"/>
      <c r="M26" s="71"/>
      <c r="N26" s="71"/>
    </row>
    <row r="27" spans="1:14" x14ac:dyDescent="0.25">
      <c r="A27" s="90">
        <v>11</v>
      </c>
      <c r="B27" s="43" t="s">
        <v>39</v>
      </c>
      <c r="C27" s="42">
        <v>44.6</v>
      </c>
      <c r="D27" s="48" t="s">
        <v>316</v>
      </c>
      <c r="E27" s="119">
        <v>4.7939999999999996</v>
      </c>
      <c r="F27" s="119">
        <v>4.8470000000000004</v>
      </c>
      <c r="G27" s="120">
        <f t="shared" si="1"/>
        <v>4.5569400000000711E-2</v>
      </c>
      <c r="H27" s="127">
        <f t="shared" si="0"/>
        <v>8.9415549289774243E-2</v>
      </c>
      <c r="I27" s="122">
        <f t="shared" si="2"/>
        <v>0.13498494928977495</v>
      </c>
      <c r="J27" s="132"/>
      <c r="K27" s="71"/>
      <c r="L27" s="132"/>
      <c r="M27" s="71"/>
      <c r="N27" s="71"/>
    </row>
    <row r="28" spans="1:14" x14ac:dyDescent="0.25">
      <c r="A28" s="90">
        <v>12</v>
      </c>
      <c r="B28" s="43" t="s">
        <v>40</v>
      </c>
      <c r="C28" s="42">
        <v>69.900000000000006</v>
      </c>
      <c r="D28" s="48" t="s">
        <v>316</v>
      </c>
      <c r="E28" s="119">
        <v>6.1970000000000001</v>
      </c>
      <c r="F28" s="119">
        <v>7.0750000000000002</v>
      </c>
      <c r="G28" s="120">
        <f t="shared" si="1"/>
        <v>0.75490440000000014</v>
      </c>
      <c r="H28" s="127">
        <f t="shared" si="0"/>
        <v>0.1401378227658121</v>
      </c>
      <c r="I28" s="122">
        <f>G28+H28</f>
        <v>0.89504222276581225</v>
      </c>
      <c r="J28" s="132"/>
      <c r="K28" s="71"/>
      <c r="L28" s="132"/>
      <c r="M28" s="71"/>
      <c r="N28" s="71"/>
    </row>
    <row r="29" spans="1:14" x14ac:dyDescent="0.25">
      <c r="A29" s="90">
        <v>13</v>
      </c>
      <c r="B29" s="43" t="s">
        <v>41</v>
      </c>
      <c r="C29" s="42">
        <v>64.900000000000006</v>
      </c>
      <c r="D29" s="48" t="s">
        <v>316</v>
      </c>
      <c r="E29" s="119">
        <v>6.23</v>
      </c>
      <c r="F29" s="119">
        <v>7.43</v>
      </c>
      <c r="G29" s="120">
        <f t="shared" si="1"/>
        <v>1.0317599999999993</v>
      </c>
      <c r="H29" s="127">
        <f t="shared" si="0"/>
        <v>0.13011365804722755</v>
      </c>
      <c r="I29" s="122">
        <f t="shared" ref="I29:I32" si="3">G29+H29</f>
        <v>1.1618736580472269</v>
      </c>
      <c r="J29" s="132"/>
      <c r="K29" s="71"/>
      <c r="L29" s="132"/>
      <c r="M29" s="71"/>
      <c r="N29" s="71"/>
    </row>
    <row r="30" spans="1:14" x14ac:dyDescent="0.25">
      <c r="A30" s="90">
        <v>14</v>
      </c>
      <c r="B30" s="43" t="s">
        <v>42</v>
      </c>
      <c r="C30" s="42">
        <v>42.4</v>
      </c>
      <c r="D30" s="48" t="s">
        <v>316</v>
      </c>
      <c r="E30" s="119">
        <v>3.5529999999999999</v>
      </c>
      <c r="F30" s="119">
        <v>3.5529999999999999</v>
      </c>
      <c r="G30" s="120">
        <f t="shared" si="1"/>
        <v>0</v>
      </c>
      <c r="H30" s="127">
        <f t="shared" si="0"/>
        <v>8.5004916813597037E-2</v>
      </c>
      <c r="I30" s="122">
        <f>G30+H30</f>
        <v>8.5004916813597037E-2</v>
      </c>
      <c r="J30" s="66"/>
      <c r="L30" s="132"/>
      <c r="M30" s="19"/>
    </row>
    <row r="31" spans="1:14" x14ac:dyDescent="0.25">
      <c r="A31" s="90">
        <v>15</v>
      </c>
      <c r="B31" s="43" t="s">
        <v>43</v>
      </c>
      <c r="C31" s="42">
        <v>45</v>
      </c>
      <c r="D31" s="48" t="s">
        <v>316</v>
      </c>
      <c r="E31" s="119">
        <v>4.6820000000000004</v>
      </c>
      <c r="F31" s="119">
        <v>5.4329999999999998</v>
      </c>
      <c r="G31" s="120">
        <f t="shared" si="1"/>
        <v>0.64570979999999956</v>
      </c>
      <c r="H31" s="127">
        <f t="shared" si="0"/>
        <v>9.0217482467261009E-2</v>
      </c>
      <c r="I31" s="122">
        <f t="shared" si="3"/>
        <v>0.73592728246726058</v>
      </c>
      <c r="J31" s="66"/>
      <c r="L31" s="132"/>
      <c r="M31" s="19"/>
    </row>
    <row r="32" spans="1:14" x14ac:dyDescent="0.25">
      <c r="A32" s="90">
        <v>16</v>
      </c>
      <c r="B32" s="43" t="s">
        <v>44</v>
      </c>
      <c r="C32" s="42">
        <v>70</v>
      </c>
      <c r="D32" s="48" t="s">
        <v>316</v>
      </c>
      <c r="E32" s="119">
        <v>5.907</v>
      </c>
      <c r="F32" s="119">
        <v>6.0549999999999997</v>
      </c>
      <c r="G32" s="120">
        <f t="shared" si="1"/>
        <v>0.12725039999999974</v>
      </c>
      <c r="H32" s="127">
        <f t="shared" si="0"/>
        <v>0.1403383060601838</v>
      </c>
      <c r="I32" s="122">
        <f t="shared" si="3"/>
        <v>0.26758870606018353</v>
      </c>
      <c r="J32" s="66"/>
      <c r="L32" s="132"/>
      <c r="M32" s="19"/>
    </row>
    <row r="33" spans="1:13" x14ac:dyDescent="0.25">
      <c r="A33" s="90">
        <v>17</v>
      </c>
      <c r="B33" s="43" t="s">
        <v>45</v>
      </c>
      <c r="C33" s="42">
        <v>64.599999999999994</v>
      </c>
      <c r="D33" s="48" t="s">
        <v>316</v>
      </c>
      <c r="E33" s="119">
        <v>5.1749999999999998</v>
      </c>
      <c r="F33" s="119">
        <v>6.117</v>
      </c>
      <c r="G33" s="120">
        <f t="shared" si="1"/>
        <v>0.8099316000000002</v>
      </c>
      <c r="H33" s="127">
        <f t="shared" si="0"/>
        <v>0.12951220816411246</v>
      </c>
      <c r="I33" s="122">
        <f>G33+H33</f>
        <v>0.93944380816411266</v>
      </c>
      <c r="J33" s="66"/>
      <c r="L33" s="132"/>
      <c r="M33" s="19"/>
    </row>
    <row r="34" spans="1:13" x14ac:dyDescent="0.25">
      <c r="A34" s="90">
        <v>18</v>
      </c>
      <c r="B34" s="43" t="s">
        <v>46</v>
      </c>
      <c r="C34" s="42">
        <v>42.5</v>
      </c>
      <c r="D34" s="48" t="s">
        <v>316</v>
      </c>
      <c r="E34" s="119">
        <v>2.8279999999999998</v>
      </c>
      <c r="F34" s="119">
        <v>3.3119999999999998</v>
      </c>
      <c r="G34" s="120">
        <f t="shared" si="1"/>
        <v>0.41614319999999999</v>
      </c>
      <c r="H34" s="127">
        <f t="shared" si="0"/>
        <v>8.5205400107968732E-2</v>
      </c>
      <c r="I34" s="122">
        <f>G34+H34</f>
        <v>0.50134860010796878</v>
      </c>
      <c r="J34" s="66"/>
      <c r="L34" s="132"/>
      <c r="M34" s="19"/>
    </row>
    <row r="35" spans="1:13" x14ac:dyDescent="0.25">
      <c r="A35" s="90">
        <v>19</v>
      </c>
      <c r="B35" s="43" t="s">
        <v>47</v>
      </c>
      <c r="C35" s="42">
        <v>44.6</v>
      </c>
      <c r="D35" s="48" t="s">
        <v>316</v>
      </c>
      <c r="E35" s="119">
        <v>3.4630000000000001</v>
      </c>
      <c r="F35" s="119">
        <v>3.544</v>
      </c>
      <c r="G35" s="120">
        <f t="shared" si="1"/>
        <v>6.9643799999999964E-2</v>
      </c>
      <c r="H35" s="127">
        <f t="shared" si="0"/>
        <v>8.9415549289774243E-2</v>
      </c>
      <c r="I35" s="122">
        <f>G35+H35</f>
        <v>0.15905934928977422</v>
      </c>
      <c r="J35" s="66"/>
      <c r="L35" s="132"/>
      <c r="M35" s="19"/>
    </row>
    <row r="36" spans="1:13" x14ac:dyDescent="0.25">
      <c r="A36" s="90">
        <v>20</v>
      </c>
      <c r="B36" s="43" t="s">
        <v>48</v>
      </c>
      <c r="C36" s="42">
        <v>69.7</v>
      </c>
      <c r="D36" s="48" t="s">
        <v>316</v>
      </c>
      <c r="E36" s="119">
        <v>6.4059999999999997</v>
      </c>
      <c r="F36" s="119">
        <v>7.74</v>
      </c>
      <c r="G36" s="120">
        <f t="shared" si="1"/>
        <v>1.1469732000000004</v>
      </c>
      <c r="H36" s="127">
        <f t="shared" si="0"/>
        <v>0.13973685617706871</v>
      </c>
      <c r="I36" s="122">
        <f>G36+H36</f>
        <v>1.286710056177069</v>
      </c>
      <c r="J36" s="66"/>
      <c r="L36" s="132"/>
      <c r="M36" s="19"/>
    </row>
    <row r="37" spans="1:13" x14ac:dyDescent="0.25">
      <c r="A37" s="90">
        <v>21</v>
      </c>
      <c r="B37" s="43" t="s">
        <v>49</v>
      </c>
      <c r="C37" s="42">
        <v>64.2</v>
      </c>
      <c r="D37" s="48" t="s">
        <v>316</v>
      </c>
      <c r="E37" s="119">
        <v>5.4939999999999998</v>
      </c>
      <c r="F37" s="119">
        <v>6.7210000000000001</v>
      </c>
      <c r="G37" s="120">
        <f t="shared" si="1"/>
        <v>1.0549746000000002</v>
      </c>
      <c r="H37" s="127">
        <f t="shared" si="0"/>
        <v>0.12871027498662571</v>
      </c>
      <c r="I37" s="122">
        <f t="shared" ref="I37:I100" si="4">G37+H37</f>
        <v>1.183684874986626</v>
      </c>
      <c r="J37" s="66"/>
      <c r="L37" s="132"/>
      <c r="M37" s="19"/>
    </row>
    <row r="38" spans="1:13" x14ac:dyDescent="0.25">
      <c r="A38" s="90">
        <v>22</v>
      </c>
      <c r="B38" s="43" t="s">
        <v>50</v>
      </c>
      <c r="C38" s="42">
        <v>42.3</v>
      </c>
      <c r="D38" s="48" t="s">
        <v>316</v>
      </c>
      <c r="E38" s="119">
        <v>3.5990000000000002</v>
      </c>
      <c r="F38" s="119">
        <v>4.1070000000000002</v>
      </c>
      <c r="G38" s="120">
        <f t="shared" si="1"/>
        <v>0.43677840000000001</v>
      </c>
      <c r="H38" s="127">
        <f t="shared" si="0"/>
        <v>8.4804433519225342E-2</v>
      </c>
      <c r="I38" s="122">
        <f t="shared" si="4"/>
        <v>0.52158283351922541</v>
      </c>
      <c r="J38" s="66"/>
      <c r="L38" s="132"/>
      <c r="M38" s="19"/>
    </row>
    <row r="39" spans="1:13" x14ac:dyDescent="0.25">
      <c r="A39" s="90">
        <v>23</v>
      </c>
      <c r="B39" s="43" t="s">
        <v>51</v>
      </c>
      <c r="C39" s="42">
        <v>44.5</v>
      </c>
      <c r="D39" s="48" t="s">
        <v>316</v>
      </c>
      <c r="E39" s="119">
        <v>4.3220000000000001</v>
      </c>
      <c r="F39" s="119">
        <v>4.4779999999999998</v>
      </c>
      <c r="G39" s="120">
        <f t="shared" si="1"/>
        <v>0.13412879999999974</v>
      </c>
      <c r="H39" s="127">
        <f t="shared" si="0"/>
        <v>8.9215065995402548E-2</v>
      </c>
      <c r="I39" s="122">
        <f t="shared" si="4"/>
        <v>0.22334386599540229</v>
      </c>
      <c r="J39" s="66"/>
      <c r="L39" s="132"/>
      <c r="M39" s="19"/>
    </row>
    <row r="40" spans="1:13" x14ac:dyDescent="0.25">
      <c r="A40" s="90">
        <v>24</v>
      </c>
      <c r="B40" s="43" t="s">
        <v>52</v>
      </c>
      <c r="C40" s="42">
        <v>69.400000000000006</v>
      </c>
      <c r="D40" s="48" t="s">
        <v>316</v>
      </c>
      <c r="E40" s="119">
        <v>6.5839999999999996</v>
      </c>
      <c r="F40" s="119">
        <v>7.7169999999999996</v>
      </c>
      <c r="G40" s="120">
        <f t="shared" si="1"/>
        <v>0.97415340000000006</v>
      </c>
      <c r="H40" s="127">
        <f t="shared" si="0"/>
        <v>0.13913540629395366</v>
      </c>
      <c r="I40" s="122">
        <f t="shared" si="4"/>
        <v>1.1132888062939537</v>
      </c>
      <c r="J40" s="66"/>
      <c r="L40" s="132"/>
      <c r="M40" s="19"/>
    </row>
    <row r="41" spans="1:13" x14ac:dyDescent="0.25">
      <c r="A41" s="90">
        <v>25</v>
      </c>
      <c r="B41" s="43" t="s">
        <v>53</v>
      </c>
      <c r="C41" s="42">
        <v>64.3</v>
      </c>
      <c r="D41" s="48" t="s">
        <v>316</v>
      </c>
      <c r="E41" s="119">
        <v>3.9220000000000002</v>
      </c>
      <c r="F41" s="119">
        <v>3.9460000000000002</v>
      </c>
      <c r="G41" s="120">
        <f t="shared" si="1"/>
        <v>2.063520000000002E-2</v>
      </c>
      <c r="H41" s="127">
        <f t="shared" si="0"/>
        <v>0.12891075828099738</v>
      </c>
      <c r="I41" s="122">
        <f t="shared" si="4"/>
        <v>0.1495459582809974</v>
      </c>
      <c r="J41" s="66"/>
      <c r="L41" s="132"/>
      <c r="M41" s="19"/>
    </row>
    <row r="42" spans="1:13" x14ac:dyDescent="0.25">
      <c r="A42" s="90">
        <v>26</v>
      </c>
      <c r="B42" s="43" t="s">
        <v>54</v>
      </c>
      <c r="C42" s="42">
        <v>42.8</v>
      </c>
      <c r="D42" s="48" t="s">
        <v>316</v>
      </c>
      <c r="E42" s="119">
        <v>3.3660000000000001</v>
      </c>
      <c r="F42" s="119">
        <v>3.7160000000000002</v>
      </c>
      <c r="G42" s="120">
        <f t="shared" si="1"/>
        <v>0.30093000000000009</v>
      </c>
      <c r="H42" s="127">
        <f t="shared" si="0"/>
        <v>8.5806849991083803E-2</v>
      </c>
      <c r="I42" s="122">
        <f t="shared" si="4"/>
        <v>0.38673684999108388</v>
      </c>
      <c r="J42" s="66"/>
      <c r="L42" s="132"/>
      <c r="M42" s="19"/>
    </row>
    <row r="43" spans="1:13" x14ac:dyDescent="0.25">
      <c r="A43" s="90">
        <v>27</v>
      </c>
      <c r="B43" s="43" t="s">
        <v>55</v>
      </c>
      <c r="C43" s="42">
        <v>45.3</v>
      </c>
      <c r="D43" s="48" t="s">
        <v>316</v>
      </c>
      <c r="E43" s="119">
        <v>3.2770000000000001</v>
      </c>
      <c r="F43" s="119">
        <v>3.278</v>
      </c>
      <c r="G43" s="120">
        <f t="shared" si="1"/>
        <v>8.5979999999990532E-4</v>
      </c>
      <c r="H43" s="127">
        <f t="shared" si="0"/>
        <v>9.081893235037608E-2</v>
      </c>
      <c r="I43" s="122">
        <f t="shared" si="4"/>
        <v>9.1678732350375991E-2</v>
      </c>
      <c r="J43" s="66"/>
      <c r="L43" s="132"/>
      <c r="M43" s="19"/>
    </row>
    <row r="44" spans="1:13" x14ac:dyDescent="0.25">
      <c r="A44" s="90">
        <v>28</v>
      </c>
      <c r="B44" s="43" t="s">
        <v>56</v>
      </c>
      <c r="C44" s="42">
        <v>69.599999999999994</v>
      </c>
      <c r="D44" s="48" t="s">
        <v>316</v>
      </c>
      <c r="E44" s="119">
        <v>6.319</v>
      </c>
      <c r="F44" s="119">
        <v>7.7939999999999996</v>
      </c>
      <c r="G44" s="120">
        <f t="shared" si="1"/>
        <v>1.2682049999999998</v>
      </c>
      <c r="H44" s="127">
        <f t="shared" si="0"/>
        <v>0.13953637288269702</v>
      </c>
      <c r="I44" s="122">
        <f t="shared" si="4"/>
        <v>1.4077413728826969</v>
      </c>
      <c r="J44" s="66"/>
      <c r="L44" s="132"/>
      <c r="M44" s="19"/>
    </row>
    <row r="45" spans="1:13" x14ac:dyDescent="0.25">
      <c r="A45" s="90">
        <v>29</v>
      </c>
      <c r="B45" s="43" t="s">
        <v>57</v>
      </c>
      <c r="C45" s="42">
        <v>63.3</v>
      </c>
      <c r="D45" s="48" t="s">
        <v>316</v>
      </c>
      <c r="E45" s="119">
        <v>4.7290000000000001</v>
      </c>
      <c r="F45" s="119">
        <v>5.3780000000000001</v>
      </c>
      <c r="G45" s="120">
        <f t="shared" si="1"/>
        <v>0.55801020000000001</v>
      </c>
      <c r="H45" s="127">
        <f t="shared" si="0"/>
        <v>0.12690592533728048</v>
      </c>
      <c r="I45" s="122">
        <f t="shared" si="4"/>
        <v>0.68491612533728052</v>
      </c>
      <c r="J45" s="66"/>
      <c r="L45" s="132"/>
      <c r="M45" s="19"/>
    </row>
    <row r="46" spans="1:13" x14ac:dyDescent="0.25">
      <c r="A46" s="90">
        <v>30</v>
      </c>
      <c r="B46" s="43" t="s">
        <v>58</v>
      </c>
      <c r="C46" s="42">
        <v>42.5</v>
      </c>
      <c r="D46" s="48" t="s">
        <v>316</v>
      </c>
      <c r="E46" s="119">
        <v>2.4529999999999998</v>
      </c>
      <c r="F46" s="119">
        <v>2.5270000000000001</v>
      </c>
      <c r="G46" s="120">
        <f t="shared" si="1"/>
        <v>6.3625200000000243E-2</v>
      </c>
      <c r="H46" s="127">
        <f t="shared" si="0"/>
        <v>8.5205400107968732E-2</v>
      </c>
      <c r="I46" s="122">
        <f t="shared" si="4"/>
        <v>0.14883060010796897</v>
      </c>
      <c r="J46" s="66"/>
      <c r="L46" s="132"/>
      <c r="M46" s="19"/>
    </row>
    <row r="47" spans="1:13" x14ac:dyDescent="0.25">
      <c r="A47" s="90">
        <v>31</v>
      </c>
      <c r="B47" s="43" t="s">
        <v>59</v>
      </c>
      <c r="C47" s="42">
        <v>44.5</v>
      </c>
      <c r="D47" s="48" t="s">
        <v>316</v>
      </c>
      <c r="E47" s="119">
        <v>4.452</v>
      </c>
      <c r="F47" s="119">
        <v>4.9050000000000002</v>
      </c>
      <c r="G47" s="120">
        <f t="shared" si="1"/>
        <v>0.38948940000000026</v>
      </c>
      <c r="H47" s="127">
        <f t="shared" si="0"/>
        <v>8.9215065995402548E-2</v>
      </c>
      <c r="I47" s="122">
        <f t="shared" si="4"/>
        <v>0.47870446599540284</v>
      </c>
      <c r="J47" s="66"/>
      <c r="L47" s="132"/>
      <c r="M47" s="19"/>
    </row>
    <row r="48" spans="1:13" x14ac:dyDescent="0.25">
      <c r="A48" s="90">
        <v>32</v>
      </c>
      <c r="B48" s="43" t="s">
        <v>60</v>
      </c>
      <c r="C48" s="42">
        <v>69.900000000000006</v>
      </c>
      <c r="D48" s="48" t="s">
        <v>316</v>
      </c>
      <c r="E48" s="119">
        <v>1.107</v>
      </c>
      <c r="F48" s="119">
        <v>1.107</v>
      </c>
      <c r="G48" s="120">
        <f t="shared" si="1"/>
        <v>0</v>
      </c>
      <c r="H48" s="127">
        <f t="shared" si="0"/>
        <v>0.1401378227658121</v>
      </c>
      <c r="I48" s="122">
        <f t="shared" si="4"/>
        <v>0.1401378227658121</v>
      </c>
      <c r="J48" s="66"/>
      <c r="L48" s="132"/>
      <c r="M48" s="19"/>
    </row>
    <row r="49" spans="1:13" x14ac:dyDescent="0.25">
      <c r="A49" s="90">
        <v>33</v>
      </c>
      <c r="B49" s="43" t="s">
        <v>61</v>
      </c>
      <c r="C49" s="42">
        <v>64.8</v>
      </c>
      <c r="D49" s="48" t="s">
        <v>316</v>
      </c>
      <c r="E49" s="119">
        <v>4.5549999999999997</v>
      </c>
      <c r="F49" s="119">
        <v>5.4470000000000001</v>
      </c>
      <c r="G49" s="120">
        <f t="shared" si="1"/>
        <v>0.76694160000000033</v>
      </c>
      <c r="H49" s="127">
        <f t="shared" si="0"/>
        <v>0.12991317475285585</v>
      </c>
      <c r="I49" s="122">
        <f t="shared" si="4"/>
        <v>0.89685477475285613</v>
      </c>
      <c r="J49" s="66"/>
      <c r="L49" s="132"/>
      <c r="M49" s="19"/>
    </row>
    <row r="50" spans="1:13" x14ac:dyDescent="0.25">
      <c r="A50" s="90">
        <v>34</v>
      </c>
      <c r="B50" s="43" t="s">
        <v>62</v>
      </c>
      <c r="C50" s="42">
        <v>42.7</v>
      </c>
      <c r="D50" s="48" t="s">
        <v>316</v>
      </c>
      <c r="E50" s="119">
        <v>2.8679999999999999</v>
      </c>
      <c r="F50" s="119">
        <v>2.9430000000000001</v>
      </c>
      <c r="G50" s="120">
        <f>(F50-E50)*0.8598</f>
        <v>6.4485000000000153E-2</v>
      </c>
      <c r="H50" s="127">
        <f t="shared" si="0"/>
        <v>8.5606366696712122E-2</v>
      </c>
      <c r="I50" s="122">
        <f t="shared" si="4"/>
        <v>0.15009136669671228</v>
      </c>
      <c r="J50" s="66"/>
      <c r="L50" s="132"/>
      <c r="M50" s="19"/>
    </row>
    <row r="51" spans="1:13" x14ac:dyDescent="0.25">
      <c r="A51" s="90">
        <v>35</v>
      </c>
      <c r="B51" s="43" t="s">
        <v>63</v>
      </c>
      <c r="C51" s="42">
        <v>44.4</v>
      </c>
      <c r="D51" s="48" t="s">
        <v>316</v>
      </c>
      <c r="E51" s="119">
        <v>3.6930000000000001</v>
      </c>
      <c r="F51" s="119">
        <v>4.6260000000000003</v>
      </c>
      <c r="G51" s="120">
        <f t="shared" si="1"/>
        <v>0.80219340000000028</v>
      </c>
      <c r="H51" s="127">
        <f t="shared" si="0"/>
        <v>8.9014582701030853E-2</v>
      </c>
      <c r="I51" s="122">
        <f t="shared" si="4"/>
        <v>0.89120798270103108</v>
      </c>
      <c r="J51" s="66"/>
      <c r="L51" s="132"/>
      <c r="M51" s="19"/>
    </row>
    <row r="52" spans="1:13" x14ac:dyDescent="0.25">
      <c r="A52" s="90">
        <v>36</v>
      </c>
      <c r="B52" s="43" t="s">
        <v>64</v>
      </c>
      <c r="C52" s="42">
        <v>69</v>
      </c>
      <c r="D52" s="48" t="s">
        <v>316</v>
      </c>
      <c r="E52" s="119">
        <v>5.4939999999999998</v>
      </c>
      <c r="F52" s="119">
        <v>6.0579999999999998</v>
      </c>
      <c r="G52" s="120">
        <f t="shared" si="1"/>
        <v>0.48492720000000006</v>
      </c>
      <c r="H52" s="127">
        <f t="shared" si="0"/>
        <v>0.13833347311646688</v>
      </c>
      <c r="I52" s="122">
        <f t="shared" si="4"/>
        <v>0.62326067311646693</v>
      </c>
      <c r="J52" s="66"/>
      <c r="L52" s="132"/>
      <c r="M52" s="19"/>
    </row>
    <row r="53" spans="1:13" x14ac:dyDescent="0.25">
      <c r="A53" s="90">
        <v>37</v>
      </c>
      <c r="B53" s="43" t="s">
        <v>65</v>
      </c>
      <c r="C53" s="42">
        <v>64.5</v>
      </c>
      <c r="D53" s="48" t="s">
        <v>316</v>
      </c>
      <c r="E53" s="119">
        <v>4.6210000000000004</v>
      </c>
      <c r="F53" s="119">
        <v>4.782</v>
      </c>
      <c r="G53" s="120">
        <f t="shared" si="1"/>
        <v>0.13842779999999966</v>
      </c>
      <c r="H53" s="127">
        <f t="shared" si="0"/>
        <v>0.12931172486974077</v>
      </c>
      <c r="I53" s="122">
        <f t="shared" si="4"/>
        <v>0.2677395248697404</v>
      </c>
      <c r="J53" s="66"/>
      <c r="L53" s="132"/>
      <c r="M53" s="19"/>
    </row>
    <row r="54" spans="1:13" x14ac:dyDescent="0.25">
      <c r="A54" s="90">
        <v>38</v>
      </c>
      <c r="B54" s="43" t="s">
        <v>66</v>
      </c>
      <c r="C54" s="42">
        <v>42</v>
      </c>
      <c r="D54" s="48" t="s">
        <v>316</v>
      </c>
      <c r="E54" s="119">
        <v>4.0339999999999998</v>
      </c>
      <c r="F54" s="119">
        <v>4.9690000000000003</v>
      </c>
      <c r="G54" s="120">
        <f t="shared" si="1"/>
        <v>0.80391300000000043</v>
      </c>
      <c r="H54" s="127">
        <f t="shared" si="0"/>
        <v>8.4202983636110271E-2</v>
      </c>
      <c r="I54" s="122">
        <f t="shared" si="4"/>
        <v>0.88811598363611066</v>
      </c>
      <c r="J54" s="66"/>
      <c r="L54" s="132"/>
      <c r="M54" s="19"/>
    </row>
    <row r="55" spans="1:13" x14ac:dyDescent="0.25">
      <c r="A55" s="90">
        <v>39</v>
      </c>
      <c r="B55" s="43" t="s">
        <v>67</v>
      </c>
      <c r="C55" s="42">
        <v>44.4</v>
      </c>
      <c r="D55" s="48" t="s">
        <v>316</v>
      </c>
      <c r="E55" s="119">
        <v>3.1549999999999998</v>
      </c>
      <c r="F55" s="119">
        <v>3.556</v>
      </c>
      <c r="G55" s="120">
        <f t="shared" si="1"/>
        <v>0.34477980000000019</v>
      </c>
      <c r="H55" s="127">
        <f t="shared" si="0"/>
        <v>8.9014582701030853E-2</v>
      </c>
      <c r="I55" s="122">
        <f t="shared" si="4"/>
        <v>0.43379438270103104</v>
      </c>
      <c r="J55" s="66"/>
      <c r="L55" s="132"/>
      <c r="M55" s="19"/>
    </row>
    <row r="56" spans="1:13" x14ac:dyDescent="0.25">
      <c r="A56" s="90">
        <v>40</v>
      </c>
      <c r="B56" s="43" t="s">
        <v>68</v>
      </c>
      <c r="C56" s="42">
        <v>69.2</v>
      </c>
      <c r="D56" s="48" t="s">
        <v>316</v>
      </c>
      <c r="E56" s="119">
        <v>3.0310000000000001</v>
      </c>
      <c r="F56" s="119">
        <v>3.5630000000000002</v>
      </c>
      <c r="G56" s="120">
        <f t="shared" si="1"/>
        <v>0.45741360000000003</v>
      </c>
      <c r="H56" s="127">
        <f t="shared" si="0"/>
        <v>0.13873443970521027</v>
      </c>
      <c r="I56" s="122">
        <f t="shared" si="4"/>
        <v>0.59614803970521035</v>
      </c>
      <c r="J56" s="66"/>
      <c r="L56" s="132"/>
      <c r="M56" s="19"/>
    </row>
    <row r="57" spans="1:13" x14ac:dyDescent="0.25">
      <c r="A57" s="90">
        <v>41</v>
      </c>
      <c r="B57" s="43" t="s">
        <v>69</v>
      </c>
      <c r="C57" s="42">
        <v>64.7</v>
      </c>
      <c r="D57" s="48" t="s">
        <v>316</v>
      </c>
      <c r="E57" s="119">
        <v>3.7429999999999999</v>
      </c>
      <c r="F57" s="119">
        <v>4.08</v>
      </c>
      <c r="G57" s="120">
        <f t="shared" si="1"/>
        <v>0.28975260000000014</v>
      </c>
      <c r="H57" s="127">
        <f t="shared" si="0"/>
        <v>0.12971269145848416</v>
      </c>
      <c r="I57" s="122">
        <f t="shared" si="4"/>
        <v>0.41946529145848432</v>
      </c>
      <c r="J57" s="66"/>
      <c r="L57" s="132"/>
      <c r="M57" s="19"/>
    </row>
    <row r="58" spans="1:13" x14ac:dyDescent="0.25">
      <c r="A58" s="90">
        <v>42</v>
      </c>
      <c r="B58" s="43" t="s">
        <v>70</v>
      </c>
      <c r="C58" s="42">
        <v>42.5</v>
      </c>
      <c r="D58" s="48" t="s">
        <v>316</v>
      </c>
      <c r="E58" s="119">
        <v>1.8009999999999999</v>
      </c>
      <c r="F58" s="119">
        <v>1.9139999999999999</v>
      </c>
      <c r="G58" s="120">
        <f t="shared" si="1"/>
        <v>9.7157399999999991E-2</v>
      </c>
      <c r="H58" s="127">
        <f t="shared" si="0"/>
        <v>8.5205400107968732E-2</v>
      </c>
      <c r="I58" s="122">
        <f t="shared" si="4"/>
        <v>0.18236280010796874</v>
      </c>
      <c r="J58" s="66"/>
      <c r="L58" s="132"/>
      <c r="M58" s="19"/>
    </row>
    <row r="59" spans="1:13" x14ac:dyDescent="0.25">
      <c r="A59" s="90">
        <v>43</v>
      </c>
      <c r="B59" s="43" t="s">
        <v>71</v>
      </c>
      <c r="C59" s="42">
        <v>44.5</v>
      </c>
      <c r="D59" s="48" t="s">
        <v>316</v>
      </c>
      <c r="E59" s="119">
        <v>3.7789999999999999</v>
      </c>
      <c r="F59" s="119">
        <v>3.8439999999999999</v>
      </c>
      <c r="G59" s="120">
        <f t="shared" si="1"/>
        <v>5.5886999999999958E-2</v>
      </c>
      <c r="H59" s="127">
        <f t="shared" si="0"/>
        <v>8.9215065995402548E-2</v>
      </c>
      <c r="I59" s="122">
        <f t="shared" si="4"/>
        <v>0.14510206599540251</v>
      </c>
      <c r="J59" s="66"/>
      <c r="L59" s="132"/>
      <c r="M59" s="19"/>
    </row>
    <row r="60" spans="1:13" x14ac:dyDescent="0.25">
      <c r="A60" s="90">
        <v>44</v>
      </c>
      <c r="B60" s="43" t="s">
        <v>72</v>
      </c>
      <c r="C60" s="42">
        <v>69.599999999999994</v>
      </c>
      <c r="D60" s="48" t="s">
        <v>316</v>
      </c>
      <c r="E60" s="119">
        <v>5.5759999999999996</v>
      </c>
      <c r="F60" s="119">
        <v>6.6420000000000003</v>
      </c>
      <c r="G60" s="120">
        <f t="shared" si="1"/>
        <v>0.91654680000000066</v>
      </c>
      <c r="H60" s="127">
        <f t="shared" si="0"/>
        <v>0.13953637288269702</v>
      </c>
      <c r="I60" s="122">
        <f t="shared" si="4"/>
        <v>1.0560831728826976</v>
      </c>
      <c r="J60" s="66"/>
      <c r="L60" s="132"/>
      <c r="M60" s="19"/>
    </row>
    <row r="61" spans="1:13" x14ac:dyDescent="0.25">
      <c r="A61" s="90">
        <v>45</v>
      </c>
      <c r="B61" s="43" t="s">
        <v>73</v>
      </c>
      <c r="C61" s="42">
        <v>64.8</v>
      </c>
      <c r="D61" s="48" t="s">
        <v>316</v>
      </c>
      <c r="E61" s="119">
        <v>6.04</v>
      </c>
      <c r="F61" s="119">
        <v>7.4470000000000001</v>
      </c>
      <c r="G61" s="120">
        <f t="shared" si="1"/>
        <v>1.2097386000000001</v>
      </c>
      <c r="H61" s="127">
        <f t="shared" si="0"/>
        <v>0.12991317475285585</v>
      </c>
      <c r="I61" s="122">
        <f t="shared" si="4"/>
        <v>1.339651774752856</v>
      </c>
      <c r="J61" s="66"/>
      <c r="L61" s="132"/>
      <c r="M61" s="19"/>
    </row>
    <row r="62" spans="1:13" x14ac:dyDescent="0.25">
      <c r="A62" s="90">
        <v>46</v>
      </c>
      <c r="B62" s="43" t="s">
        <v>74</v>
      </c>
      <c r="C62" s="42">
        <v>42.6</v>
      </c>
      <c r="D62" s="48" t="s">
        <v>316</v>
      </c>
      <c r="E62" s="119">
        <v>1.671</v>
      </c>
      <c r="F62" s="119">
        <v>1.671</v>
      </c>
      <c r="G62" s="120">
        <f t="shared" si="1"/>
        <v>0</v>
      </c>
      <c r="H62" s="127">
        <f t="shared" si="0"/>
        <v>8.5405883402340427E-2</v>
      </c>
      <c r="I62" s="122">
        <f t="shared" si="4"/>
        <v>8.5405883402340427E-2</v>
      </c>
      <c r="J62" s="66"/>
      <c r="L62" s="132"/>
      <c r="M62" s="19"/>
    </row>
    <row r="63" spans="1:13" x14ac:dyDescent="0.25">
      <c r="A63" s="90">
        <v>47</v>
      </c>
      <c r="B63" s="43" t="s">
        <v>75</v>
      </c>
      <c r="C63" s="42">
        <v>44.2</v>
      </c>
      <c r="D63" s="48" t="s">
        <v>316</v>
      </c>
      <c r="E63" s="119">
        <v>2.5310000000000001</v>
      </c>
      <c r="F63" s="119">
        <v>3.3260000000000001</v>
      </c>
      <c r="G63" s="120">
        <f t="shared" si="1"/>
        <v>0.68354099999999995</v>
      </c>
      <c r="H63" s="127">
        <f t="shared" si="0"/>
        <v>8.8613616112287477E-2</v>
      </c>
      <c r="I63" s="122">
        <f t="shared" si="4"/>
        <v>0.77215461611228742</v>
      </c>
      <c r="J63" s="66"/>
      <c r="L63" s="132"/>
      <c r="M63" s="19"/>
    </row>
    <row r="64" spans="1:13" x14ac:dyDescent="0.25">
      <c r="A64" s="90">
        <v>48</v>
      </c>
      <c r="B64" s="43" t="s">
        <v>76</v>
      </c>
      <c r="C64" s="42">
        <v>69.2</v>
      </c>
      <c r="D64" s="48" t="s">
        <v>316</v>
      </c>
      <c r="E64" s="119">
        <v>6.0069999999999997</v>
      </c>
      <c r="F64" s="119">
        <v>6.7720000000000002</v>
      </c>
      <c r="G64" s="120">
        <f t="shared" si="1"/>
        <v>0.65774700000000053</v>
      </c>
      <c r="H64" s="127">
        <f t="shared" si="0"/>
        <v>0.13873443970521027</v>
      </c>
      <c r="I64" s="122">
        <f t="shared" si="4"/>
        <v>0.79648143970521079</v>
      </c>
      <c r="J64" s="66"/>
      <c r="L64" s="132"/>
      <c r="M64" s="19"/>
    </row>
    <row r="65" spans="1:13" x14ac:dyDescent="0.25">
      <c r="A65" s="90">
        <v>49</v>
      </c>
      <c r="B65" s="43" t="s">
        <v>77</v>
      </c>
      <c r="C65" s="42">
        <v>64.3</v>
      </c>
      <c r="D65" s="48" t="s">
        <v>316</v>
      </c>
      <c r="E65" s="119">
        <v>2.8239999999999998</v>
      </c>
      <c r="F65" s="119">
        <v>3.1680000000000001</v>
      </c>
      <c r="G65" s="120">
        <f t="shared" si="1"/>
        <v>0.29577120000000029</v>
      </c>
      <c r="H65" s="127">
        <f t="shared" si="0"/>
        <v>0.12891075828099738</v>
      </c>
      <c r="I65" s="122">
        <f t="shared" si="4"/>
        <v>0.42468195828099764</v>
      </c>
      <c r="J65" s="66"/>
      <c r="L65" s="132"/>
      <c r="M65" s="19"/>
    </row>
    <row r="66" spans="1:13" x14ac:dyDescent="0.25">
      <c r="A66" s="90">
        <v>50</v>
      </c>
      <c r="B66" s="43" t="s">
        <v>78</v>
      </c>
      <c r="C66" s="42">
        <v>42.5</v>
      </c>
      <c r="D66" s="48" t="s">
        <v>316</v>
      </c>
      <c r="E66" s="119">
        <v>2.9969999999999999</v>
      </c>
      <c r="F66" s="119">
        <v>3.1909999999999998</v>
      </c>
      <c r="G66" s="120">
        <f t="shared" si="1"/>
        <v>0.16680119999999996</v>
      </c>
      <c r="H66" s="127">
        <f t="shared" si="0"/>
        <v>8.5205400107968732E-2</v>
      </c>
      <c r="I66" s="122">
        <f t="shared" si="4"/>
        <v>0.25200660010796871</v>
      </c>
      <c r="J66" s="66"/>
      <c r="L66" s="132"/>
      <c r="M66" s="19"/>
    </row>
    <row r="67" spans="1:13" x14ac:dyDescent="0.25">
      <c r="A67" s="90">
        <v>51</v>
      </c>
      <c r="B67" s="43" t="s">
        <v>79</v>
      </c>
      <c r="C67" s="42">
        <v>43.8</v>
      </c>
      <c r="D67" s="48" t="s">
        <v>316</v>
      </c>
      <c r="E67" s="119">
        <v>2.4670000000000001</v>
      </c>
      <c r="F67" s="119">
        <v>2.4780000000000002</v>
      </c>
      <c r="G67" s="120">
        <f t="shared" si="1"/>
        <v>9.4578000000001047E-3</v>
      </c>
      <c r="H67" s="127">
        <f t="shared" si="0"/>
        <v>8.7811682934800711E-2</v>
      </c>
      <c r="I67" s="122">
        <f t="shared" si="4"/>
        <v>9.7269482934800811E-2</v>
      </c>
      <c r="J67" s="66"/>
      <c r="L67" s="132"/>
      <c r="M67" s="19"/>
    </row>
    <row r="68" spans="1:13" x14ac:dyDescent="0.25">
      <c r="A68" s="90">
        <v>52</v>
      </c>
      <c r="B68" s="43" t="s">
        <v>80</v>
      </c>
      <c r="C68" s="42">
        <v>69.3</v>
      </c>
      <c r="D68" s="48" t="s">
        <v>316</v>
      </c>
      <c r="E68" s="119">
        <v>4.1909999999999998</v>
      </c>
      <c r="F68" s="119">
        <v>4.99</v>
      </c>
      <c r="G68" s="120">
        <f t="shared" si="1"/>
        <v>0.68698020000000037</v>
      </c>
      <c r="H68" s="127">
        <f t="shared" si="0"/>
        <v>0.13893492299958193</v>
      </c>
      <c r="I68" s="122">
        <f t="shared" si="4"/>
        <v>0.82591512299958225</v>
      </c>
      <c r="J68" s="66"/>
      <c r="L68" s="132"/>
      <c r="M68" s="19"/>
    </row>
    <row r="69" spans="1:13" x14ac:dyDescent="0.25">
      <c r="A69" s="90">
        <v>53</v>
      </c>
      <c r="B69" s="43" t="s">
        <v>81</v>
      </c>
      <c r="C69" s="42">
        <v>63.7</v>
      </c>
      <c r="D69" s="48" t="s">
        <v>316</v>
      </c>
      <c r="E69" s="119">
        <v>5.327</v>
      </c>
      <c r="F69" s="119">
        <v>5.6849999999999996</v>
      </c>
      <c r="G69" s="120">
        <f t="shared" si="1"/>
        <v>0.3078083999999997</v>
      </c>
      <c r="H69" s="127">
        <f t="shared" si="0"/>
        <v>0.12770785851476726</v>
      </c>
      <c r="I69" s="122">
        <f t="shared" si="4"/>
        <v>0.43551625851476694</v>
      </c>
      <c r="J69" s="66"/>
      <c r="L69" s="132"/>
      <c r="M69" s="19"/>
    </row>
    <row r="70" spans="1:13" x14ac:dyDescent="0.25">
      <c r="A70" s="90">
        <v>54</v>
      </c>
      <c r="B70" s="43" t="s">
        <v>82</v>
      </c>
      <c r="C70" s="42">
        <v>42.4</v>
      </c>
      <c r="D70" s="48" t="s">
        <v>316</v>
      </c>
      <c r="E70" s="119">
        <v>3.1269999999999998</v>
      </c>
      <c r="F70" s="119">
        <v>3.984</v>
      </c>
      <c r="G70" s="120">
        <f t="shared" si="1"/>
        <v>0.73684860000000019</v>
      </c>
      <c r="H70" s="127">
        <f t="shared" si="0"/>
        <v>8.5004916813597037E-2</v>
      </c>
      <c r="I70" s="122">
        <f t="shared" si="4"/>
        <v>0.8218535168135972</v>
      </c>
      <c r="J70" s="66"/>
      <c r="L70" s="132"/>
      <c r="M70" s="19"/>
    </row>
    <row r="71" spans="1:13" x14ac:dyDescent="0.25">
      <c r="A71" s="90">
        <v>55</v>
      </c>
      <c r="B71" s="43" t="s">
        <v>83</v>
      </c>
      <c r="C71" s="42">
        <v>44</v>
      </c>
      <c r="D71" s="48" t="s">
        <v>316</v>
      </c>
      <c r="E71" s="119">
        <v>3.665</v>
      </c>
      <c r="F71" s="119">
        <v>4.1130000000000004</v>
      </c>
      <c r="G71" s="120">
        <f t="shared" si="1"/>
        <v>0.38519040000000032</v>
      </c>
      <c r="H71" s="127">
        <f t="shared" si="0"/>
        <v>8.8212649523544101E-2</v>
      </c>
      <c r="I71" s="122">
        <f t="shared" si="4"/>
        <v>0.47340304952354439</v>
      </c>
      <c r="J71" s="66"/>
      <c r="L71" s="132"/>
      <c r="M71" s="19"/>
    </row>
    <row r="72" spans="1:13" x14ac:dyDescent="0.25">
      <c r="A72" s="90">
        <v>56</v>
      </c>
      <c r="B72" s="43" t="s">
        <v>84</v>
      </c>
      <c r="C72" s="42">
        <v>69.5</v>
      </c>
      <c r="D72" s="48" t="s">
        <v>316</v>
      </c>
      <c r="E72" s="119">
        <v>3.2250000000000001</v>
      </c>
      <c r="F72" s="119">
        <v>3.7090000000000001</v>
      </c>
      <c r="G72" s="120">
        <f t="shared" si="1"/>
        <v>0.41614319999999999</v>
      </c>
      <c r="H72" s="127">
        <f t="shared" si="0"/>
        <v>0.13933588958832532</v>
      </c>
      <c r="I72" s="122">
        <f t="shared" si="4"/>
        <v>0.55547908958832526</v>
      </c>
      <c r="J72" s="66"/>
      <c r="L72" s="132"/>
      <c r="M72" s="19"/>
    </row>
    <row r="73" spans="1:13" x14ac:dyDescent="0.25">
      <c r="A73" s="90">
        <v>57</v>
      </c>
      <c r="B73" s="43" t="s">
        <v>85</v>
      </c>
      <c r="C73" s="42">
        <v>63.6</v>
      </c>
      <c r="D73" s="48" t="s">
        <v>316</v>
      </c>
      <c r="E73" s="119">
        <v>3.5819999999999999</v>
      </c>
      <c r="F73" s="119">
        <v>3.7120000000000002</v>
      </c>
      <c r="G73" s="120">
        <f t="shared" si="1"/>
        <v>0.11177400000000029</v>
      </c>
      <c r="H73" s="127">
        <f t="shared" si="0"/>
        <v>0.12750737522039557</v>
      </c>
      <c r="I73" s="122">
        <f t="shared" si="4"/>
        <v>0.23928137522039586</v>
      </c>
      <c r="J73" s="66"/>
      <c r="L73" s="132"/>
      <c r="M73" s="19"/>
    </row>
    <row r="74" spans="1:13" x14ac:dyDescent="0.25">
      <c r="A74" s="90">
        <v>58</v>
      </c>
      <c r="B74" s="43" t="s">
        <v>86</v>
      </c>
      <c r="C74" s="42">
        <v>42.6</v>
      </c>
      <c r="D74" s="48" t="s">
        <v>316</v>
      </c>
      <c r="E74" s="119">
        <v>2.81</v>
      </c>
      <c r="F74" s="119">
        <v>3.1909999999999998</v>
      </c>
      <c r="G74" s="120">
        <f t="shared" si="1"/>
        <v>0.32758379999999981</v>
      </c>
      <c r="H74" s="127">
        <f t="shared" si="0"/>
        <v>8.5405883402340427E-2</v>
      </c>
      <c r="I74" s="122">
        <f t="shared" si="4"/>
        <v>0.41298968340234021</v>
      </c>
      <c r="J74" s="66"/>
      <c r="L74" s="132"/>
      <c r="M74" s="19"/>
    </row>
    <row r="75" spans="1:13" x14ac:dyDescent="0.25">
      <c r="A75" s="90">
        <v>59</v>
      </c>
      <c r="B75" s="43" t="s">
        <v>87</v>
      </c>
      <c r="C75" s="42">
        <v>43.9</v>
      </c>
      <c r="D75" s="48" t="s">
        <v>316</v>
      </c>
      <c r="E75" s="119">
        <v>3.2090000000000001</v>
      </c>
      <c r="F75" s="119">
        <v>3.81</v>
      </c>
      <c r="G75" s="120">
        <f t="shared" si="1"/>
        <v>0.51673979999999997</v>
      </c>
      <c r="H75" s="127">
        <f t="shared" si="0"/>
        <v>8.8012166229172406E-2</v>
      </c>
      <c r="I75" s="122">
        <f t="shared" si="4"/>
        <v>0.60475196622917238</v>
      </c>
      <c r="J75" s="66"/>
      <c r="L75" s="132"/>
      <c r="M75" s="19"/>
    </row>
    <row r="76" spans="1:13" x14ac:dyDescent="0.25">
      <c r="A76" s="90">
        <v>60</v>
      </c>
      <c r="B76" s="43" t="s">
        <v>88</v>
      </c>
      <c r="C76" s="42">
        <v>68.900000000000006</v>
      </c>
      <c r="D76" s="48" t="s">
        <v>316</v>
      </c>
      <c r="E76" s="119">
        <v>2.641</v>
      </c>
      <c r="F76" s="119">
        <v>2.641</v>
      </c>
      <c r="G76" s="120">
        <f t="shared" si="1"/>
        <v>0</v>
      </c>
      <c r="H76" s="127">
        <f t="shared" si="0"/>
        <v>0.13813298982209521</v>
      </c>
      <c r="I76" s="122">
        <f t="shared" si="4"/>
        <v>0.13813298982209521</v>
      </c>
      <c r="J76" s="66"/>
      <c r="L76" s="132"/>
      <c r="M76" s="19"/>
    </row>
    <row r="77" spans="1:13" x14ac:dyDescent="0.25">
      <c r="A77" s="90">
        <v>61</v>
      </c>
      <c r="B77" s="43" t="s">
        <v>89</v>
      </c>
      <c r="C77" s="42">
        <v>63.7</v>
      </c>
      <c r="D77" s="48" t="s">
        <v>316</v>
      </c>
      <c r="E77" s="119">
        <v>7.37</v>
      </c>
      <c r="F77" s="119">
        <v>8.9429999999999996</v>
      </c>
      <c r="G77" s="120">
        <f t="shared" si="1"/>
        <v>1.3524653999999996</v>
      </c>
      <c r="H77" s="127">
        <f t="shared" si="0"/>
        <v>0.12770785851476726</v>
      </c>
      <c r="I77" s="122">
        <f t="shared" si="4"/>
        <v>1.4801732585147669</v>
      </c>
      <c r="J77" s="66"/>
      <c r="L77" s="132"/>
      <c r="M77" s="19"/>
    </row>
    <row r="78" spans="1:13" x14ac:dyDescent="0.25">
      <c r="A78" s="90">
        <v>62</v>
      </c>
      <c r="B78" s="43" t="s">
        <v>90</v>
      </c>
      <c r="C78" s="42">
        <v>42.8</v>
      </c>
      <c r="D78" s="48" t="s">
        <v>316</v>
      </c>
      <c r="E78" s="119">
        <v>2.57</v>
      </c>
      <c r="F78" s="119">
        <v>3.4460000000000002</v>
      </c>
      <c r="G78" s="120">
        <f t="shared" si="1"/>
        <v>0.75318480000000032</v>
      </c>
      <c r="H78" s="127">
        <f t="shared" si="0"/>
        <v>8.5806849991083803E-2</v>
      </c>
      <c r="I78" s="122">
        <f t="shared" si="4"/>
        <v>0.83899164999108411</v>
      </c>
      <c r="J78" s="66"/>
      <c r="L78" s="132"/>
      <c r="M78" s="19"/>
    </row>
    <row r="79" spans="1:13" x14ac:dyDescent="0.25">
      <c r="A79" s="90">
        <v>63</v>
      </c>
      <c r="B79" s="43" t="s">
        <v>91</v>
      </c>
      <c r="C79" s="42">
        <v>44.3</v>
      </c>
      <c r="D79" s="48" t="s">
        <v>316</v>
      </c>
      <c r="E79" s="119">
        <v>5.0019999999999998</v>
      </c>
      <c r="F79" s="119">
        <v>5.6710000000000003</v>
      </c>
      <c r="G79" s="120">
        <f t="shared" si="1"/>
        <v>0.57520620000000044</v>
      </c>
      <c r="H79" s="127">
        <f t="shared" si="0"/>
        <v>8.8814099406659158E-2</v>
      </c>
      <c r="I79" s="122">
        <f t="shared" si="4"/>
        <v>0.66402029940665963</v>
      </c>
      <c r="J79" s="66"/>
      <c r="L79" s="132"/>
      <c r="M79" s="19"/>
    </row>
    <row r="80" spans="1:13" x14ac:dyDescent="0.25">
      <c r="A80" s="90">
        <v>64</v>
      </c>
      <c r="B80" s="43" t="s">
        <v>92</v>
      </c>
      <c r="C80" s="42">
        <v>69</v>
      </c>
      <c r="D80" s="48" t="s">
        <v>316</v>
      </c>
      <c r="E80" s="119">
        <v>5.24</v>
      </c>
      <c r="F80" s="119">
        <v>5.4649999999999999</v>
      </c>
      <c r="G80" s="120">
        <f t="shared" si="1"/>
        <v>0.19345499999999968</v>
      </c>
      <c r="H80" s="127">
        <f t="shared" si="0"/>
        <v>0.13833347311646688</v>
      </c>
      <c r="I80" s="122">
        <f t="shared" si="4"/>
        <v>0.33178847311646653</v>
      </c>
      <c r="J80" s="66"/>
      <c r="L80" s="132"/>
      <c r="M80" s="19"/>
    </row>
    <row r="81" spans="1:13" x14ac:dyDescent="0.25">
      <c r="A81" s="90">
        <v>65</v>
      </c>
      <c r="B81" s="43" t="s">
        <v>94</v>
      </c>
      <c r="C81" s="42">
        <v>78</v>
      </c>
      <c r="D81" s="48" t="s">
        <v>316</v>
      </c>
      <c r="E81" s="119">
        <v>7.8449999999999998</v>
      </c>
      <c r="F81" s="119">
        <v>8.6199999999999992</v>
      </c>
      <c r="G81" s="120">
        <f>(F81-E81)*0.8598</f>
        <v>0.66634499999999952</v>
      </c>
      <c r="H81" s="127">
        <f t="shared" ref="H81:H144" si="5">$G$11/$C$303*C81</f>
        <v>0.15637696960991909</v>
      </c>
      <c r="I81" s="122">
        <f t="shared" si="4"/>
        <v>0.82272196960991861</v>
      </c>
      <c r="J81" s="66"/>
      <c r="L81" s="132"/>
      <c r="M81" s="19"/>
    </row>
    <row r="82" spans="1:13" x14ac:dyDescent="0.25">
      <c r="A82" s="90">
        <v>66</v>
      </c>
      <c r="B82" s="43" t="s">
        <v>93</v>
      </c>
      <c r="C82" s="42">
        <v>45.4</v>
      </c>
      <c r="D82" s="48" t="s">
        <v>316</v>
      </c>
      <c r="E82" s="119">
        <v>4.2050000000000001</v>
      </c>
      <c r="F82" s="119">
        <v>4.4550000000000001</v>
      </c>
      <c r="G82" s="120">
        <f t="shared" ref="G82:G147" si="6">(F82-E82)*0.8598</f>
        <v>0.21495</v>
      </c>
      <c r="H82" s="127">
        <f t="shared" si="5"/>
        <v>9.1019415644747775E-2</v>
      </c>
      <c r="I82" s="122">
        <f t="shared" si="4"/>
        <v>0.30596941564474778</v>
      </c>
      <c r="J82" s="66"/>
      <c r="K82" s="84"/>
      <c r="L82" s="132"/>
      <c r="M82" s="19"/>
    </row>
    <row r="83" spans="1:13" x14ac:dyDescent="0.25">
      <c r="A83" s="90">
        <v>67</v>
      </c>
      <c r="B83" s="43" t="s">
        <v>95</v>
      </c>
      <c r="C83" s="42">
        <v>73.599999999999994</v>
      </c>
      <c r="D83" s="48" t="s">
        <v>316</v>
      </c>
      <c r="E83" s="119">
        <v>5.6369999999999996</v>
      </c>
      <c r="F83" s="119">
        <v>5.8550000000000004</v>
      </c>
      <c r="G83" s="120">
        <f t="shared" si="6"/>
        <v>0.18743640000000075</v>
      </c>
      <c r="H83" s="127">
        <f t="shared" si="5"/>
        <v>0.14755570465756465</v>
      </c>
      <c r="I83" s="122">
        <f t="shared" si="4"/>
        <v>0.3349921046575654</v>
      </c>
      <c r="J83" s="66"/>
      <c r="K83" s="84"/>
      <c r="L83" s="132"/>
      <c r="M83" s="19"/>
    </row>
    <row r="84" spans="1:13" x14ac:dyDescent="0.25">
      <c r="A84" s="90">
        <v>68</v>
      </c>
      <c r="B84" s="43" t="s">
        <v>96</v>
      </c>
      <c r="C84" s="42">
        <v>50</v>
      </c>
      <c r="D84" s="48" t="s">
        <v>316</v>
      </c>
      <c r="E84" s="119">
        <v>4.8179999999999996</v>
      </c>
      <c r="F84" s="119">
        <v>5.12</v>
      </c>
      <c r="G84" s="120">
        <f t="shared" si="6"/>
        <v>0.25965960000000043</v>
      </c>
      <c r="H84" s="127">
        <f t="shared" si="5"/>
        <v>0.10024164718584556</v>
      </c>
      <c r="I84" s="122">
        <f t="shared" si="4"/>
        <v>0.35990124718584598</v>
      </c>
      <c r="J84" s="66"/>
      <c r="K84" s="84"/>
      <c r="L84" s="132"/>
      <c r="M84" s="19"/>
    </row>
    <row r="85" spans="1:13" x14ac:dyDescent="0.25">
      <c r="A85" s="90">
        <v>69</v>
      </c>
      <c r="B85" s="43" t="s">
        <v>97</v>
      </c>
      <c r="C85" s="42">
        <v>96.3</v>
      </c>
      <c r="D85" s="48" t="s">
        <v>316</v>
      </c>
      <c r="E85" s="119">
        <v>9.0220000000000002</v>
      </c>
      <c r="F85" s="119">
        <v>10.73</v>
      </c>
      <c r="G85" s="120">
        <f t="shared" si="6"/>
        <v>1.4685384000000001</v>
      </c>
      <c r="H85" s="127">
        <f t="shared" si="5"/>
        <v>0.19306541247993855</v>
      </c>
      <c r="I85" s="122">
        <f t="shared" si="4"/>
        <v>1.6616038124799386</v>
      </c>
      <c r="J85" s="66"/>
      <c r="K85" s="84"/>
      <c r="L85" s="132"/>
      <c r="M85" s="19"/>
    </row>
    <row r="86" spans="1:13" x14ac:dyDescent="0.25">
      <c r="A86" s="90">
        <v>70</v>
      </c>
      <c r="B86" s="43" t="s">
        <v>98</v>
      </c>
      <c r="C86" s="42">
        <v>77.900000000000006</v>
      </c>
      <c r="D86" s="48" t="s">
        <v>316</v>
      </c>
      <c r="E86" s="119">
        <v>5.9859999999999998</v>
      </c>
      <c r="F86" s="119">
        <v>6.4020000000000001</v>
      </c>
      <c r="G86" s="120">
        <f t="shared" si="6"/>
        <v>0.35767680000000029</v>
      </c>
      <c r="H86" s="127">
        <f t="shared" si="5"/>
        <v>0.1561764863155474</v>
      </c>
      <c r="I86" s="122">
        <f t="shared" si="4"/>
        <v>0.51385328631554772</v>
      </c>
      <c r="J86" s="66"/>
      <c r="K86" s="84"/>
      <c r="L86" s="132"/>
      <c r="M86" s="19"/>
    </row>
    <row r="87" spans="1:13" x14ac:dyDescent="0.25">
      <c r="A87" s="90">
        <v>71</v>
      </c>
      <c r="B87" s="43" t="s">
        <v>99</v>
      </c>
      <c r="C87" s="42">
        <v>44.7</v>
      </c>
      <c r="D87" s="48" t="s">
        <v>316</v>
      </c>
      <c r="E87" s="119">
        <v>4.2409999999999997</v>
      </c>
      <c r="F87" s="119">
        <v>5.1609999999999996</v>
      </c>
      <c r="G87" s="120">
        <f t="shared" si="6"/>
        <v>0.79101599999999994</v>
      </c>
      <c r="H87" s="127">
        <f t="shared" si="5"/>
        <v>8.9616032584145938E-2</v>
      </c>
      <c r="I87" s="122">
        <f t="shared" si="4"/>
        <v>0.88063203258414591</v>
      </c>
      <c r="J87" s="66"/>
      <c r="K87" s="84"/>
      <c r="L87" s="132"/>
      <c r="M87" s="19"/>
    </row>
    <row r="88" spans="1:13" x14ac:dyDescent="0.25">
      <c r="A88" s="90">
        <v>72</v>
      </c>
      <c r="B88" s="43" t="s">
        <v>100</v>
      </c>
      <c r="C88" s="42">
        <v>73.599999999999994</v>
      </c>
      <c r="D88" s="48" t="s">
        <v>316</v>
      </c>
      <c r="E88" s="119">
        <v>7.39</v>
      </c>
      <c r="F88" s="119">
        <v>7.8550000000000004</v>
      </c>
      <c r="G88" s="120">
        <f t="shared" si="6"/>
        <v>0.39980700000000063</v>
      </c>
      <c r="H88" s="127">
        <f t="shared" si="5"/>
        <v>0.14755570465756465</v>
      </c>
      <c r="I88" s="122">
        <f t="shared" si="4"/>
        <v>0.54736270465756531</v>
      </c>
      <c r="J88" s="66"/>
      <c r="K88" s="84"/>
      <c r="L88" s="132"/>
      <c r="M88" s="19"/>
    </row>
    <row r="89" spans="1:13" x14ac:dyDescent="0.25">
      <c r="A89" s="90">
        <v>73</v>
      </c>
      <c r="B89" s="43" t="s">
        <v>101</v>
      </c>
      <c r="C89" s="42">
        <v>49.4</v>
      </c>
      <c r="D89" s="48" t="s">
        <v>316</v>
      </c>
      <c r="E89" s="119">
        <v>4.3440000000000003</v>
      </c>
      <c r="F89" s="119">
        <v>4.6079999999999997</v>
      </c>
      <c r="G89" s="120">
        <f t="shared" si="6"/>
        <v>0.22698719999999944</v>
      </c>
      <c r="H89" s="127">
        <f t="shared" si="5"/>
        <v>9.9038747419615408E-2</v>
      </c>
      <c r="I89" s="122">
        <f t="shared" si="4"/>
        <v>0.32602594741961488</v>
      </c>
      <c r="J89" s="66"/>
      <c r="K89" s="84"/>
      <c r="L89" s="132"/>
      <c r="M89" s="19"/>
    </row>
    <row r="90" spans="1:13" x14ac:dyDescent="0.25">
      <c r="A90" s="90">
        <v>74</v>
      </c>
      <c r="B90" s="43" t="s">
        <v>102</v>
      </c>
      <c r="C90" s="42">
        <v>96.1</v>
      </c>
      <c r="D90" s="48" t="s">
        <v>316</v>
      </c>
      <c r="E90" s="119">
        <v>9.3179999999999996</v>
      </c>
      <c r="F90" s="119">
        <v>10.061</v>
      </c>
      <c r="G90" s="120">
        <f t="shared" si="6"/>
        <v>0.63883140000000027</v>
      </c>
      <c r="H90" s="127">
        <f t="shared" si="5"/>
        <v>0.19266444589119516</v>
      </c>
      <c r="I90" s="122">
        <f t="shared" si="4"/>
        <v>0.83149584589119541</v>
      </c>
      <c r="J90" s="66"/>
      <c r="K90" s="84"/>
      <c r="L90" s="132"/>
      <c r="M90" s="19"/>
    </row>
    <row r="91" spans="1:13" x14ac:dyDescent="0.25">
      <c r="A91" s="90">
        <v>75</v>
      </c>
      <c r="B91" s="43" t="s">
        <v>103</v>
      </c>
      <c r="C91" s="42">
        <v>77.3</v>
      </c>
      <c r="D91" s="48" t="s">
        <v>316</v>
      </c>
      <c r="E91" s="119">
        <v>3.2719999999999998</v>
      </c>
      <c r="F91" s="119">
        <v>3.835</v>
      </c>
      <c r="G91" s="120">
        <f t="shared" si="6"/>
        <v>0.48406740000000015</v>
      </c>
      <c r="H91" s="127">
        <f t="shared" si="5"/>
        <v>0.15497358654931723</v>
      </c>
      <c r="I91" s="122">
        <f t="shared" si="4"/>
        <v>0.6390409865493174</v>
      </c>
      <c r="J91" s="66"/>
      <c r="K91" s="84"/>
      <c r="L91" s="132"/>
      <c r="M91" s="19"/>
    </row>
    <row r="92" spans="1:13" x14ac:dyDescent="0.25">
      <c r="A92" s="90">
        <v>76</v>
      </c>
      <c r="B92" s="43" t="s">
        <v>104</v>
      </c>
      <c r="C92" s="42">
        <v>45.1</v>
      </c>
      <c r="D92" s="48" t="s">
        <v>316</v>
      </c>
      <c r="E92" s="119">
        <v>3.1680000000000001</v>
      </c>
      <c r="F92" s="119">
        <v>3.8929999999999998</v>
      </c>
      <c r="G92" s="120">
        <f t="shared" si="6"/>
        <v>0.62335499999999966</v>
      </c>
      <c r="H92" s="127">
        <f t="shared" si="5"/>
        <v>9.0417965761632704E-2</v>
      </c>
      <c r="I92" s="122">
        <f t="shared" si="4"/>
        <v>0.71377296576163241</v>
      </c>
      <c r="J92" s="66"/>
      <c r="K92" s="84"/>
      <c r="L92" s="132"/>
      <c r="M92" s="19"/>
    </row>
    <row r="93" spans="1:13" x14ac:dyDescent="0.25">
      <c r="A93" s="90">
        <v>77</v>
      </c>
      <c r="B93" s="43" t="s">
        <v>105</v>
      </c>
      <c r="C93" s="42">
        <v>72.900000000000006</v>
      </c>
      <c r="D93" s="48" t="s">
        <v>316</v>
      </c>
      <c r="E93" s="119">
        <v>5.6859999999999999</v>
      </c>
      <c r="F93" s="119">
        <v>5.95</v>
      </c>
      <c r="G93" s="120">
        <f t="shared" si="6"/>
        <v>0.22698720000000019</v>
      </c>
      <c r="H93" s="127">
        <f t="shared" si="5"/>
        <v>0.14615232159696284</v>
      </c>
      <c r="I93" s="122">
        <f t="shared" si="4"/>
        <v>0.37313952159696306</v>
      </c>
      <c r="J93" s="66"/>
      <c r="K93" s="84"/>
      <c r="L93" s="132"/>
      <c r="M93" s="19"/>
    </row>
    <row r="94" spans="1:13" x14ac:dyDescent="0.25">
      <c r="A94" s="90">
        <v>78</v>
      </c>
      <c r="B94" s="43" t="s">
        <v>106</v>
      </c>
      <c r="C94" s="42">
        <v>48.6</v>
      </c>
      <c r="D94" s="48" t="s">
        <v>316</v>
      </c>
      <c r="E94" s="119">
        <v>0.76300000000000001</v>
      </c>
      <c r="F94" s="119">
        <v>0.76300000000000001</v>
      </c>
      <c r="G94" s="120">
        <f t="shared" si="6"/>
        <v>0</v>
      </c>
      <c r="H94" s="127">
        <f t="shared" si="5"/>
        <v>9.743488106464189E-2</v>
      </c>
      <c r="I94" s="122">
        <f t="shared" si="4"/>
        <v>9.743488106464189E-2</v>
      </c>
      <c r="J94" s="66"/>
      <c r="K94" s="84"/>
      <c r="L94" s="132"/>
      <c r="M94" s="19"/>
    </row>
    <row r="95" spans="1:13" x14ac:dyDescent="0.25">
      <c r="A95" s="90">
        <v>79</v>
      </c>
      <c r="B95" s="43" t="s">
        <v>107</v>
      </c>
      <c r="C95" s="42">
        <v>96.9</v>
      </c>
      <c r="D95" s="48" t="s">
        <v>316</v>
      </c>
      <c r="E95" s="119">
        <v>7.8789999999999996</v>
      </c>
      <c r="F95" s="119">
        <v>9.2110000000000003</v>
      </c>
      <c r="G95" s="120">
        <f t="shared" si="6"/>
        <v>1.1452536000000006</v>
      </c>
      <c r="H95" s="127">
        <f t="shared" si="5"/>
        <v>0.19426831224616872</v>
      </c>
      <c r="I95" s="122">
        <f t="shared" si="4"/>
        <v>1.3395219122461695</v>
      </c>
      <c r="J95" s="66"/>
      <c r="K95" s="84"/>
      <c r="L95" s="132"/>
      <c r="M95" s="19"/>
    </row>
    <row r="96" spans="1:13" x14ac:dyDescent="0.25">
      <c r="A96" s="90">
        <v>80</v>
      </c>
      <c r="B96" s="43" t="s">
        <v>108</v>
      </c>
      <c r="C96" s="42">
        <v>77.8</v>
      </c>
      <c r="D96" s="48" t="s">
        <v>316</v>
      </c>
      <c r="E96" s="119">
        <v>5.5640000000000001</v>
      </c>
      <c r="F96" s="119">
        <v>6.8449999999999998</v>
      </c>
      <c r="G96" s="120">
        <f t="shared" si="6"/>
        <v>1.1014037999999997</v>
      </c>
      <c r="H96" s="127">
        <f t="shared" si="5"/>
        <v>0.1559760030211757</v>
      </c>
      <c r="I96" s="122">
        <f t="shared" si="4"/>
        <v>1.2573798030211754</v>
      </c>
      <c r="J96" s="66"/>
      <c r="K96" s="84"/>
      <c r="L96" s="132"/>
      <c r="M96" s="19"/>
    </row>
    <row r="97" spans="1:13" x14ac:dyDescent="0.25">
      <c r="A97" s="90">
        <v>81</v>
      </c>
      <c r="B97" s="43" t="s">
        <v>109</v>
      </c>
      <c r="C97" s="42">
        <v>44.9</v>
      </c>
      <c r="D97" s="48" t="s">
        <v>316</v>
      </c>
      <c r="E97" s="119">
        <v>3.5819999999999999</v>
      </c>
      <c r="F97" s="119">
        <v>3.629</v>
      </c>
      <c r="G97" s="120">
        <f t="shared" si="6"/>
        <v>4.041060000000013E-2</v>
      </c>
      <c r="H97" s="127">
        <f t="shared" si="5"/>
        <v>9.0016999172889314E-2</v>
      </c>
      <c r="I97" s="122">
        <f t="shared" si="4"/>
        <v>0.13042759917288943</v>
      </c>
      <c r="J97" s="66"/>
      <c r="K97" s="84"/>
      <c r="L97" s="132"/>
      <c r="M97" s="19"/>
    </row>
    <row r="98" spans="1:13" x14ac:dyDescent="0.25">
      <c r="A98" s="90">
        <v>82</v>
      </c>
      <c r="B98" s="43" t="s">
        <v>110</v>
      </c>
      <c r="C98" s="42">
        <v>73.2</v>
      </c>
      <c r="D98" s="48" t="s">
        <v>316</v>
      </c>
      <c r="E98" s="119">
        <v>5.9640000000000004</v>
      </c>
      <c r="F98" s="119">
        <v>6.8230000000000004</v>
      </c>
      <c r="G98" s="120">
        <f t="shared" si="6"/>
        <v>0.73856820000000001</v>
      </c>
      <c r="H98" s="127">
        <f t="shared" si="5"/>
        <v>0.1467537714800779</v>
      </c>
      <c r="I98" s="122">
        <f t="shared" si="4"/>
        <v>0.88532197148007796</v>
      </c>
      <c r="J98" s="66"/>
      <c r="K98" s="84"/>
      <c r="L98" s="132"/>
      <c r="M98" s="19"/>
    </row>
    <row r="99" spans="1:13" x14ac:dyDescent="0.25">
      <c r="A99" s="90">
        <v>83</v>
      </c>
      <c r="B99" s="43" t="s">
        <v>111</v>
      </c>
      <c r="C99" s="42">
        <v>49.1</v>
      </c>
      <c r="D99" s="48" t="s">
        <v>316</v>
      </c>
      <c r="E99" s="119">
        <v>4.1289999999999996</v>
      </c>
      <c r="F99" s="119">
        <v>4.5289999999999999</v>
      </c>
      <c r="G99" s="120">
        <f t="shared" si="6"/>
        <v>0.34392000000000034</v>
      </c>
      <c r="H99" s="127">
        <f t="shared" si="5"/>
        <v>9.8437297536500351E-2</v>
      </c>
      <c r="I99" s="122">
        <f t="shared" si="4"/>
        <v>0.44235729753650066</v>
      </c>
      <c r="J99" s="66"/>
      <c r="K99" s="84"/>
      <c r="L99" s="132"/>
      <c r="M99" s="19"/>
    </row>
    <row r="100" spans="1:13" x14ac:dyDescent="0.25">
      <c r="A100" s="90">
        <v>84</v>
      </c>
      <c r="B100" s="43" t="s">
        <v>112</v>
      </c>
      <c r="C100" s="42">
        <v>97.4</v>
      </c>
      <c r="D100" s="48" t="s">
        <v>316</v>
      </c>
      <c r="E100" s="119">
        <v>6.2439999999999998</v>
      </c>
      <c r="F100" s="119">
        <v>6.84</v>
      </c>
      <c r="G100" s="120">
        <f t="shared" si="6"/>
        <v>0.51244080000000003</v>
      </c>
      <c r="H100" s="127">
        <f t="shared" si="5"/>
        <v>0.19527072871802717</v>
      </c>
      <c r="I100" s="122">
        <f t="shared" si="4"/>
        <v>0.70771152871802723</v>
      </c>
      <c r="J100" s="66"/>
      <c r="K100" s="84"/>
      <c r="L100" s="132"/>
      <c r="M100" s="19"/>
    </row>
    <row r="101" spans="1:13" x14ac:dyDescent="0.25">
      <c r="A101" s="90">
        <v>85</v>
      </c>
      <c r="B101" s="44" t="s">
        <v>113</v>
      </c>
      <c r="C101" s="42">
        <v>77.5</v>
      </c>
      <c r="D101" s="48" t="s">
        <v>316</v>
      </c>
      <c r="E101" s="119">
        <v>4.4429999999999996</v>
      </c>
      <c r="F101" s="119">
        <v>4.5830000000000002</v>
      </c>
      <c r="G101" s="120">
        <f t="shared" si="6"/>
        <v>0.12037200000000049</v>
      </c>
      <c r="H101" s="127">
        <f t="shared" si="5"/>
        <v>0.15537455313806062</v>
      </c>
      <c r="I101" s="122">
        <f t="shared" ref="I101:I164" si="7">G101+H101</f>
        <v>0.27574655313806112</v>
      </c>
      <c r="J101" s="66"/>
      <c r="K101" s="84"/>
      <c r="L101" s="132"/>
      <c r="M101" s="19"/>
    </row>
    <row r="102" spans="1:13" x14ac:dyDescent="0.25">
      <c r="A102" s="90">
        <v>86</v>
      </c>
      <c r="B102" s="43" t="s">
        <v>114</v>
      </c>
      <c r="C102" s="42">
        <v>46.7</v>
      </c>
      <c r="D102" s="48" t="s">
        <v>316</v>
      </c>
      <c r="E102" s="119">
        <v>3.3730000000000002</v>
      </c>
      <c r="F102" s="119">
        <v>3.9580000000000002</v>
      </c>
      <c r="G102" s="120">
        <f t="shared" si="6"/>
        <v>0.50298299999999996</v>
      </c>
      <c r="H102" s="127">
        <f t="shared" si="5"/>
        <v>9.3625698471579769E-2</v>
      </c>
      <c r="I102" s="122">
        <f t="shared" si="7"/>
        <v>0.59660869847157971</v>
      </c>
      <c r="J102" s="66"/>
      <c r="K102" s="84"/>
      <c r="L102" s="132"/>
      <c r="M102" s="19"/>
    </row>
    <row r="103" spans="1:13" x14ac:dyDescent="0.25">
      <c r="A103" s="90">
        <v>87</v>
      </c>
      <c r="B103" s="43" t="s">
        <v>115</v>
      </c>
      <c r="C103" s="42">
        <v>74</v>
      </c>
      <c r="D103" s="48" t="s">
        <v>316</v>
      </c>
      <c r="E103" s="119">
        <v>5.5449999999999999</v>
      </c>
      <c r="F103" s="119">
        <v>5.8680000000000003</v>
      </c>
      <c r="G103" s="120">
        <f t="shared" si="6"/>
        <v>0.27771540000000033</v>
      </c>
      <c r="H103" s="127">
        <f t="shared" si="5"/>
        <v>0.14835763783505143</v>
      </c>
      <c r="I103" s="122">
        <f t="shared" si="7"/>
        <v>0.42607303783505179</v>
      </c>
      <c r="J103" s="66"/>
      <c r="K103" s="84"/>
      <c r="L103" s="132"/>
      <c r="M103" s="19"/>
    </row>
    <row r="104" spans="1:13" x14ac:dyDescent="0.25">
      <c r="A104" s="90">
        <v>88</v>
      </c>
      <c r="B104" s="43" t="s">
        <v>116</v>
      </c>
      <c r="C104" s="42">
        <v>48.1</v>
      </c>
      <c r="D104" s="48" t="s">
        <v>316</v>
      </c>
      <c r="E104" s="119">
        <v>3.3769999999999998</v>
      </c>
      <c r="F104" s="119">
        <v>3.3769999999999998</v>
      </c>
      <c r="G104" s="120">
        <f t="shared" si="6"/>
        <v>0</v>
      </c>
      <c r="H104" s="127">
        <f t="shared" si="5"/>
        <v>9.6432464592783429E-2</v>
      </c>
      <c r="I104" s="122">
        <f t="shared" si="7"/>
        <v>9.6432464592783429E-2</v>
      </c>
      <c r="J104" s="66"/>
      <c r="K104" s="84"/>
      <c r="L104" s="132"/>
      <c r="M104" s="19"/>
    </row>
    <row r="105" spans="1:13" x14ac:dyDescent="0.25">
      <c r="A105" s="90">
        <v>89</v>
      </c>
      <c r="B105" s="43" t="s">
        <v>117</v>
      </c>
      <c r="C105" s="42">
        <v>96.9</v>
      </c>
      <c r="D105" s="48" t="s">
        <v>316</v>
      </c>
      <c r="E105" s="119">
        <v>7.1760000000000002</v>
      </c>
      <c r="F105" s="119">
        <v>7.2839999999999998</v>
      </c>
      <c r="G105" s="120">
        <f t="shared" si="6"/>
        <v>9.2858399999999702E-2</v>
      </c>
      <c r="H105" s="127">
        <f t="shared" si="5"/>
        <v>0.19426831224616872</v>
      </c>
      <c r="I105" s="122">
        <f t="shared" si="7"/>
        <v>0.28712671224616843</v>
      </c>
      <c r="J105" s="66"/>
      <c r="K105" s="84"/>
      <c r="L105" s="132"/>
      <c r="M105" s="19"/>
    </row>
    <row r="106" spans="1:13" x14ac:dyDescent="0.25">
      <c r="A106" s="90">
        <v>90</v>
      </c>
      <c r="B106" s="43" t="s">
        <v>118</v>
      </c>
      <c r="C106" s="42">
        <v>76.8</v>
      </c>
      <c r="D106" s="48" t="s">
        <v>316</v>
      </c>
      <c r="E106" s="119">
        <v>4.4939999999999998</v>
      </c>
      <c r="F106" s="119">
        <v>4.8330000000000002</v>
      </c>
      <c r="G106" s="120">
        <f t="shared" si="6"/>
        <v>0.29147220000000035</v>
      </c>
      <c r="H106" s="127">
        <f t="shared" si="5"/>
        <v>0.15397117007745878</v>
      </c>
      <c r="I106" s="122">
        <f t="shared" si="7"/>
        <v>0.44544337007745916</v>
      </c>
      <c r="J106" s="66"/>
      <c r="K106" s="84"/>
      <c r="L106" s="132"/>
      <c r="M106" s="19"/>
    </row>
    <row r="107" spans="1:13" x14ac:dyDescent="0.25">
      <c r="A107" s="90">
        <v>91</v>
      </c>
      <c r="B107" s="43" t="s">
        <v>119</v>
      </c>
      <c r="C107" s="42">
        <v>45.3</v>
      </c>
      <c r="D107" s="48" t="s">
        <v>316</v>
      </c>
      <c r="E107" s="119">
        <v>4.6109999999999998</v>
      </c>
      <c r="F107" s="119">
        <v>4.673</v>
      </c>
      <c r="G107" s="120">
        <f t="shared" si="6"/>
        <v>5.330760000000024E-2</v>
      </c>
      <c r="H107" s="127">
        <f t="shared" si="5"/>
        <v>9.081893235037608E-2</v>
      </c>
      <c r="I107" s="122">
        <f t="shared" si="7"/>
        <v>0.14412653235037631</v>
      </c>
      <c r="J107" s="66"/>
      <c r="K107" s="84"/>
      <c r="L107" s="132"/>
      <c r="M107" s="19"/>
    </row>
    <row r="108" spans="1:13" x14ac:dyDescent="0.25">
      <c r="A108" s="90">
        <v>92</v>
      </c>
      <c r="B108" s="43" t="s">
        <v>120</v>
      </c>
      <c r="C108" s="42">
        <v>73.099999999999994</v>
      </c>
      <c r="D108" s="48" t="s">
        <v>316</v>
      </c>
      <c r="E108" s="119">
        <v>6.569</v>
      </c>
      <c r="F108" s="119">
        <v>7.9710000000000001</v>
      </c>
      <c r="G108" s="120">
        <f t="shared" si="6"/>
        <v>1.2054396000000001</v>
      </c>
      <c r="H108" s="127">
        <f t="shared" si="5"/>
        <v>0.1465532881857062</v>
      </c>
      <c r="I108" s="122">
        <f t="shared" si="7"/>
        <v>1.3519928881857062</v>
      </c>
      <c r="J108" s="66"/>
      <c r="K108" s="84"/>
      <c r="L108" s="132"/>
      <c r="M108" s="19"/>
    </row>
    <row r="109" spans="1:13" x14ac:dyDescent="0.25">
      <c r="A109" s="90">
        <v>93</v>
      </c>
      <c r="B109" s="43" t="s">
        <v>121</v>
      </c>
      <c r="C109" s="42">
        <v>49.2</v>
      </c>
      <c r="D109" s="48" t="s">
        <v>316</v>
      </c>
      <c r="E109" s="119">
        <v>3.8079999999999998</v>
      </c>
      <c r="F109" s="119">
        <v>3.9910000000000001</v>
      </c>
      <c r="G109" s="120">
        <f t="shared" si="6"/>
        <v>0.15734340000000024</v>
      </c>
      <c r="H109" s="127">
        <f t="shared" si="5"/>
        <v>9.8637780830872046E-2</v>
      </c>
      <c r="I109" s="122">
        <f t="shared" si="7"/>
        <v>0.25598118083087229</v>
      </c>
      <c r="J109" s="66"/>
      <c r="K109" s="84"/>
      <c r="L109" s="132"/>
      <c r="M109" s="19"/>
    </row>
    <row r="110" spans="1:13" x14ac:dyDescent="0.25">
      <c r="A110" s="90">
        <v>94</v>
      </c>
      <c r="B110" s="43" t="s">
        <v>122</v>
      </c>
      <c r="C110" s="42">
        <v>97.2</v>
      </c>
      <c r="D110" s="48" t="s">
        <v>316</v>
      </c>
      <c r="E110" s="119">
        <v>5.1189999999999998</v>
      </c>
      <c r="F110" s="119">
        <v>5.3810000000000002</v>
      </c>
      <c r="G110" s="120">
        <f t="shared" si="6"/>
        <v>0.2252676000000004</v>
      </c>
      <c r="H110" s="127">
        <f t="shared" si="5"/>
        <v>0.19486976212928378</v>
      </c>
      <c r="I110" s="122">
        <f t="shared" si="7"/>
        <v>0.42013736212928421</v>
      </c>
      <c r="J110" s="66"/>
      <c r="K110" s="84"/>
      <c r="L110" s="132"/>
      <c r="M110" s="19"/>
    </row>
    <row r="111" spans="1:13" x14ac:dyDescent="0.25">
      <c r="A111" s="90">
        <v>95</v>
      </c>
      <c r="B111" s="43" t="s">
        <v>123</v>
      </c>
      <c r="C111" s="42">
        <v>76.099999999999994</v>
      </c>
      <c r="D111" s="48" t="s">
        <v>316</v>
      </c>
      <c r="E111" s="119">
        <v>2.746</v>
      </c>
      <c r="F111" s="119">
        <v>3.18</v>
      </c>
      <c r="G111" s="120">
        <f t="shared" si="6"/>
        <v>0.37315320000000013</v>
      </c>
      <c r="H111" s="127">
        <f t="shared" si="5"/>
        <v>0.15256778701685694</v>
      </c>
      <c r="I111" s="122">
        <f t="shared" si="7"/>
        <v>0.5257209870168571</v>
      </c>
      <c r="J111" s="66"/>
      <c r="K111" s="84"/>
      <c r="L111" s="132"/>
      <c r="M111" s="19"/>
    </row>
    <row r="112" spans="1:13" x14ac:dyDescent="0.25">
      <c r="A112" s="90">
        <v>96</v>
      </c>
      <c r="B112" s="43" t="s">
        <v>124</v>
      </c>
      <c r="C112" s="42">
        <v>45.1</v>
      </c>
      <c r="D112" s="48" t="s">
        <v>316</v>
      </c>
      <c r="E112" s="119">
        <v>2.9849999999999999</v>
      </c>
      <c r="F112" s="119">
        <v>3.415</v>
      </c>
      <c r="G112" s="120">
        <f t="shared" si="6"/>
        <v>0.36971400000000015</v>
      </c>
      <c r="H112" s="127">
        <f t="shared" si="5"/>
        <v>9.0417965761632704E-2</v>
      </c>
      <c r="I112" s="122">
        <f t="shared" si="7"/>
        <v>0.46013196576163284</v>
      </c>
      <c r="J112" s="66"/>
      <c r="K112" s="84"/>
      <c r="L112" s="132"/>
      <c r="M112" s="19"/>
    </row>
    <row r="113" spans="1:13" x14ac:dyDescent="0.25">
      <c r="A113" s="90">
        <v>97</v>
      </c>
      <c r="B113" s="43" t="s">
        <v>125</v>
      </c>
      <c r="C113" s="42">
        <v>73.099999999999994</v>
      </c>
      <c r="D113" s="48" t="s">
        <v>316</v>
      </c>
      <c r="E113" s="119">
        <v>5.3470000000000004</v>
      </c>
      <c r="F113" s="119">
        <v>6.1340000000000003</v>
      </c>
      <c r="G113" s="120">
        <f t="shared" si="6"/>
        <v>0.67666259999999989</v>
      </c>
      <c r="H113" s="127">
        <f t="shared" si="5"/>
        <v>0.1465532881857062</v>
      </c>
      <c r="I113" s="122">
        <f t="shared" si="7"/>
        <v>0.82321588818570612</v>
      </c>
      <c r="J113" s="66"/>
      <c r="K113" s="84"/>
      <c r="L113" s="132"/>
      <c r="M113" s="19"/>
    </row>
    <row r="114" spans="1:13" x14ac:dyDescent="0.25">
      <c r="A114" s="90">
        <v>98</v>
      </c>
      <c r="B114" s="43" t="s">
        <v>126</v>
      </c>
      <c r="C114" s="42">
        <v>49.1</v>
      </c>
      <c r="D114" s="48" t="s">
        <v>316</v>
      </c>
      <c r="E114" s="119">
        <v>0.76600000000000001</v>
      </c>
      <c r="F114" s="119">
        <v>0.76600000000000001</v>
      </c>
      <c r="G114" s="120">
        <f t="shared" si="6"/>
        <v>0</v>
      </c>
      <c r="H114" s="127">
        <f t="shared" si="5"/>
        <v>9.8437297536500351E-2</v>
      </c>
      <c r="I114" s="122">
        <f t="shared" si="7"/>
        <v>9.8437297536500351E-2</v>
      </c>
      <c r="J114" s="66"/>
      <c r="K114" s="84"/>
      <c r="L114" s="132"/>
      <c r="M114" s="19"/>
    </row>
    <row r="115" spans="1:13" x14ac:dyDescent="0.25">
      <c r="A115" s="90">
        <v>99</v>
      </c>
      <c r="B115" s="43" t="s">
        <v>127</v>
      </c>
      <c r="C115" s="42">
        <v>97.3</v>
      </c>
      <c r="D115" s="48" t="s">
        <v>316</v>
      </c>
      <c r="E115" s="119">
        <v>7.4470000000000001</v>
      </c>
      <c r="F115" s="119">
        <v>8.3889999999999993</v>
      </c>
      <c r="G115" s="120">
        <f t="shared" si="6"/>
        <v>0.80993159999999942</v>
      </c>
      <c r="H115" s="127">
        <f t="shared" si="5"/>
        <v>0.19507024542365545</v>
      </c>
      <c r="I115" s="122">
        <f t="shared" si="7"/>
        <v>1.0050018454236549</v>
      </c>
      <c r="J115" s="66"/>
      <c r="K115" s="84"/>
      <c r="L115" s="132"/>
      <c r="M115" s="19"/>
    </row>
    <row r="116" spans="1:13" x14ac:dyDescent="0.25">
      <c r="A116" s="90">
        <v>100</v>
      </c>
      <c r="B116" s="43" t="s">
        <v>128</v>
      </c>
      <c r="C116" s="42">
        <v>76.3</v>
      </c>
      <c r="D116" s="48" t="s">
        <v>316</v>
      </c>
      <c r="E116" s="119">
        <v>3.3149999999999999</v>
      </c>
      <c r="F116" s="119">
        <v>3.3180000000000001</v>
      </c>
      <c r="G116" s="120">
        <f t="shared" si="6"/>
        <v>2.5794000000000979E-3</v>
      </c>
      <c r="H116" s="127">
        <f t="shared" si="5"/>
        <v>0.15296875360560033</v>
      </c>
      <c r="I116" s="122">
        <f t="shared" si="7"/>
        <v>0.15554815360560043</v>
      </c>
      <c r="J116" s="66"/>
      <c r="K116" s="84"/>
      <c r="L116" s="132"/>
      <c r="M116" s="19"/>
    </row>
    <row r="117" spans="1:13" x14ac:dyDescent="0.25">
      <c r="A117" s="90">
        <v>101</v>
      </c>
      <c r="B117" s="43" t="s">
        <v>129</v>
      </c>
      <c r="C117" s="42">
        <v>44.6</v>
      </c>
      <c r="D117" s="48" t="s">
        <v>316</v>
      </c>
      <c r="E117" s="119">
        <v>2.4289999999999998</v>
      </c>
      <c r="F117" s="119">
        <v>3.0430000000000001</v>
      </c>
      <c r="G117" s="120">
        <f t="shared" si="6"/>
        <v>0.52791720000000031</v>
      </c>
      <c r="H117" s="127">
        <f t="shared" si="5"/>
        <v>8.9415549289774243E-2</v>
      </c>
      <c r="I117" s="122">
        <f t="shared" si="7"/>
        <v>0.61733274928977455</v>
      </c>
      <c r="J117" s="66"/>
      <c r="K117" s="84"/>
      <c r="L117" s="132"/>
      <c r="M117" s="19"/>
    </row>
    <row r="118" spans="1:13" x14ac:dyDescent="0.25">
      <c r="A118" s="90">
        <v>102</v>
      </c>
      <c r="B118" s="43" t="s">
        <v>130</v>
      </c>
      <c r="C118" s="42">
        <v>73.099999999999994</v>
      </c>
      <c r="D118" s="48" t="s">
        <v>316</v>
      </c>
      <c r="E118" s="119">
        <v>3.5979999999999999</v>
      </c>
      <c r="F118" s="119">
        <v>3.665</v>
      </c>
      <c r="G118" s="120">
        <f t="shared" si="6"/>
        <v>5.7606600000000147E-2</v>
      </c>
      <c r="H118" s="127">
        <f t="shared" si="5"/>
        <v>0.1465532881857062</v>
      </c>
      <c r="I118" s="122">
        <f t="shared" si="7"/>
        <v>0.20415988818570635</v>
      </c>
      <c r="J118" s="66"/>
      <c r="K118" s="84"/>
      <c r="L118" s="132"/>
      <c r="M118" s="19"/>
    </row>
    <row r="119" spans="1:13" x14ac:dyDescent="0.25">
      <c r="A119" s="90">
        <v>103</v>
      </c>
      <c r="B119" s="43" t="s">
        <v>131</v>
      </c>
      <c r="C119" s="42">
        <v>49.5</v>
      </c>
      <c r="D119" s="48" t="s">
        <v>316</v>
      </c>
      <c r="E119" s="119">
        <v>2.5459999999999998</v>
      </c>
      <c r="F119" s="119">
        <v>2.8130000000000002</v>
      </c>
      <c r="G119" s="120">
        <f t="shared" si="6"/>
        <v>0.22956660000000031</v>
      </c>
      <c r="H119" s="127">
        <f t="shared" si="5"/>
        <v>9.9239230713987103E-2</v>
      </c>
      <c r="I119" s="122">
        <f t="shared" si="7"/>
        <v>0.32880583071398739</v>
      </c>
      <c r="J119" s="66"/>
      <c r="K119" s="84"/>
      <c r="L119" s="132"/>
      <c r="M119" s="19"/>
    </row>
    <row r="120" spans="1:13" x14ac:dyDescent="0.25">
      <c r="A120" s="90">
        <v>104</v>
      </c>
      <c r="B120" s="43" t="s">
        <v>132</v>
      </c>
      <c r="C120" s="42">
        <v>97.7</v>
      </c>
      <c r="D120" s="48" t="s">
        <v>316</v>
      </c>
      <c r="E120" s="119">
        <v>5.1879999999999997</v>
      </c>
      <c r="F120" s="119">
        <v>5.202</v>
      </c>
      <c r="G120" s="120">
        <f t="shared" si="6"/>
        <v>1.2037200000000201E-2</v>
      </c>
      <c r="H120" s="127">
        <f t="shared" si="5"/>
        <v>0.19587217860114223</v>
      </c>
      <c r="I120" s="122">
        <f t="shared" si="7"/>
        <v>0.20790937860114242</v>
      </c>
      <c r="J120" s="66"/>
      <c r="K120" s="84"/>
      <c r="L120" s="132"/>
      <c r="M120" s="19"/>
    </row>
    <row r="121" spans="1:13" x14ac:dyDescent="0.25">
      <c r="A121" s="90">
        <v>105</v>
      </c>
      <c r="B121" s="43" t="s">
        <v>133</v>
      </c>
      <c r="C121" s="42">
        <v>76.400000000000006</v>
      </c>
      <c r="D121" s="48" t="s">
        <v>316</v>
      </c>
      <c r="E121" s="119">
        <v>5.1109999999999998</v>
      </c>
      <c r="F121" s="119">
        <v>6.274</v>
      </c>
      <c r="G121" s="120">
        <f t="shared" si="6"/>
        <v>0.99994740000000026</v>
      </c>
      <c r="H121" s="127">
        <f t="shared" si="5"/>
        <v>0.15316923689997203</v>
      </c>
      <c r="I121" s="122">
        <f t="shared" si="7"/>
        <v>1.1531166368999723</v>
      </c>
      <c r="J121" s="66"/>
      <c r="K121" s="84"/>
      <c r="L121" s="132"/>
      <c r="M121" s="19"/>
    </row>
    <row r="122" spans="1:13" x14ac:dyDescent="0.25">
      <c r="A122" s="90">
        <v>106</v>
      </c>
      <c r="B122" s="43" t="s">
        <v>134</v>
      </c>
      <c r="C122" s="42">
        <v>44.7</v>
      </c>
      <c r="D122" s="48" t="s">
        <v>316</v>
      </c>
      <c r="E122" s="119">
        <v>3.093</v>
      </c>
      <c r="F122" s="119">
        <v>3.093</v>
      </c>
      <c r="G122" s="120">
        <f t="shared" si="6"/>
        <v>0</v>
      </c>
      <c r="H122" s="127">
        <f t="shared" si="5"/>
        <v>8.9616032584145938E-2</v>
      </c>
      <c r="I122" s="122">
        <f t="shared" si="7"/>
        <v>8.9616032584145938E-2</v>
      </c>
      <c r="J122" s="66"/>
      <c r="K122" s="84"/>
      <c r="L122" s="132"/>
      <c r="M122" s="19"/>
    </row>
    <row r="123" spans="1:13" x14ac:dyDescent="0.25">
      <c r="A123" s="90">
        <v>107</v>
      </c>
      <c r="B123" s="43" t="s">
        <v>135</v>
      </c>
      <c r="C123" s="42">
        <v>72.8</v>
      </c>
      <c r="D123" s="48" t="s">
        <v>316</v>
      </c>
      <c r="E123" s="119">
        <v>2.9409999999999998</v>
      </c>
      <c r="F123" s="119">
        <v>2.9940000000000002</v>
      </c>
      <c r="G123" s="120">
        <f t="shared" si="6"/>
        <v>4.5569400000000329E-2</v>
      </c>
      <c r="H123" s="127">
        <f t="shared" si="5"/>
        <v>0.14595183830259115</v>
      </c>
      <c r="I123" s="122">
        <f t="shared" si="7"/>
        <v>0.19152123830259149</v>
      </c>
      <c r="J123" s="66"/>
      <c r="K123" s="84"/>
      <c r="L123" s="132"/>
      <c r="M123" s="19"/>
    </row>
    <row r="124" spans="1:13" x14ac:dyDescent="0.25">
      <c r="A124" s="90">
        <v>108</v>
      </c>
      <c r="B124" s="43" t="s">
        <v>136</v>
      </c>
      <c r="C124" s="42">
        <v>49.4</v>
      </c>
      <c r="D124" s="48" t="s">
        <v>316</v>
      </c>
      <c r="E124" s="119">
        <v>2.0529999999999999</v>
      </c>
      <c r="F124" s="119">
        <v>2.3969999999999998</v>
      </c>
      <c r="G124" s="120">
        <f t="shared" si="6"/>
        <v>0.2957711999999999</v>
      </c>
      <c r="H124" s="127">
        <f t="shared" si="5"/>
        <v>9.9038747419615408E-2</v>
      </c>
      <c r="I124" s="122">
        <f t="shared" si="7"/>
        <v>0.39480994741961528</v>
      </c>
      <c r="J124" s="66"/>
      <c r="K124" s="84"/>
      <c r="L124" s="132"/>
      <c r="M124" s="19"/>
    </row>
    <row r="125" spans="1:13" x14ac:dyDescent="0.25">
      <c r="A125" s="90">
        <v>109</v>
      </c>
      <c r="B125" s="43" t="s">
        <v>137</v>
      </c>
      <c r="C125" s="42">
        <v>97.4</v>
      </c>
      <c r="D125" s="48" t="s">
        <v>316</v>
      </c>
      <c r="E125" s="119">
        <v>5.7729999999999997</v>
      </c>
      <c r="F125" s="119">
        <v>5.774</v>
      </c>
      <c r="G125" s="120">
        <f t="shared" si="6"/>
        <v>8.5980000000028718E-4</v>
      </c>
      <c r="H125" s="127">
        <f t="shared" si="5"/>
        <v>0.19527072871802717</v>
      </c>
      <c r="I125" s="122">
        <f t="shared" si="7"/>
        <v>0.19613052871802747</v>
      </c>
      <c r="J125" s="66"/>
      <c r="K125" s="84"/>
      <c r="L125" s="132"/>
      <c r="M125" s="19"/>
    </row>
    <row r="126" spans="1:13" x14ac:dyDescent="0.25">
      <c r="A126" s="90">
        <v>110</v>
      </c>
      <c r="B126" s="43" t="s">
        <v>138</v>
      </c>
      <c r="C126" s="42">
        <v>77.400000000000006</v>
      </c>
      <c r="D126" s="48" t="s">
        <v>316</v>
      </c>
      <c r="E126" s="119">
        <v>4.3360000000000003</v>
      </c>
      <c r="F126" s="119">
        <v>4.7510000000000003</v>
      </c>
      <c r="G126" s="120">
        <f t="shared" si="6"/>
        <v>0.35681700000000005</v>
      </c>
      <c r="H126" s="127">
        <f t="shared" si="5"/>
        <v>0.15517406984368895</v>
      </c>
      <c r="I126" s="122">
        <f t="shared" si="7"/>
        <v>0.51199106984368903</v>
      </c>
      <c r="J126" s="66"/>
      <c r="K126" s="84"/>
      <c r="L126" s="132"/>
      <c r="M126" s="19"/>
    </row>
    <row r="127" spans="1:13" x14ac:dyDescent="0.25">
      <c r="A127" s="90">
        <v>111</v>
      </c>
      <c r="B127" s="43" t="s">
        <v>139</v>
      </c>
      <c r="C127" s="42">
        <v>44.6</v>
      </c>
      <c r="D127" s="48" t="s">
        <v>316</v>
      </c>
      <c r="E127" s="119">
        <v>3.4950000000000001</v>
      </c>
      <c r="F127" s="119">
        <v>3.4950000000000001</v>
      </c>
      <c r="G127" s="120">
        <f t="shared" si="6"/>
        <v>0</v>
      </c>
      <c r="H127" s="127">
        <f t="shared" si="5"/>
        <v>8.9415549289774243E-2</v>
      </c>
      <c r="I127" s="122">
        <f t="shared" si="7"/>
        <v>8.9415549289774243E-2</v>
      </c>
      <c r="J127" s="66"/>
      <c r="K127" s="84"/>
      <c r="L127" s="132"/>
      <c r="M127" s="19"/>
    </row>
    <row r="128" spans="1:13" x14ac:dyDescent="0.25">
      <c r="A128" s="90">
        <v>112</v>
      </c>
      <c r="B128" s="43" t="s">
        <v>140</v>
      </c>
      <c r="C128" s="42">
        <v>72.8</v>
      </c>
      <c r="D128" s="48" t="s">
        <v>316</v>
      </c>
      <c r="E128" s="119">
        <v>7.02</v>
      </c>
      <c r="F128" s="119">
        <v>8.359</v>
      </c>
      <c r="G128" s="120">
        <f t="shared" si="6"/>
        <v>1.1512722000000004</v>
      </c>
      <c r="H128" s="127">
        <f t="shared" si="5"/>
        <v>0.14595183830259115</v>
      </c>
      <c r="I128" s="122">
        <f t="shared" si="7"/>
        <v>1.2972240383025915</v>
      </c>
      <c r="J128" s="66"/>
      <c r="K128" s="84"/>
      <c r="L128" s="132"/>
      <c r="M128" s="19"/>
    </row>
    <row r="129" spans="1:13" x14ac:dyDescent="0.25">
      <c r="A129" s="90">
        <v>113</v>
      </c>
      <c r="B129" s="43" t="s">
        <v>141</v>
      </c>
      <c r="C129" s="42">
        <v>48.9</v>
      </c>
      <c r="D129" s="48" t="s">
        <v>316</v>
      </c>
      <c r="E129" s="119">
        <v>2.87</v>
      </c>
      <c r="F129" s="119">
        <v>3.1659999999999999</v>
      </c>
      <c r="G129" s="120">
        <f t="shared" si="6"/>
        <v>0.25450079999999986</v>
      </c>
      <c r="H129" s="127">
        <f t="shared" si="5"/>
        <v>9.8036330947756961E-2</v>
      </c>
      <c r="I129" s="122">
        <f t="shared" si="7"/>
        <v>0.35253713094775685</v>
      </c>
      <c r="J129" s="66"/>
      <c r="K129" s="84"/>
      <c r="L129" s="132"/>
      <c r="M129" s="19"/>
    </row>
    <row r="130" spans="1:13" x14ac:dyDescent="0.25">
      <c r="A130" s="90">
        <v>114</v>
      </c>
      <c r="B130" s="43" t="s">
        <v>142</v>
      </c>
      <c r="C130" s="42">
        <v>96.9</v>
      </c>
      <c r="D130" s="48" t="s">
        <v>316</v>
      </c>
      <c r="E130" s="119">
        <v>4.1509999999999998</v>
      </c>
      <c r="F130" s="119">
        <v>4.5609999999999999</v>
      </c>
      <c r="G130" s="120">
        <f t="shared" si="6"/>
        <v>0.35251800000000011</v>
      </c>
      <c r="H130" s="127">
        <f t="shared" si="5"/>
        <v>0.19426831224616872</v>
      </c>
      <c r="I130" s="122">
        <f t="shared" si="7"/>
        <v>0.5467863122461688</v>
      </c>
      <c r="J130" s="66"/>
      <c r="K130" s="84"/>
      <c r="L130" s="132"/>
      <c r="M130" s="19"/>
    </row>
    <row r="131" spans="1:13" x14ac:dyDescent="0.25">
      <c r="A131" s="90">
        <v>115</v>
      </c>
      <c r="B131" s="43" t="s">
        <v>143</v>
      </c>
      <c r="C131" s="42">
        <v>77.099999999999994</v>
      </c>
      <c r="D131" s="48" t="s">
        <v>316</v>
      </c>
      <c r="E131" s="119">
        <v>4.5999999999999996</v>
      </c>
      <c r="F131" s="119">
        <v>4.5999999999999996</v>
      </c>
      <c r="G131" s="120">
        <f t="shared" si="6"/>
        <v>0</v>
      </c>
      <c r="H131" s="127">
        <f t="shared" si="5"/>
        <v>0.15457261996057384</v>
      </c>
      <c r="I131" s="122">
        <f t="shared" si="7"/>
        <v>0.15457261996057384</v>
      </c>
      <c r="J131" s="66"/>
      <c r="K131" s="84"/>
      <c r="L131" s="132"/>
      <c r="M131" s="19"/>
    </row>
    <row r="132" spans="1:13" x14ac:dyDescent="0.25">
      <c r="A132" s="90">
        <v>116</v>
      </c>
      <c r="B132" s="43" t="s">
        <v>144</v>
      </c>
      <c r="C132" s="42">
        <v>45.3</v>
      </c>
      <c r="D132" s="48" t="s">
        <v>316</v>
      </c>
      <c r="E132" s="119">
        <v>3.3490000000000002</v>
      </c>
      <c r="F132" s="119">
        <v>4.5339999999999998</v>
      </c>
      <c r="G132" s="120">
        <f t="shared" si="6"/>
        <v>1.0188629999999996</v>
      </c>
      <c r="H132" s="127">
        <f t="shared" si="5"/>
        <v>9.081893235037608E-2</v>
      </c>
      <c r="I132" s="122">
        <f t="shared" si="7"/>
        <v>1.1096819323503757</v>
      </c>
      <c r="J132" s="66"/>
      <c r="K132" s="84"/>
      <c r="L132" s="132"/>
      <c r="M132" s="19"/>
    </row>
    <row r="133" spans="1:13" x14ac:dyDescent="0.25">
      <c r="A133" s="90">
        <v>117</v>
      </c>
      <c r="B133" s="43" t="s">
        <v>145</v>
      </c>
      <c r="C133" s="42">
        <v>74.099999999999994</v>
      </c>
      <c r="D133" s="48" t="s">
        <v>316</v>
      </c>
      <c r="E133" s="119">
        <v>4.3079999999999998</v>
      </c>
      <c r="F133" s="119">
        <v>4.9029999999999996</v>
      </c>
      <c r="G133" s="120">
        <f t="shared" si="6"/>
        <v>0.51158099999999984</v>
      </c>
      <c r="H133" s="127">
        <f t="shared" si="5"/>
        <v>0.14855812112942313</v>
      </c>
      <c r="I133" s="122">
        <f t="shared" si="7"/>
        <v>0.66013912112942297</v>
      </c>
      <c r="J133" s="66"/>
      <c r="K133" s="84"/>
      <c r="L133" s="132"/>
      <c r="M133" s="19"/>
    </row>
    <row r="134" spans="1:13" x14ac:dyDescent="0.25">
      <c r="A134" s="90">
        <v>118</v>
      </c>
      <c r="B134" s="43" t="s">
        <v>146</v>
      </c>
      <c r="C134" s="42">
        <v>48.8</v>
      </c>
      <c r="D134" s="48" t="s">
        <v>316</v>
      </c>
      <c r="E134" s="119">
        <v>1.698</v>
      </c>
      <c r="F134" s="119">
        <v>1.762</v>
      </c>
      <c r="G134" s="120">
        <f t="shared" si="6"/>
        <v>5.5027200000000047E-2</v>
      </c>
      <c r="H134" s="127">
        <f t="shared" si="5"/>
        <v>9.7835847653385266E-2</v>
      </c>
      <c r="I134" s="122">
        <f t="shared" si="7"/>
        <v>0.15286304765338532</v>
      </c>
      <c r="J134" s="66"/>
      <c r="K134" s="84"/>
      <c r="L134" s="132"/>
      <c r="M134" s="19"/>
    </row>
    <row r="135" spans="1:13" x14ac:dyDescent="0.25">
      <c r="A135" s="90">
        <v>119</v>
      </c>
      <c r="B135" s="43" t="s">
        <v>147</v>
      </c>
      <c r="C135" s="42">
        <v>98.1</v>
      </c>
      <c r="D135" s="48" t="s">
        <v>316</v>
      </c>
      <c r="E135" s="119">
        <v>6.7089999999999996</v>
      </c>
      <c r="F135" s="119">
        <v>7.6980000000000004</v>
      </c>
      <c r="G135" s="120">
        <f t="shared" si="6"/>
        <v>0.85034220000000071</v>
      </c>
      <c r="H135" s="127">
        <f t="shared" si="5"/>
        <v>0.19667411177862898</v>
      </c>
      <c r="I135" s="122">
        <f t="shared" si="7"/>
        <v>1.0470163117786297</v>
      </c>
      <c r="J135" s="66"/>
      <c r="K135" s="84"/>
      <c r="L135" s="132"/>
      <c r="M135" s="19"/>
    </row>
    <row r="136" spans="1:13" x14ac:dyDescent="0.25">
      <c r="A136" s="90">
        <v>120</v>
      </c>
      <c r="B136" s="43" t="s">
        <v>148</v>
      </c>
      <c r="C136" s="42">
        <v>76.8</v>
      </c>
      <c r="D136" s="48" t="s">
        <v>316</v>
      </c>
      <c r="E136" s="119">
        <v>5.3029999999999999</v>
      </c>
      <c r="F136" s="119">
        <v>6.3319999999999999</v>
      </c>
      <c r="G136" s="120">
        <f t="shared" si="6"/>
        <v>0.88473419999999992</v>
      </c>
      <c r="H136" s="127">
        <f t="shared" si="5"/>
        <v>0.15397117007745878</v>
      </c>
      <c r="I136" s="122">
        <f t="shared" si="7"/>
        <v>1.0387053700774587</v>
      </c>
      <c r="J136" s="66"/>
      <c r="K136" s="84"/>
      <c r="L136" s="132"/>
      <c r="M136" s="19"/>
    </row>
    <row r="137" spans="1:13" x14ac:dyDescent="0.25">
      <c r="A137" s="90">
        <v>121</v>
      </c>
      <c r="B137" s="43" t="s">
        <v>149</v>
      </c>
      <c r="C137" s="42">
        <v>44.9</v>
      </c>
      <c r="D137" s="48" t="s">
        <v>316</v>
      </c>
      <c r="E137" s="119">
        <v>2.6150000000000002</v>
      </c>
      <c r="F137" s="119">
        <v>2.6749999999999998</v>
      </c>
      <c r="G137" s="120">
        <f t="shared" si="6"/>
        <v>5.1587999999999662E-2</v>
      </c>
      <c r="H137" s="127">
        <f t="shared" si="5"/>
        <v>9.0016999172889314E-2</v>
      </c>
      <c r="I137" s="122">
        <f t="shared" si="7"/>
        <v>0.14160499917288899</v>
      </c>
      <c r="J137" s="66"/>
      <c r="K137" s="84"/>
      <c r="L137" s="132"/>
      <c r="M137" s="19"/>
    </row>
    <row r="138" spans="1:13" x14ac:dyDescent="0.25">
      <c r="A138" s="90">
        <v>122</v>
      </c>
      <c r="B138" s="43" t="s">
        <v>150</v>
      </c>
      <c r="C138" s="42">
        <v>73.400000000000006</v>
      </c>
      <c r="D138" s="48" t="s">
        <v>316</v>
      </c>
      <c r="E138" s="119">
        <v>4.6020000000000003</v>
      </c>
      <c r="F138" s="119">
        <v>4.7110000000000003</v>
      </c>
      <c r="G138" s="120">
        <f t="shared" si="6"/>
        <v>9.3718199999999988E-2</v>
      </c>
      <c r="H138" s="127">
        <f t="shared" si="5"/>
        <v>0.14715473806882129</v>
      </c>
      <c r="I138" s="122">
        <f t="shared" si="7"/>
        <v>0.24087293806882126</v>
      </c>
      <c r="J138" s="66"/>
      <c r="K138" s="84"/>
      <c r="L138" s="132"/>
      <c r="M138" s="19"/>
    </row>
    <row r="139" spans="1:13" x14ac:dyDescent="0.25">
      <c r="A139" s="90">
        <v>123</v>
      </c>
      <c r="B139" s="43" t="s">
        <v>151</v>
      </c>
      <c r="C139" s="42">
        <v>48.7</v>
      </c>
      <c r="D139" s="48" t="s">
        <v>316</v>
      </c>
      <c r="E139" s="119">
        <v>4.4560000000000004</v>
      </c>
      <c r="F139" s="119">
        <v>5.1139999999999999</v>
      </c>
      <c r="G139" s="120">
        <f t="shared" si="6"/>
        <v>0.5657483999999996</v>
      </c>
      <c r="H139" s="127">
        <f t="shared" si="5"/>
        <v>9.7635364359013585E-2</v>
      </c>
      <c r="I139" s="122">
        <f t="shared" si="7"/>
        <v>0.66338376435901314</v>
      </c>
      <c r="J139" s="66"/>
      <c r="K139" s="84"/>
      <c r="L139" s="132"/>
      <c r="M139" s="19"/>
    </row>
    <row r="140" spans="1:13" x14ac:dyDescent="0.25">
      <c r="A140" s="90">
        <v>124</v>
      </c>
      <c r="B140" s="43" t="s">
        <v>152</v>
      </c>
      <c r="C140" s="42">
        <v>98</v>
      </c>
      <c r="D140" s="48" t="s">
        <v>316</v>
      </c>
      <c r="E140" s="119">
        <v>5.4349999999999996</v>
      </c>
      <c r="F140" s="119">
        <v>5.4359999999999999</v>
      </c>
      <c r="G140" s="120">
        <f t="shared" si="6"/>
        <v>8.5980000000028718E-4</v>
      </c>
      <c r="H140" s="127">
        <f t="shared" si="5"/>
        <v>0.19647362848425731</v>
      </c>
      <c r="I140" s="122">
        <f t="shared" si="7"/>
        <v>0.19733342848425761</v>
      </c>
      <c r="J140" s="66"/>
      <c r="K140" s="84"/>
      <c r="L140" s="132"/>
      <c r="M140" s="19"/>
    </row>
    <row r="141" spans="1:13" x14ac:dyDescent="0.25">
      <c r="A141" s="90">
        <v>125</v>
      </c>
      <c r="B141" s="43" t="s">
        <v>153</v>
      </c>
      <c r="C141" s="42">
        <v>76.599999999999994</v>
      </c>
      <c r="D141" s="48" t="s">
        <v>316</v>
      </c>
      <c r="E141" s="119">
        <v>7.0609999999999999</v>
      </c>
      <c r="F141" s="119">
        <v>7.976</v>
      </c>
      <c r="G141" s="120">
        <f t="shared" si="6"/>
        <v>0.786717</v>
      </c>
      <c r="H141" s="127">
        <f t="shared" si="5"/>
        <v>0.15357020348871539</v>
      </c>
      <c r="I141" s="122">
        <f t="shared" si="7"/>
        <v>0.94028720348871542</v>
      </c>
      <c r="J141" s="66"/>
      <c r="K141" s="84"/>
      <c r="L141" s="132"/>
      <c r="M141" s="19"/>
    </row>
    <row r="142" spans="1:13" x14ac:dyDescent="0.25">
      <c r="A142" s="90">
        <v>126</v>
      </c>
      <c r="B142" s="43" t="s">
        <v>154</v>
      </c>
      <c r="C142" s="42">
        <v>44.8</v>
      </c>
      <c r="D142" s="48" t="s">
        <v>316</v>
      </c>
      <c r="E142" s="119">
        <v>2.117</v>
      </c>
      <c r="F142" s="119">
        <v>2.1659999999999999</v>
      </c>
      <c r="G142" s="120">
        <f t="shared" si="6"/>
        <v>4.2130199999999944E-2</v>
      </c>
      <c r="H142" s="127">
        <f t="shared" si="5"/>
        <v>8.9816515878517619E-2</v>
      </c>
      <c r="I142" s="122">
        <f t="shared" si="7"/>
        <v>0.13194671587851756</v>
      </c>
      <c r="J142" s="66"/>
      <c r="K142" s="84"/>
      <c r="L142" s="132"/>
      <c r="M142" s="19"/>
    </row>
    <row r="143" spans="1:13" x14ac:dyDescent="0.25">
      <c r="A143" s="90">
        <v>127</v>
      </c>
      <c r="B143" s="43" t="s">
        <v>155</v>
      </c>
      <c r="C143" s="42">
        <v>73.400000000000006</v>
      </c>
      <c r="D143" s="48" t="s">
        <v>317</v>
      </c>
      <c r="E143" s="121">
        <v>7585</v>
      </c>
      <c r="F143" s="121">
        <v>8822</v>
      </c>
      <c r="G143" s="120">
        <f>(F143-E143)* 0.00086</f>
        <v>1.06382</v>
      </c>
      <c r="H143" s="127">
        <f t="shared" si="5"/>
        <v>0.14715473806882129</v>
      </c>
      <c r="I143" s="122">
        <f t="shared" si="7"/>
        <v>1.2109747380688214</v>
      </c>
      <c r="J143" s="66"/>
      <c r="K143" s="84"/>
      <c r="L143" s="132"/>
      <c r="M143" s="19"/>
    </row>
    <row r="144" spans="1:13" x14ac:dyDescent="0.25">
      <c r="A144" s="90">
        <v>128</v>
      </c>
      <c r="B144" s="43" t="s">
        <v>156</v>
      </c>
      <c r="C144" s="42">
        <v>49.2</v>
      </c>
      <c r="D144" s="48" t="s">
        <v>316</v>
      </c>
      <c r="E144" s="119">
        <v>4.0250000000000004</v>
      </c>
      <c r="F144" s="119">
        <v>4.7130000000000001</v>
      </c>
      <c r="G144" s="120">
        <f t="shared" si="6"/>
        <v>0.5915423999999998</v>
      </c>
      <c r="H144" s="127">
        <f t="shared" si="5"/>
        <v>9.8637780830872046E-2</v>
      </c>
      <c r="I144" s="122">
        <f t="shared" si="7"/>
        <v>0.69018018083087185</v>
      </c>
      <c r="J144" s="66"/>
      <c r="K144" s="84"/>
      <c r="L144" s="132"/>
      <c r="M144" s="19"/>
    </row>
    <row r="145" spans="1:13" x14ac:dyDescent="0.25">
      <c r="A145" s="90">
        <v>129</v>
      </c>
      <c r="B145" s="43" t="s">
        <v>157</v>
      </c>
      <c r="C145" s="42">
        <v>97.8</v>
      </c>
      <c r="D145" s="48" t="s">
        <v>317</v>
      </c>
      <c r="E145" s="121">
        <v>5974</v>
      </c>
      <c r="F145" s="121">
        <v>6028</v>
      </c>
      <c r="G145" s="120">
        <f>(F145-E145)* 0.00086</f>
        <v>4.6440000000000002E-2</v>
      </c>
      <c r="H145" s="127">
        <f t="shared" ref="H145:H208" si="8">$G$11/$C$303*C145</f>
        <v>0.19607266189551392</v>
      </c>
      <c r="I145" s="122">
        <f t="shared" si="7"/>
        <v>0.24251266189551393</v>
      </c>
      <c r="J145" s="66"/>
      <c r="K145" s="84"/>
      <c r="L145" s="132"/>
      <c r="M145" s="19"/>
    </row>
    <row r="146" spans="1:13" x14ac:dyDescent="0.25">
      <c r="A146" s="90">
        <v>130</v>
      </c>
      <c r="B146" s="43" t="s">
        <v>158</v>
      </c>
      <c r="C146" s="42">
        <v>76.3</v>
      </c>
      <c r="D146" s="48" t="s">
        <v>316</v>
      </c>
      <c r="E146" s="119">
        <v>6.4059999999999997</v>
      </c>
      <c r="F146" s="119">
        <v>7.3019999999999996</v>
      </c>
      <c r="G146" s="120">
        <f t="shared" si="6"/>
        <v>0.77038079999999998</v>
      </c>
      <c r="H146" s="127">
        <f t="shared" si="8"/>
        <v>0.15296875360560033</v>
      </c>
      <c r="I146" s="122">
        <f t="shared" si="7"/>
        <v>0.92334955360560034</v>
      </c>
      <c r="J146" s="66"/>
      <c r="K146" s="84"/>
      <c r="L146" s="132"/>
      <c r="M146" s="19"/>
    </row>
    <row r="147" spans="1:13" x14ac:dyDescent="0.25">
      <c r="A147" s="90">
        <v>131</v>
      </c>
      <c r="B147" s="43" t="s">
        <v>159</v>
      </c>
      <c r="C147" s="42">
        <v>44.2</v>
      </c>
      <c r="D147" s="48" t="s">
        <v>316</v>
      </c>
      <c r="E147" s="119">
        <v>1.373</v>
      </c>
      <c r="F147" s="119">
        <v>1.373</v>
      </c>
      <c r="G147" s="120">
        <f t="shared" si="6"/>
        <v>0</v>
      </c>
      <c r="H147" s="127">
        <f t="shared" si="8"/>
        <v>8.8613616112287477E-2</v>
      </c>
      <c r="I147" s="122">
        <f t="shared" si="7"/>
        <v>8.8613616112287477E-2</v>
      </c>
      <c r="J147" s="66"/>
      <c r="K147" s="84"/>
      <c r="L147" s="132"/>
      <c r="M147" s="19"/>
    </row>
    <row r="148" spans="1:13" x14ac:dyDescent="0.25">
      <c r="A148" s="90">
        <v>132</v>
      </c>
      <c r="B148" s="43" t="s">
        <v>160</v>
      </c>
      <c r="C148" s="42">
        <v>73.3</v>
      </c>
      <c r="D148" s="48" t="s">
        <v>316</v>
      </c>
      <c r="E148" s="119">
        <v>3.15</v>
      </c>
      <c r="F148" s="119">
        <v>3.3220000000000001</v>
      </c>
      <c r="G148" s="120">
        <f t="shared" ref="G148:G187" si="9">(F148-E148)*0.8598</f>
        <v>0.14788560000000014</v>
      </c>
      <c r="H148" s="127">
        <f t="shared" si="8"/>
        <v>0.14695425477444959</v>
      </c>
      <c r="I148" s="122">
        <f t="shared" si="7"/>
        <v>0.29483985477444974</v>
      </c>
      <c r="J148" s="66"/>
      <c r="K148" s="84"/>
      <c r="L148" s="132"/>
      <c r="M148" s="19"/>
    </row>
    <row r="149" spans="1:13" x14ac:dyDescent="0.25">
      <c r="A149" s="90">
        <v>133</v>
      </c>
      <c r="B149" s="43" t="s">
        <v>161</v>
      </c>
      <c r="C149" s="42">
        <v>49.5</v>
      </c>
      <c r="D149" s="48" t="s">
        <v>316</v>
      </c>
      <c r="E149" s="119">
        <v>3.5</v>
      </c>
      <c r="F149" s="119">
        <v>3.5</v>
      </c>
      <c r="G149" s="120">
        <f t="shared" si="9"/>
        <v>0</v>
      </c>
      <c r="H149" s="127">
        <f t="shared" si="8"/>
        <v>9.9239230713987103E-2</v>
      </c>
      <c r="I149" s="122">
        <f t="shared" si="7"/>
        <v>9.9239230713987103E-2</v>
      </c>
      <c r="J149" s="66"/>
      <c r="K149" s="84"/>
      <c r="L149" s="132"/>
      <c r="M149" s="19"/>
    </row>
    <row r="150" spans="1:13" x14ac:dyDescent="0.25">
      <c r="A150" s="90">
        <v>134</v>
      </c>
      <c r="B150" s="43" t="s">
        <v>162</v>
      </c>
      <c r="C150" s="42">
        <v>97.2</v>
      </c>
      <c r="D150" s="48" t="s">
        <v>316</v>
      </c>
      <c r="E150" s="119">
        <v>7</v>
      </c>
      <c r="F150" s="119">
        <v>7.4509999999999996</v>
      </c>
      <c r="G150" s="120">
        <f t="shared" si="9"/>
        <v>0.38776979999999966</v>
      </c>
      <c r="H150" s="127">
        <f t="shared" si="8"/>
        <v>0.19486976212928378</v>
      </c>
      <c r="I150" s="122">
        <f t="shared" si="7"/>
        <v>0.58263956212928347</v>
      </c>
      <c r="J150" s="66"/>
      <c r="K150" s="84"/>
      <c r="L150" s="132"/>
      <c r="M150" s="19"/>
    </row>
    <row r="151" spans="1:13" x14ac:dyDescent="0.25">
      <c r="A151" s="90">
        <v>135</v>
      </c>
      <c r="B151" s="43" t="s">
        <v>163</v>
      </c>
      <c r="C151" s="42">
        <v>76.7</v>
      </c>
      <c r="D151" s="48" t="s">
        <v>316</v>
      </c>
      <c r="E151" s="119">
        <v>5.9989999999999997</v>
      </c>
      <c r="F151" s="119">
        <v>6.9409999999999998</v>
      </c>
      <c r="G151" s="120">
        <f t="shared" si="9"/>
        <v>0.8099316000000002</v>
      </c>
      <c r="H151" s="127">
        <f t="shared" si="8"/>
        <v>0.15377068678308711</v>
      </c>
      <c r="I151" s="122">
        <f t="shared" si="7"/>
        <v>0.96370228678308734</v>
      </c>
      <c r="J151" s="66"/>
      <c r="K151" s="84"/>
      <c r="L151" s="132"/>
      <c r="M151" s="19"/>
    </row>
    <row r="152" spans="1:13" x14ac:dyDescent="0.25">
      <c r="A152" s="90">
        <v>136</v>
      </c>
      <c r="B152" s="43" t="s">
        <v>164</v>
      </c>
      <c r="C152" s="42">
        <v>44.4</v>
      </c>
      <c r="D152" s="48" t="s">
        <v>316</v>
      </c>
      <c r="E152" s="119">
        <v>3.5369999999999999</v>
      </c>
      <c r="F152" s="119">
        <v>3.867</v>
      </c>
      <c r="G152" s="120">
        <f t="shared" si="9"/>
        <v>0.28373400000000004</v>
      </c>
      <c r="H152" s="127">
        <f t="shared" si="8"/>
        <v>8.9014582701030853E-2</v>
      </c>
      <c r="I152" s="122">
        <f t="shared" si="7"/>
        <v>0.37274858270103089</v>
      </c>
      <c r="J152" s="66"/>
      <c r="K152" s="84"/>
      <c r="L152" s="132"/>
      <c r="M152" s="19"/>
    </row>
    <row r="153" spans="1:13" x14ac:dyDescent="0.25">
      <c r="A153" s="90">
        <v>137</v>
      </c>
      <c r="B153" s="43" t="s">
        <v>165</v>
      </c>
      <c r="C153" s="42">
        <v>71.599999999999994</v>
      </c>
      <c r="D153" s="48" t="s">
        <v>316</v>
      </c>
      <c r="E153" s="119">
        <v>6.6529999999999996</v>
      </c>
      <c r="F153" s="119">
        <v>7.4020000000000001</v>
      </c>
      <c r="G153" s="120">
        <f t="shared" si="9"/>
        <v>0.64399020000000051</v>
      </c>
      <c r="H153" s="127">
        <f t="shared" si="8"/>
        <v>0.14354603877013083</v>
      </c>
      <c r="I153" s="122">
        <f t="shared" si="7"/>
        <v>0.78753623877013135</v>
      </c>
      <c r="J153" s="66"/>
      <c r="K153" s="84"/>
      <c r="L153" s="132"/>
      <c r="M153" s="19"/>
    </row>
    <row r="154" spans="1:13" x14ac:dyDescent="0.25">
      <c r="A154" s="90">
        <v>138</v>
      </c>
      <c r="B154" s="43" t="s">
        <v>166</v>
      </c>
      <c r="C154" s="42">
        <v>49.1</v>
      </c>
      <c r="D154" s="48" t="s">
        <v>316</v>
      </c>
      <c r="E154" s="119">
        <v>2.121</v>
      </c>
      <c r="F154" s="119">
        <v>2.677</v>
      </c>
      <c r="G154" s="120">
        <f t="shared" si="9"/>
        <v>0.47804880000000005</v>
      </c>
      <c r="H154" s="127">
        <f t="shared" si="8"/>
        <v>9.8437297536500351E-2</v>
      </c>
      <c r="I154" s="122">
        <f t="shared" si="7"/>
        <v>0.57648609753650037</v>
      </c>
      <c r="J154" s="66"/>
      <c r="K154" s="84"/>
      <c r="L154" s="132"/>
      <c r="M154" s="19"/>
    </row>
    <row r="155" spans="1:13" x14ac:dyDescent="0.25">
      <c r="A155" s="90">
        <v>139</v>
      </c>
      <c r="B155" s="43" t="s">
        <v>167</v>
      </c>
      <c r="C155" s="42">
        <v>97.3</v>
      </c>
      <c r="D155" s="48" t="s">
        <v>316</v>
      </c>
      <c r="E155" s="119">
        <v>2.923</v>
      </c>
      <c r="F155" s="119">
        <v>2.923</v>
      </c>
      <c r="G155" s="120">
        <f t="shared" si="9"/>
        <v>0</v>
      </c>
      <c r="H155" s="127">
        <f t="shared" si="8"/>
        <v>0.19507024542365545</v>
      </c>
      <c r="I155" s="122">
        <f t="shared" si="7"/>
        <v>0.19507024542365545</v>
      </c>
      <c r="J155" s="66"/>
      <c r="K155" s="84"/>
      <c r="L155" s="132"/>
      <c r="M155" s="19"/>
    </row>
    <row r="156" spans="1:13" x14ac:dyDescent="0.25">
      <c r="A156" s="90">
        <v>140</v>
      </c>
      <c r="B156" s="43" t="s">
        <v>168</v>
      </c>
      <c r="C156" s="42">
        <v>77</v>
      </c>
      <c r="D156" s="48" t="s">
        <v>316</v>
      </c>
      <c r="E156" s="119">
        <v>4.9880000000000004</v>
      </c>
      <c r="F156" s="119">
        <v>7.694</v>
      </c>
      <c r="G156" s="120">
        <f t="shared" si="9"/>
        <v>2.3266187999999994</v>
      </c>
      <c r="H156" s="127">
        <f t="shared" si="8"/>
        <v>0.15437213666620217</v>
      </c>
      <c r="I156" s="122">
        <f t="shared" si="7"/>
        <v>2.4809909366662017</v>
      </c>
      <c r="J156" s="66"/>
      <c r="K156" s="84"/>
      <c r="L156" s="132"/>
      <c r="M156" s="19"/>
    </row>
    <row r="157" spans="1:13" x14ac:dyDescent="0.25">
      <c r="A157" s="90">
        <v>141</v>
      </c>
      <c r="B157" s="43" t="s">
        <v>169</v>
      </c>
      <c r="C157" s="42">
        <v>44.6</v>
      </c>
      <c r="D157" s="48" t="s">
        <v>316</v>
      </c>
      <c r="E157" s="119">
        <v>6.5510000000000002</v>
      </c>
      <c r="F157" s="119">
        <v>7.3780000000000001</v>
      </c>
      <c r="G157" s="120">
        <f t="shared" si="9"/>
        <v>0.71105459999999998</v>
      </c>
      <c r="H157" s="127">
        <f t="shared" si="8"/>
        <v>8.9415549289774243E-2</v>
      </c>
      <c r="I157" s="122">
        <f t="shared" si="7"/>
        <v>0.80047014928977422</v>
      </c>
      <c r="J157" s="66"/>
      <c r="K157" s="84"/>
      <c r="L157" s="132"/>
      <c r="M157" s="19"/>
    </row>
    <row r="158" spans="1:13" x14ac:dyDescent="0.25">
      <c r="A158" s="90">
        <v>142</v>
      </c>
      <c r="B158" s="43" t="s">
        <v>170</v>
      </c>
      <c r="C158" s="42">
        <v>72.5</v>
      </c>
      <c r="D158" s="48" t="s">
        <v>316</v>
      </c>
      <c r="E158" s="119">
        <v>6.944</v>
      </c>
      <c r="F158" s="119">
        <v>8.0540000000000003</v>
      </c>
      <c r="G158" s="120">
        <f t="shared" si="9"/>
        <v>0.95437800000000028</v>
      </c>
      <c r="H158" s="127">
        <f t="shared" si="8"/>
        <v>0.14535038841947606</v>
      </c>
      <c r="I158" s="122">
        <f t="shared" si="7"/>
        <v>1.0997283884194764</v>
      </c>
      <c r="J158" s="66"/>
      <c r="K158" s="84"/>
      <c r="L158" s="132"/>
      <c r="M158" s="19"/>
    </row>
    <row r="159" spans="1:13" x14ac:dyDescent="0.25">
      <c r="A159" s="90">
        <v>143</v>
      </c>
      <c r="B159" s="43" t="s">
        <v>171</v>
      </c>
      <c r="C159" s="42">
        <v>49</v>
      </c>
      <c r="D159" s="48" t="s">
        <v>317</v>
      </c>
      <c r="E159" s="121">
        <v>2318</v>
      </c>
      <c r="F159" s="121">
        <v>2318</v>
      </c>
      <c r="G159" s="120">
        <f>(F159-E159)* 0.00086</f>
        <v>0</v>
      </c>
      <c r="H159" s="127">
        <f t="shared" si="8"/>
        <v>9.8236814242128656E-2</v>
      </c>
      <c r="I159" s="122">
        <f t="shared" si="7"/>
        <v>9.8236814242128656E-2</v>
      </c>
      <c r="J159" s="66"/>
      <c r="K159" s="84"/>
      <c r="L159" s="132"/>
      <c r="M159" s="19"/>
    </row>
    <row r="160" spans="1:13" x14ac:dyDescent="0.25">
      <c r="A160" s="90">
        <v>144</v>
      </c>
      <c r="B160" s="43" t="s">
        <v>172</v>
      </c>
      <c r="C160" s="42">
        <v>96.9</v>
      </c>
      <c r="D160" s="48" t="s">
        <v>316</v>
      </c>
      <c r="E160" s="119">
        <v>6.68</v>
      </c>
      <c r="F160" s="119">
        <v>7.89</v>
      </c>
      <c r="G160" s="120">
        <f t="shared" si="9"/>
        <v>1.0403579999999999</v>
      </c>
      <c r="H160" s="127">
        <f t="shared" si="8"/>
        <v>0.19426831224616872</v>
      </c>
      <c r="I160" s="122">
        <f t="shared" si="7"/>
        <v>1.2346263122461687</v>
      </c>
      <c r="J160" s="66"/>
      <c r="K160" s="84"/>
      <c r="L160" s="132"/>
      <c r="M160" s="19"/>
    </row>
    <row r="161" spans="1:13" x14ac:dyDescent="0.25">
      <c r="A161" s="90">
        <v>145</v>
      </c>
      <c r="B161" s="43" t="s">
        <v>173</v>
      </c>
      <c r="C161" s="42">
        <v>108.8</v>
      </c>
      <c r="D161" s="48" t="s">
        <v>316</v>
      </c>
      <c r="E161" s="119">
        <v>9.6959999999999997</v>
      </c>
      <c r="F161" s="119">
        <v>9.6959999999999997</v>
      </c>
      <c r="G161" s="120">
        <f t="shared" si="9"/>
        <v>0</v>
      </c>
      <c r="H161" s="127">
        <f t="shared" si="8"/>
        <v>0.21812582427639993</v>
      </c>
      <c r="I161" s="122">
        <f t="shared" si="7"/>
        <v>0.21812582427639993</v>
      </c>
      <c r="J161" s="66"/>
      <c r="K161" s="84"/>
      <c r="L161" s="132"/>
      <c r="M161" s="19"/>
    </row>
    <row r="162" spans="1:13" x14ac:dyDescent="0.25">
      <c r="A162" s="90">
        <v>146</v>
      </c>
      <c r="B162" s="43" t="s">
        <v>174</v>
      </c>
      <c r="C162" s="42">
        <v>43.6</v>
      </c>
      <c r="D162" s="48" t="s">
        <v>316</v>
      </c>
      <c r="E162" s="119">
        <v>3.4929999999999999</v>
      </c>
      <c r="F162" s="119">
        <v>3.93</v>
      </c>
      <c r="G162" s="120">
        <f t="shared" si="9"/>
        <v>0.37573260000000025</v>
      </c>
      <c r="H162" s="127">
        <f t="shared" si="8"/>
        <v>8.7410716346057335E-2</v>
      </c>
      <c r="I162" s="122">
        <f t="shared" si="7"/>
        <v>0.4631433163460576</v>
      </c>
      <c r="J162" s="66"/>
      <c r="K162" s="84"/>
      <c r="L162" s="132"/>
      <c r="M162" s="19"/>
    </row>
    <row r="163" spans="1:13" x14ac:dyDescent="0.25">
      <c r="A163" s="90">
        <v>147</v>
      </c>
      <c r="B163" s="43" t="s">
        <v>175</v>
      </c>
      <c r="C163" s="42">
        <v>66.099999999999994</v>
      </c>
      <c r="D163" s="48" t="s">
        <v>316</v>
      </c>
      <c r="E163" s="119">
        <v>6.7939999999999996</v>
      </c>
      <c r="F163" s="119">
        <v>11.601000000000001</v>
      </c>
      <c r="G163" s="120">
        <f t="shared" si="9"/>
        <v>4.1330586000000009</v>
      </c>
      <c r="H163" s="127">
        <f t="shared" si="8"/>
        <v>0.13251945757968783</v>
      </c>
      <c r="I163" s="122">
        <f t="shared" si="7"/>
        <v>4.2655780575796891</v>
      </c>
      <c r="J163" s="66"/>
      <c r="K163" s="84"/>
      <c r="L163" s="132"/>
      <c r="M163" s="19"/>
    </row>
    <row r="164" spans="1:13" x14ac:dyDescent="0.25">
      <c r="A164" s="90">
        <v>148</v>
      </c>
      <c r="B164" s="43" t="s">
        <v>176</v>
      </c>
      <c r="C164" s="42">
        <v>107</v>
      </c>
      <c r="D164" s="48" t="s">
        <v>316</v>
      </c>
      <c r="E164" s="119">
        <v>9.9719999999999995</v>
      </c>
      <c r="F164" s="119">
        <v>10.38</v>
      </c>
      <c r="G164" s="120">
        <f t="shared" si="9"/>
        <v>0.35079840000000106</v>
      </c>
      <c r="H164" s="127">
        <f t="shared" si="8"/>
        <v>0.2145171249777095</v>
      </c>
      <c r="I164" s="122">
        <f t="shared" si="7"/>
        <v>0.56531552497771054</v>
      </c>
      <c r="J164" s="66"/>
      <c r="K164" s="84"/>
      <c r="L164" s="132"/>
      <c r="M164" s="19"/>
    </row>
    <row r="165" spans="1:13" x14ac:dyDescent="0.25">
      <c r="A165" s="90">
        <v>149</v>
      </c>
      <c r="B165" s="43" t="s">
        <v>177</v>
      </c>
      <c r="C165" s="42">
        <v>43.9</v>
      </c>
      <c r="D165" s="48" t="s">
        <v>316</v>
      </c>
      <c r="E165" s="119">
        <v>3.6040000000000001</v>
      </c>
      <c r="F165" s="119">
        <v>3.6920000000000002</v>
      </c>
      <c r="G165" s="120">
        <f t="shared" si="9"/>
        <v>7.5662400000000074E-2</v>
      </c>
      <c r="H165" s="127">
        <f t="shared" si="8"/>
        <v>8.8012166229172406E-2</v>
      </c>
      <c r="I165" s="122">
        <f t="shared" ref="I165:I227" si="10">G165+H165</f>
        <v>0.16367456622917248</v>
      </c>
      <c r="J165" s="66"/>
      <c r="K165" s="84"/>
      <c r="L165" s="132"/>
      <c r="M165" s="19"/>
    </row>
    <row r="166" spans="1:13" x14ac:dyDescent="0.25">
      <c r="A166" s="90">
        <v>150</v>
      </c>
      <c r="B166" s="43" t="s">
        <v>178</v>
      </c>
      <c r="C166" s="42">
        <v>65.599999999999994</v>
      </c>
      <c r="D166" s="48" t="s">
        <v>316</v>
      </c>
      <c r="E166" s="119">
        <v>6.766</v>
      </c>
      <c r="F166" s="119">
        <v>7.45</v>
      </c>
      <c r="G166" s="120">
        <f t="shared" si="9"/>
        <v>0.58810320000000016</v>
      </c>
      <c r="H166" s="127">
        <f t="shared" si="8"/>
        <v>0.13151704110782936</v>
      </c>
      <c r="I166" s="122">
        <f t="shared" si="10"/>
        <v>0.71962024110782952</v>
      </c>
      <c r="J166" s="66"/>
      <c r="K166" s="84"/>
      <c r="L166" s="132"/>
      <c r="M166" s="19"/>
    </row>
    <row r="167" spans="1:13" x14ac:dyDescent="0.25">
      <c r="A167" s="90">
        <v>151</v>
      </c>
      <c r="B167" s="43" t="s">
        <v>179</v>
      </c>
      <c r="C167" s="42">
        <v>108.7</v>
      </c>
      <c r="D167" s="48" t="s">
        <v>316</v>
      </c>
      <c r="E167" s="119">
        <v>6.0759999999999996</v>
      </c>
      <c r="F167" s="119">
        <v>6.6849999999999996</v>
      </c>
      <c r="G167" s="120">
        <f t="shared" si="9"/>
        <v>0.52361820000000003</v>
      </c>
      <c r="H167" s="127">
        <f t="shared" si="8"/>
        <v>0.21792534098202826</v>
      </c>
      <c r="I167" s="122">
        <f t="shared" si="10"/>
        <v>0.74154354098202835</v>
      </c>
      <c r="J167" s="66"/>
      <c r="K167" s="84"/>
      <c r="L167" s="132"/>
      <c r="M167" s="19"/>
    </row>
    <row r="168" spans="1:13" x14ac:dyDescent="0.25">
      <c r="A168" s="90">
        <v>152</v>
      </c>
      <c r="B168" s="43" t="s">
        <v>180</v>
      </c>
      <c r="C168" s="42">
        <v>43.5</v>
      </c>
      <c r="D168" s="48" t="s">
        <v>316</v>
      </c>
      <c r="E168" s="119">
        <v>1.173</v>
      </c>
      <c r="F168" s="119">
        <v>1.4019999999999999</v>
      </c>
      <c r="G168" s="120">
        <f t="shared" si="9"/>
        <v>0.19689419999999988</v>
      </c>
      <c r="H168" s="127">
        <f t="shared" si="8"/>
        <v>8.721023305168564E-2</v>
      </c>
      <c r="I168" s="122">
        <f t="shared" si="10"/>
        <v>0.28410443305168553</v>
      </c>
      <c r="J168" s="66"/>
      <c r="K168" s="84"/>
      <c r="L168" s="132"/>
      <c r="M168" s="19"/>
    </row>
    <row r="169" spans="1:13" x14ac:dyDescent="0.25">
      <c r="A169" s="90">
        <v>153</v>
      </c>
      <c r="B169" s="43" t="s">
        <v>181</v>
      </c>
      <c r="C169" s="42">
        <v>65.8</v>
      </c>
      <c r="D169" s="48" t="s">
        <v>316</v>
      </c>
      <c r="E169" s="119">
        <v>6.2450000000000001</v>
      </c>
      <c r="F169" s="119">
        <v>6.6459999999999999</v>
      </c>
      <c r="G169" s="120">
        <f t="shared" si="9"/>
        <v>0.34477979999999986</v>
      </c>
      <c r="H169" s="127">
        <f t="shared" si="8"/>
        <v>0.13191800769657275</v>
      </c>
      <c r="I169" s="122">
        <f t="shared" si="10"/>
        <v>0.47669780769657261</v>
      </c>
      <c r="J169" s="66"/>
      <c r="K169" s="84"/>
      <c r="L169" s="132"/>
      <c r="M169" s="19"/>
    </row>
    <row r="170" spans="1:13" x14ac:dyDescent="0.25">
      <c r="A170" s="90">
        <v>154</v>
      </c>
      <c r="B170" s="43" t="s">
        <v>182</v>
      </c>
      <c r="C170" s="42">
        <v>108.7</v>
      </c>
      <c r="D170" s="48" t="s">
        <v>316</v>
      </c>
      <c r="E170" s="119">
        <v>8.5640000000000001</v>
      </c>
      <c r="F170" s="119">
        <v>9.6969999999999992</v>
      </c>
      <c r="G170" s="120">
        <f t="shared" si="9"/>
        <v>0.97415339999999928</v>
      </c>
      <c r="H170" s="127">
        <f t="shared" si="8"/>
        <v>0.21792534098202826</v>
      </c>
      <c r="I170" s="122">
        <f t="shared" si="10"/>
        <v>1.1920787409820275</v>
      </c>
      <c r="J170" s="66"/>
      <c r="K170" s="84"/>
      <c r="L170" s="132"/>
      <c r="M170" s="19"/>
    </row>
    <row r="171" spans="1:13" x14ac:dyDescent="0.25">
      <c r="A171" s="90">
        <v>155</v>
      </c>
      <c r="B171" s="43" t="s">
        <v>183</v>
      </c>
      <c r="C171" s="42">
        <v>43.5</v>
      </c>
      <c r="D171" s="48" t="s">
        <v>316</v>
      </c>
      <c r="E171" s="119">
        <v>3.9089999999999998</v>
      </c>
      <c r="F171" s="119">
        <v>4.2519999999999998</v>
      </c>
      <c r="G171" s="120">
        <f t="shared" si="9"/>
        <v>0.29491139999999999</v>
      </c>
      <c r="H171" s="127">
        <f t="shared" si="8"/>
        <v>8.721023305168564E-2</v>
      </c>
      <c r="I171" s="122">
        <f t="shared" si="10"/>
        <v>0.38212163305168562</v>
      </c>
      <c r="J171" s="66"/>
      <c r="K171" s="84"/>
      <c r="L171" s="132"/>
      <c r="M171" s="19"/>
    </row>
    <row r="172" spans="1:13" x14ac:dyDescent="0.25">
      <c r="A172" s="90">
        <v>156</v>
      </c>
      <c r="B172" s="43" t="s">
        <v>184</v>
      </c>
      <c r="C172" s="42">
        <v>66.099999999999994</v>
      </c>
      <c r="D172" s="48" t="s">
        <v>316</v>
      </c>
      <c r="E172" s="119">
        <v>4.3819999999999997</v>
      </c>
      <c r="F172" s="119">
        <v>4.4740000000000002</v>
      </c>
      <c r="G172" s="120">
        <f t="shared" si="9"/>
        <v>7.9101600000000452E-2</v>
      </c>
      <c r="H172" s="127">
        <f t="shared" si="8"/>
        <v>0.13251945757968783</v>
      </c>
      <c r="I172" s="122">
        <f t="shared" si="10"/>
        <v>0.2116210575796883</v>
      </c>
      <c r="J172" s="66"/>
      <c r="K172" s="84"/>
      <c r="L172" s="132"/>
      <c r="M172" s="19"/>
    </row>
    <row r="173" spans="1:13" x14ac:dyDescent="0.25">
      <c r="A173" s="90">
        <v>157</v>
      </c>
      <c r="B173" s="43" t="s">
        <v>185</v>
      </c>
      <c r="C173" s="42">
        <v>108.8</v>
      </c>
      <c r="D173" s="48" t="s">
        <v>316</v>
      </c>
      <c r="E173" s="119">
        <v>8.6920000000000002</v>
      </c>
      <c r="F173" s="119">
        <v>8.6920000000000002</v>
      </c>
      <c r="G173" s="120">
        <f t="shared" si="9"/>
        <v>0</v>
      </c>
      <c r="H173" s="127">
        <f t="shared" si="8"/>
        <v>0.21812582427639993</v>
      </c>
      <c r="I173" s="122">
        <f t="shared" si="10"/>
        <v>0.21812582427639993</v>
      </c>
      <c r="J173" s="66"/>
      <c r="K173" s="84"/>
      <c r="L173" s="132"/>
      <c r="M173" s="19"/>
    </row>
    <row r="174" spans="1:13" x14ac:dyDescent="0.25">
      <c r="A174" s="90">
        <v>158</v>
      </c>
      <c r="B174" s="43" t="s">
        <v>186</v>
      </c>
      <c r="C174" s="42">
        <v>43.1</v>
      </c>
      <c r="D174" s="48" t="s">
        <v>316</v>
      </c>
      <c r="E174" s="119">
        <v>2.8140000000000001</v>
      </c>
      <c r="F174" s="119">
        <v>3.1890000000000001</v>
      </c>
      <c r="G174" s="120">
        <f t="shared" si="9"/>
        <v>0.32242500000000002</v>
      </c>
      <c r="H174" s="127">
        <f t="shared" si="8"/>
        <v>8.6408299874198874E-2</v>
      </c>
      <c r="I174" s="122">
        <f t="shared" si="10"/>
        <v>0.40883329987419892</v>
      </c>
      <c r="J174" s="66"/>
      <c r="K174" s="84"/>
      <c r="L174" s="132"/>
      <c r="M174" s="19"/>
    </row>
    <row r="175" spans="1:13" x14ac:dyDescent="0.25">
      <c r="A175" s="90">
        <v>159</v>
      </c>
      <c r="B175" s="43" t="s">
        <v>187</v>
      </c>
      <c r="C175" s="42">
        <v>66.099999999999994</v>
      </c>
      <c r="D175" s="48" t="s">
        <v>316</v>
      </c>
      <c r="E175" s="119">
        <v>6.3540000000000001</v>
      </c>
      <c r="F175" s="119">
        <v>7.3929999999999998</v>
      </c>
      <c r="G175" s="120">
        <f t="shared" si="9"/>
        <v>0.8933321999999998</v>
      </c>
      <c r="H175" s="127">
        <f t="shared" si="8"/>
        <v>0.13251945757968783</v>
      </c>
      <c r="I175" s="122">
        <f t="shared" si="10"/>
        <v>1.0258516575796877</v>
      </c>
      <c r="J175" s="66"/>
      <c r="K175" s="84"/>
      <c r="L175" s="132"/>
      <c r="M175" s="19"/>
    </row>
    <row r="176" spans="1:13" x14ac:dyDescent="0.25">
      <c r="A176" s="90">
        <v>160</v>
      </c>
      <c r="B176" s="43" t="s">
        <v>188</v>
      </c>
      <c r="C176" s="42">
        <v>109.1</v>
      </c>
      <c r="D176" s="48" t="s">
        <v>316</v>
      </c>
      <c r="E176" s="119">
        <v>10.353</v>
      </c>
      <c r="F176" s="119">
        <v>11.054</v>
      </c>
      <c r="G176" s="120">
        <f t="shared" si="9"/>
        <v>0.60271980000000047</v>
      </c>
      <c r="H176" s="127">
        <f t="shared" si="8"/>
        <v>0.21872727415951501</v>
      </c>
      <c r="I176" s="122">
        <f t="shared" si="10"/>
        <v>0.82144707415951546</v>
      </c>
      <c r="J176" s="66"/>
      <c r="K176" s="84"/>
      <c r="L176" s="132"/>
      <c r="M176" s="19"/>
    </row>
    <row r="177" spans="1:13" x14ac:dyDescent="0.25">
      <c r="A177" s="90">
        <v>161</v>
      </c>
      <c r="B177" s="43" t="s">
        <v>189</v>
      </c>
      <c r="C177" s="42">
        <v>43.1</v>
      </c>
      <c r="D177" s="48" t="s">
        <v>316</v>
      </c>
      <c r="E177" s="119">
        <v>3.4860000000000002</v>
      </c>
      <c r="F177" s="119">
        <v>3.68</v>
      </c>
      <c r="G177" s="120">
        <f t="shared" si="9"/>
        <v>0.16680119999999996</v>
      </c>
      <c r="H177" s="127">
        <f t="shared" si="8"/>
        <v>8.6408299874198874E-2</v>
      </c>
      <c r="I177" s="122">
        <f t="shared" si="10"/>
        <v>0.25320949987419883</v>
      </c>
      <c r="J177" s="66"/>
      <c r="K177" s="84"/>
      <c r="L177" s="132"/>
      <c r="M177" s="19"/>
    </row>
    <row r="178" spans="1:13" x14ac:dyDescent="0.25">
      <c r="A178" s="90">
        <v>162</v>
      </c>
      <c r="B178" s="43" t="s">
        <v>190</v>
      </c>
      <c r="C178" s="42">
        <v>65.8</v>
      </c>
      <c r="D178" s="48" t="s">
        <v>316</v>
      </c>
      <c r="E178" s="119">
        <v>5.3730000000000002</v>
      </c>
      <c r="F178" s="119">
        <v>5.399</v>
      </c>
      <c r="G178" s="120">
        <f t="shared" si="9"/>
        <v>2.2354799999999828E-2</v>
      </c>
      <c r="H178" s="127">
        <f t="shared" si="8"/>
        <v>0.13191800769657275</v>
      </c>
      <c r="I178" s="122">
        <f t="shared" si="10"/>
        <v>0.15427280769657259</v>
      </c>
      <c r="J178" s="66"/>
      <c r="K178" s="84"/>
      <c r="L178" s="132"/>
      <c r="M178" s="19"/>
    </row>
    <row r="179" spans="1:13" x14ac:dyDescent="0.25">
      <c r="A179" s="90">
        <v>163</v>
      </c>
      <c r="B179" s="43" t="s">
        <v>191</v>
      </c>
      <c r="C179" s="42">
        <v>109.9</v>
      </c>
      <c r="D179" s="48" t="s">
        <v>316</v>
      </c>
      <c r="E179" s="119">
        <v>9.56</v>
      </c>
      <c r="F179" s="119">
        <v>9.6769999999999996</v>
      </c>
      <c r="G179" s="120">
        <f t="shared" si="9"/>
        <v>0.10059659999999923</v>
      </c>
      <c r="H179" s="127">
        <f t="shared" si="8"/>
        <v>0.22033114051448857</v>
      </c>
      <c r="I179" s="122">
        <f t="shared" si="10"/>
        <v>0.3209277405144878</v>
      </c>
      <c r="J179" s="66"/>
      <c r="K179" s="84"/>
      <c r="L179" s="132"/>
      <c r="M179" s="19"/>
    </row>
    <row r="180" spans="1:13" x14ac:dyDescent="0.25">
      <c r="A180" s="90">
        <v>164</v>
      </c>
      <c r="B180" s="43" t="s">
        <v>192</v>
      </c>
      <c r="C180" s="42">
        <v>43.8</v>
      </c>
      <c r="D180" s="48" t="s">
        <v>316</v>
      </c>
      <c r="E180" s="119">
        <v>4.2889999999999997</v>
      </c>
      <c r="F180" s="119">
        <v>4.8090000000000002</v>
      </c>
      <c r="G180" s="120">
        <f t="shared" si="9"/>
        <v>0.44709600000000038</v>
      </c>
      <c r="H180" s="127">
        <f t="shared" si="8"/>
        <v>8.7811682934800711E-2</v>
      </c>
      <c r="I180" s="122">
        <f t="shared" si="10"/>
        <v>0.53490768293480107</v>
      </c>
      <c r="J180" s="66"/>
      <c r="K180" s="84"/>
      <c r="L180" s="132"/>
      <c r="M180" s="19"/>
    </row>
    <row r="181" spans="1:13" x14ac:dyDescent="0.25">
      <c r="A181" s="90">
        <v>165</v>
      </c>
      <c r="B181" s="43" t="s">
        <v>193</v>
      </c>
      <c r="C181" s="42">
        <v>65.900000000000006</v>
      </c>
      <c r="D181" s="48" t="s">
        <v>316</v>
      </c>
      <c r="E181" s="119">
        <v>2.1909999999999998</v>
      </c>
      <c r="F181" s="119">
        <v>2.1909999999999998</v>
      </c>
      <c r="G181" s="120">
        <f t="shared" si="9"/>
        <v>0</v>
      </c>
      <c r="H181" s="127">
        <f t="shared" si="8"/>
        <v>0.13211849099094447</v>
      </c>
      <c r="I181" s="122">
        <f t="shared" si="10"/>
        <v>0.13211849099094447</v>
      </c>
      <c r="J181" s="66"/>
      <c r="K181" s="84"/>
      <c r="L181" s="132"/>
      <c r="M181" s="19"/>
    </row>
    <row r="182" spans="1:13" x14ac:dyDescent="0.25">
      <c r="A182" s="90">
        <v>166</v>
      </c>
      <c r="B182" s="43" t="s">
        <v>194</v>
      </c>
      <c r="C182" s="42">
        <v>109.5</v>
      </c>
      <c r="D182" s="48" t="s">
        <v>316</v>
      </c>
      <c r="E182" s="119">
        <v>10.766</v>
      </c>
      <c r="F182" s="119">
        <v>12.361000000000001</v>
      </c>
      <c r="G182" s="120">
        <f t="shared" si="9"/>
        <v>1.3713810000000006</v>
      </c>
      <c r="H182" s="127">
        <f t="shared" si="8"/>
        <v>0.21952920733700179</v>
      </c>
      <c r="I182" s="122">
        <f t="shared" si="10"/>
        <v>1.5909102073370025</v>
      </c>
      <c r="J182" s="66"/>
      <c r="K182" s="84"/>
      <c r="L182" s="132"/>
      <c r="M182" s="19"/>
    </row>
    <row r="183" spans="1:13" x14ac:dyDescent="0.25">
      <c r="A183" s="90">
        <v>167</v>
      </c>
      <c r="B183" s="43" t="s">
        <v>195</v>
      </c>
      <c r="C183" s="42">
        <v>43.1</v>
      </c>
      <c r="D183" s="48" t="s">
        <v>316</v>
      </c>
      <c r="E183" s="119">
        <v>2.0350000000000001</v>
      </c>
      <c r="F183" s="119">
        <v>2.0350000000000001</v>
      </c>
      <c r="G183" s="120">
        <f t="shared" si="9"/>
        <v>0</v>
      </c>
      <c r="H183" s="127">
        <f t="shared" si="8"/>
        <v>8.6408299874198874E-2</v>
      </c>
      <c r="I183" s="122">
        <f t="shared" si="10"/>
        <v>8.6408299874198874E-2</v>
      </c>
      <c r="J183" s="66"/>
      <c r="K183" s="84"/>
      <c r="L183" s="132"/>
      <c r="M183" s="19"/>
    </row>
    <row r="184" spans="1:13" x14ac:dyDescent="0.25">
      <c r="A184" s="90">
        <v>168</v>
      </c>
      <c r="B184" s="43" t="s">
        <v>196</v>
      </c>
      <c r="C184" s="42">
        <v>66</v>
      </c>
      <c r="D184" s="48" t="s">
        <v>316</v>
      </c>
      <c r="E184" s="119">
        <v>4.6989999999999998</v>
      </c>
      <c r="F184" s="119">
        <v>5.4669999999999996</v>
      </c>
      <c r="G184" s="120">
        <f t="shared" si="9"/>
        <v>0.66032639999999987</v>
      </c>
      <c r="H184" s="127">
        <f t="shared" si="8"/>
        <v>0.13231897428531614</v>
      </c>
      <c r="I184" s="122">
        <f t="shared" si="10"/>
        <v>0.79264537428531601</v>
      </c>
      <c r="J184" s="66"/>
      <c r="K184" s="84"/>
      <c r="L184" s="132"/>
      <c r="M184" s="19"/>
    </row>
    <row r="185" spans="1:13" x14ac:dyDescent="0.25">
      <c r="A185" s="90">
        <v>169</v>
      </c>
      <c r="B185" s="43" t="s">
        <v>197</v>
      </c>
      <c r="C185" s="42">
        <v>109.6</v>
      </c>
      <c r="D185" s="48" t="s">
        <v>316</v>
      </c>
      <c r="E185" s="119">
        <v>3.7629999999999999</v>
      </c>
      <c r="F185" s="119">
        <v>3.7629999999999999</v>
      </c>
      <c r="G185" s="120">
        <f t="shared" si="9"/>
        <v>0</v>
      </c>
      <c r="H185" s="127">
        <f t="shared" si="8"/>
        <v>0.21972969063137346</v>
      </c>
      <c r="I185" s="122">
        <f t="shared" si="10"/>
        <v>0.21972969063137346</v>
      </c>
      <c r="J185" s="66"/>
      <c r="K185" s="84"/>
      <c r="L185" s="132"/>
      <c r="M185" s="19"/>
    </row>
    <row r="186" spans="1:13" x14ac:dyDescent="0.25">
      <c r="A186" s="90">
        <v>170</v>
      </c>
      <c r="B186" s="43" t="s">
        <v>198</v>
      </c>
      <c r="C186" s="42">
        <v>43</v>
      </c>
      <c r="D186" s="48" t="s">
        <v>316</v>
      </c>
      <c r="E186" s="119">
        <v>4.6840000000000002</v>
      </c>
      <c r="F186" s="119">
        <v>4.99</v>
      </c>
      <c r="G186" s="120">
        <f t="shared" si="9"/>
        <v>0.26309880000000002</v>
      </c>
      <c r="H186" s="127">
        <f t="shared" si="8"/>
        <v>8.6207816579827179E-2</v>
      </c>
      <c r="I186" s="122">
        <f t="shared" si="10"/>
        <v>0.3493066165798272</v>
      </c>
      <c r="J186" s="66"/>
      <c r="K186" s="84"/>
      <c r="L186" s="132"/>
      <c r="M186" s="19"/>
    </row>
    <row r="187" spans="1:13" x14ac:dyDescent="0.25">
      <c r="A187" s="90">
        <v>171</v>
      </c>
      <c r="B187" s="43" t="s">
        <v>199</v>
      </c>
      <c r="C187" s="42">
        <v>65.900000000000006</v>
      </c>
      <c r="D187" s="48" t="s">
        <v>316</v>
      </c>
      <c r="E187" s="119">
        <v>6.1950000000000003</v>
      </c>
      <c r="F187" s="119">
        <v>7.1820000000000004</v>
      </c>
      <c r="G187" s="120">
        <f t="shared" si="9"/>
        <v>0.84862260000000012</v>
      </c>
      <c r="H187" s="127">
        <f t="shared" si="8"/>
        <v>0.13211849099094447</v>
      </c>
      <c r="I187" s="122">
        <f t="shared" si="10"/>
        <v>0.98074109099094464</v>
      </c>
      <c r="J187" s="66"/>
      <c r="K187" s="84"/>
      <c r="L187" s="132"/>
      <c r="M187" s="19"/>
    </row>
    <row r="188" spans="1:13" x14ac:dyDescent="0.25">
      <c r="A188" s="90">
        <v>172</v>
      </c>
      <c r="B188" s="43" t="s">
        <v>200</v>
      </c>
      <c r="C188" s="42">
        <v>110</v>
      </c>
      <c r="D188" s="48" t="s">
        <v>317</v>
      </c>
      <c r="E188" s="121">
        <v>6056</v>
      </c>
      <c r="F188" s="121">
        <v>7059</v>
      </c>
      <c r="G188" s="120">
        <f>(F188-E188)* 0.00086</f>
        <v>0.86258000000000001</v>
      </c>
      <c r="H188" s="127">
        <f t="shared" si="8"/>
        <v>0.22053162380886024</v>
      </c>
      <c r="I188" s="122">
        <f t="shared" si="10"/>
        <v>1.0831116238088603</v>
      </c>
      <c r="J188" s="66"/>
      <c r="K188" s="84"/>
      <c r="L188" s="132"/>
      <c r="M188" s="19"/>
    </row>
    <row r="189" spans="1:13" x14ac:dyDescent="0.25">
      <c r="A189" s="90">
        <v>173</v>
      </c>
      <c r="B189" s="43" t="s">
        <v>201</v>
      </c>
      <c r="C189" s="42">
        <v>42.8</v>
      </c>
      <c r="D189" s="48" t="s">
        <v>317</v>
      </c>
      <c r="E189" s="121">
        <v>1238</v>
      </c>
      <c r="F189" s="121">
        <v>1322</v>
      </c>
      <c r="G189" s="120">
        <f>(F189-E189)* 0.00086</f>
        <v>7.2239999999999999E-2</v>
      </c>
      <c r="H189" s="127">
        <f t="shared" si="8"/>
        <v>8.5806849991083803E-2</v>
      </c>
      <c r="I189" s="122">
        <f t="shared" si="10"/>
        <v>0.15804684999108382</v>
      </c>
      <c r="J189" s="66"/>
      <c r="K189" s="84"/>
      <c r="L189" s="132"/>
      <c r="M189" s="19"/>
    </row>
    <row r="190" spans="1:13" x14ac:dyDescent="0.25">
      <c r="A190" s="90">
        <v>174</v>
      </c>
      <c r="B190" s="43" t="s">
        <v>202</v>
      </c>
      <c r="C190" s="42">
        <v>66.099999999999994</v>
      </c>
      <c r="D190" s="48" t="s">
        <v>317</v>
      </c>
      <c r="E190" s="121">
        <v>4128</v>
      </c>
      <c r="F190" s="121">
        <v>4128</v>
      </c>
      <c r="G190" s="120">
        <f t="shared" ref="G190:G207" si="11">(F190-E190)* 0.00086</f>
        <v>0</v>
      </c>
      <c r="H190" s="127">
        <f t="shared" si="8"/>
        <v>0.13251945757968783</v>
      </c>
      <c r="I190" s="122">
        <f t="shared" si="10"/>
        <v>0.13251945757968783</v>
      </c>
      <c r="J190" s="66"/>
      <c r="K190" s="84"/>
      <c r="L190" s="132"/>
      <c r="M190" s="19"/>
    </row>
    <row r="191" spans="1:13" x14ac:dyDescent="0.25">
      <c r="A191" s="90">
        <v>175</v>
      </c>
      <c r="B191" s="43" t="s">
        <v>203</v>
      </c>
      <c r="C191" s="42">
        <v>109.9</v>
      </c>
      <c r="D191" s="48" t="s">
        <v>317</v>
      </c>
      <c r="E191" s="121">
        <v>9055</v>
      </c>
      <c r="F191" s="121">
        <v>10406</v>
      </c>
      <c r="G191" s="120">
        <f t="shared" si="11"/>
        <v>1.1618599999999999</v>
      </c>
      <c r="H191" s="127">
        <f t="shared" si="8"/>
        <v>0.22033114051448857</v>
      </c>
      <c r="I191" s="122">
        <f t="shared" si="10"/>
        <v>1.3821911405144884</v>
      </c>
      <c r="J191" s="66"/>
      <c r="K191" s="84"/>
      <c r="L191" s="132"/>
      <c r="M191" s="19"/>
    </row>
    <row r="192" spans="1:13" x14ac:dyDescent="0.25">
      <c r="A192" s="90">
        <v>176</v>
      </c>
      <c r="B192" s="43" t="s">
        <v>204</v>
      </c>
      <c r="C192" s="42">
        <v>43.1</v>
      </c>
      <c r="D192" s="48" t="s">
        <v>317</v>
      </c>
      <c r="E192" s="121">
        <v>1455</v>
      </c>
      <c r="F192" s="121">
        <v>1455</v>
      </c>
      <c r="G192" s="120">
        <f t="shared" si="11"/>
        <v>0</v>
      </c>
      <c r="H192" s="127">
        <f t="shared" si="8"/>
        <v>8.6408299874198874E-2</v>
      </c>
      <c r="I192" s="122">
        <f t="shared" si="10"/>
        <v>8.6408299874198874E-2</v>
      </c>
      <c r="J192" s="66"/>
      <c r="K192" s="84"/>
      <c r="L192" s="132"/>
      <c r="M192" s="19"/>
    </row>
    <row r="193" spans="1:13" x14ac:dyDescent="0.25">
      <c r="A193" s="90">
        <v>177</v>
      </c>
      <c r="B193" s="43" t="s">
        <v>205</v>
      </c>
      <c r="C193" s="42">
        <v>65.8</v>
      </c>
      <c r="D193" s="48" t="s">
        <v>317</v>
      </c>
      <c r="E193" s="121">
        <v>5120</v>
      </c>
      <c r="F193" s="121">
        <v>5120</v>
      </c>
      <c r="G193" s="120">
        <f t="shared" si="11"/>
        <v>0</v>
      </c>
      <c r="H193" s="127">
        <f t="shared" si="8"/>
        <v>0.13191800769657275</v>
      </c>
      <c r="I193" s="122">
        <f t="shared" si="10"/>
        <v>0.13191800769657275</v>
      </c>
      <c r="J193" s="66"/>
      <c r="K193" s="84"/>
      <c r="L193" s="132"/>
      <c r="M193" s="19"/>
    </row>
    <row r="194" spans="1:13" x14ac:dyDescent="0.25">
      <c r="A194" s="90">
        <v>178</v>
      </c>
      <c r="B194" s="43" t="s">
        <v>206</v>
      </c>
      <c r="C194" s="42">
        <v>108</v>
      </c>
      <c r="D194" s="48" t="s">
        <v>317</v>
      </c>
      <c r="E194" s="121">
        <v>4291</v>
      </c>
      <c r="F194" s="121">
        <v>4423</v>
      </c>
      <c r="G194" s="120">
        <f t="shared" si="11"/>
        <v>0.11352</v>
      </c>
      <c r="H194" s="127">
        <f t="shared" si="8"/>
        <v>0.21652195792142642</v>
      </c>
      <c r="I194" s="122">
        <f t="shared" si="10"/>
        <v>0.33004195792142643</v>
      </c>
      <c r="J194" s="66"/>
      <c r="K194" s="84"/>
      <c r="L194" s="132"/>
      <c r="M194" s="19"/>
    </row>
    <row r="195" spans="1:13" x14ac:dyDescent="0.25">
      <c r="A195" s="90">
        <v>179</v>
      </c>
      <c r="B195" s="43" t="s">
        <v>207</v>
      </c>
      <c r="C195" s="42">
        <v>43</v>
      </c>
      <c r="D195" s="48" t="s">
        <v>317</v>
      </c>
      <c r="E195" s="121">
        <v>2873</v>
      </c>
      <c r="F195" s="121">
        <v>3056</v>
      </c>
      <c r="G195" s="120">
        <f t="shared" si="11"/>
        <v>0.15737999999999999</v>
      </c>
      <c r="H195" s="127">
        <f t="shared" si="8"/>
        <v>8.6207816579827179E-2</v>
      </c>
      <c r="I195" s="122">
        <f t="shared" si="10"/>
        <v>0.24358781657982717</v>
      </c>
      <c r="J195" s="66"/>
      <c r="K195" s="84"/>
      <c r="L195" s="132"/>
      <c r="M195" s="19"/>
    </row>
    <row r="196" spans="1:13" x14ac:dyDescent="0.25">
      <c r="A196" s="90">
        <v>180</v>
      </c>
      <c r="B196" s="73" t="s">
        <v>208</v>
      </c>
      <c r="C196" s="42">
        <v>66.3</v>
      </c>
      <c r="D196" s="48" t="s">
        <v>317</v>
      </c>
      <c r="E196" s="121">
        <v>5435</v>
      </c>
      <c r="F196" s="121">
        <v>6562</v>
      </c>
      <c r="G196" s="120">
        <f t="shared" si="11"/>
        <v>0.96921999999999997</v>
      </c>
      <c r="H196" s="127">
        <f t="shared" si="8"/>
        <v>0.13292042416843122</v>
      </c>
      <c r="I196" s="122">
        <f t="shared" si="10"/>
        <v>1.1021404241684312</v>
      </c>
      <c r="J196" s="66"/>
      <c r="K196" s="84"/>
      <c r="L196" s="132"/>
      <c r="M196" s="19"/>
    </row>
    <row r="197" spans="1:13" x14ac:dyDescent="0.25">
      <c r="A197" s="90">
        <v>181</v>
      </c>
      <c r="B197" s="43" t="s">
        <v>209</v>
      </c>
      <c r="C197" s="42">
        <v>110.9</v>
      </c>
      <c r="D197" s="48" t="s">
        <v>317</v>
      </c>
      <c r="E197" s="121">
        <v>8547</v>
      </c>
      <c r="F197" s="121">
        <v>9146</v>
      </c>
      <c r="G197" s="120">
        <f t="shared" si="11"/>
        <v>0.51514000000000004</v>
      </c>
      <c r="H197" s="127">
        <f t="shared" si="8"/>
        <v>0.22233597345820547</v>
      </c>
      <c r="I197" s="122">
        <f t="shared" si="10"/>
        <v>0.73747597345820548</v>
      </c>
      <c r="J197" s="66"/>
      <c r="K197" s="84"/>
      <c r="L197" s="132"/>
      <c r="M197" s="19"/>
    </row>
    <row r="198" spans="1:13" x14ac:dyDescent="0.25">
      <c r="A198" s="90">
        <v>182</v>
      </c>
      <c r="B198" s="43" t="s">
        <v>210</v>
      </c>
      <c r="C198" s="42">
        <v>42.6</v>
      </c>
      <c r="D198" s="48" t="s">
        <v>317</v>
      </c>
      <c r="E198" s="121">
        <v>3799</v>
      </c>
      <c r="F198" s="121">
        <v>3844</v>
      </c>
      <c r="G198" s="120">
        <f t="shared" si="11"/>
        <v>3.8699999999999998E-2</v>
      </c>
      <c r="H198" s="127">
        <f t="shared" si="8"/>
        <v>8.5405883402340427E-2</v>
      </c>
      <c r="I198" s="122">
        <f t="shared" si="10"/>
        <v>0.12410588340234043</v>
      </c>
      <c r="J198" s="66"/>
      <c r="K198" s="84"/>
      <c r="L198" s="132"/>
      <c r="M198" s="19"/>
    </row>
    <row r="199" spans="1:13" x14ac:dyDescent="0.25">
      <c r="A199" s="90">
        <v>183</v>
      </c>
      <c r="B199" s="43" t="s">
        <v>211</v>
      </c>
      <c r="C199" s="42">
        <v>65.3</v>
      </c>
      <c r="D199" s="48" t="s">
        <v>317</v>
      </c>
      <c r="E199" s="121">
        <v>5382</v>
      </c>
      <c r="F199" s="121">
        <v>6283</v>
      </c>
      <c r="G199" s="120">
        <f t="shared" si="11"/>
        <v>0.77485999999999999</v>
      </c>
      <c r="H199" s="127">
        <f t="shared" si="8"/>
        <v>0.1309155912247143</v>
      </c>
      <c r="I199" s="122">
        <f t="shared" si="10"/>
        <v>0.90577559122471429</v>
      </c>
      <c r="J199" s="66"/>
      <c r="K199" s="84"/>
      <c r="L199" s="132"/>
      <c r="M199" s="19"/>
    </row>
    <row r="200" spans="1:13" x14ac:dyDescent="0.25">
      <c r="A200" s="90">
        <v>184</v>
      </c>
      <c r="B200" s="43" t="s">
        <v>212</v>
      </c>
      <c r="C200" s="42">
        <v>110</v>
      </c>
      <c r="D200" s="48" t="s">
        <v>317</v>
      </c>
      <c r="E200" s="121">
        <v>9683</v>
      </c>
      <c r="F200" s="121">
        <v>11288</v>
      </c>
      <c r="G200" s="120">
        <f t="shared" si="11"/>
        <v>1.3802999999999999</v>
      </c>
      <c r="H200" s="127">
        <f t="shared" si="8"/>
        <v>0.22053162380886024</v>
      </c>
      <c r="I200" s="122">
        <f t="shared" si="10"/>
        <v>1.60083162380886</v>
      </c>
      <c r="J200" s="66"/>
      <c r="K200" s="84"/>
      <c r="L200" s="132"/>
      <c r="M200" s="19"/>
    </row>
    <row r="201" spans="1:13" x14ac:dyDescent="0.25">
      <c r="A201" s="90">
        <v>185</v>
      </c>
      <c r="B201" s="43" t="s">
        <v>213</v>
      </c>
      <c r="C201" s="42">
        <v>42.6</v>
      </c>
      <c r="D201" s="48" t="s">
        <v>317</v>
      </c>
      <c r="E201" s="121">
        <v>2900</v>
      </c>
      <c r="F201" s="121">
        <v>3424</v>
      </c>
      <c r="G201" s="120">
        <f t="shared" si="11"/>
        <v>0.45063999999999999</v>
      </c>
      <c r="H201" s="127">
        <f t="shared" si="8"/>
        <v>8.5405883402340427E-2</v>
      </c>
      <c r="I201" s="122">
        <f t="shared" si="10"/>
        <v>0.53604588340234038</v>
      </c>
      <c r="J201" s="66"/>
      <c r="K201" s="84"/>
      <c r="L201" s="132"/>
      <c r="M201" s="19"/>
    </row>
    <row r="202" spans="1:13" x14ac:dyDescent="0.25">
      <c r="A202" s="90">
        <v>186</v>
      </c>
      <c r="B202" s="43" t="s">
        <v>214</v>
      </c>
      <c r="C202" s="42">
        <v>65.3</v>
      </c>
      <c r="D202" s="48" t="s">
        <v>317</v>
      </c>
      <c r="E202" s="121">
        <v>5804</v>
      </c>
      <c r="F202" s="121">
        <v>6392</v>
      </c>
      <c r="G202" s="120">
        <f t="shared" si="11"/>
        <v>0.50568000000000002</v>
      </c>
      <c r="H202" s="127">
        <f t="shared" si="8"/>
        <v>0.1309155912247143</v>
      </c>
      <c r="I202" s="122">
        <f t="shared" si="10"/>
        <v>0.63659559122471432</v>
      </c>
      <c r="J202" s="66"/>
      <c r="K202" s="84"/>
      <c r="L202" s="132"/>
      <c r="M202" s="19"/>
    </row>
    <row r="203" spans="1:13" x14ac:dyDescent="0.25">
      <c r="A203" s="90">
        <v>187</v>
      </c>
      <c r="B203" s="43" t="s">
        <v>215</v>
      </c>
      <c r="C203" s="42">
        <v>109.9</v>
      </c>
      <c r="D203" s="48" t="s">
        <v>317</v>
      </c>
      <c r="E203" s="121">
        <v>8030</v>
      </c>
      <c r="F203" s="121">
        <v>9400</v>
      </c>
      <c r="G203" s="120">
        <f t="shared" si="11"/>
        <v>1.1781999999999999</v>
      </c>
      <c r="H203" s="127">
        <f t="shared" si="8"/>
        <v>0.22033114051448857</v>
      </c>
      <c r="I203" s="122">
        <f t="shared" si="10"/>
        <v>1.3985311405144885</v>
      </c>
      <c r="J203" s="66"/>
      <c r="K203" s="84"/>
      <c r="L203" s="132"/>
      <c r="M203" s="19"/>
    </row>
    <row r="204" spans="1:13" x14ac:dyDescent="0.25">
      <c r="A204" s="90">
        <v>188</v>
      </c>
      <c r="B204" s="43" t="s">
        <v>216</v>
      </c>
      <c r="C204" s="42">
        <v>42.8</v>
      </c>
      <c r="D204" s="48" t="s">
        <v>317</v>
      </c>
      <c r="E204" s="121">
        <v>3799</v>
      </c>
      <c r="F204" s="121">
        <v>4105</v>
      </c>
      <c r="G204" s="120">
        <f t="shared" si="11"/>
        <v>0.26316000000000001</v>
      </c>
      <c r="H204" s="127">
        <f t="shared" si="8"/>
        <v>8.5806849991083803E-2</v>
      </c>
      <c r="I204" s="122">
        <f t="shared" si="10"/>
        <v>0.34896684999108379</v>
      </c>
      <c r="J204" s="66"/>
      <c r="K204" s="84"/>
      <c r="L204" s="132"/>
      <c r="M204" s="19"/>
    </row>
    <row r="205" spans="1:13" x14ac:dyDescent="0.25">
      <c r="A205" s="90">
        <v>189</v>
      </c>
      <c r="B205" s="43" t="s">
        <v>217</v>
      </c>
      <c r="C205" s="42">
        <v>65.5</v>
      </c>
      <c r="D205" s="48" t="s">
        <v>317</v>
      </c>
      <c r="E205" s="121">
        <v>3613</v>
      </c>
      <c r="F205" s="121">
        <v>3841</v>
      </c>
      <c r="G205" s="120">
        <f t="shared" si="11"/>
        <v>0.19608</v>
      </c>
      <c r="H205" s="127">
        <f t="shared" si="8"/>
        <v>0.13131655781345769</v>
      </c>
      <c r="I205" s="122">
        <f t="shared" si="10"/>
        <v>0.32739655781345767</v>
      </c>
      <c r="J205" s="66"/>
      <c r="K205" s="84"/>
      <c r="L205" s="132"/>
      <c r="M205" s="19"/>
    </row>
    <row r="206" spans="1:13" x14ac:dyDescent="0.25">
      <c r="A206" s="90">
        <v>190</v>
      </c>
      <c r="B206" s="45" t="s">
        <v>218</v>
      </c>
      <c r="C206" s="42">
        <v>109.5</v>
      </c>
      <c r="D206" s="48" t="s">
        <v>317</v>
      </c>
      <c r="E206" s="121">
        <v>8282</v>
      </c>
      <c r="F206" s="121">
        <v>8758</v>
      </c>
      <c r="G206" s="120">
        <f t="shared" si="11"/>
        <v>0.40936</v>
      </c>
      <c r="H206" s="127">
        <f t="shared" si="8"/>
        <v>0.21952920733700179</v>
      </c>
      <c r="I206" s="122">
        <f t="shared" si="10"/>
        <v>0.62888920733700182</v>
      </c>
      <c r="J206" s="66"/>
      <c r="K206" s="84"/>
      <c r="L206" s="132"/>
      <c r="M206" s="19"/>
    </row>
    <row r="207" spans="1:13" x14ac:dyDescent="0.25">
      <c r="A207" s="90">
        <v>191</v>
      </c>
      <c r="B207" s="43" t="s">
        <v>219</v>
      </c>
      <c r="C207" s="42">
        <v>43</v>
      </c>
      <c r="D207" s="48" t="s">
        <v>317</v>
      </c>
      <c r="E207" s="121">
        <v>4519</v>
      </c>
      <c r="F207" s="121">
        <v>5493</v>
      </c>
      <c r="G207" s="120">
        <f t="shared" si="11"/>
        <v>0.83763999999999994</v>
      </c>
      <c r="H207" s="127">
        <f t="shared" si="8"/>
        <v>8.6207816579827179E-2</v>
      </c>
      <c r="I207" s="122">
        <f t="shared" si="10"/>
        <v>0.92384781657982717</v>
      </c>
      <c r="J207" s="66"/>
      <c r="K207" s="84"/>
      <c r="L207" s="132"/>
      <c r="M207" s="19"/>
    </row>
    <row r="208" spans="1:13" x14ac:dyDescent="0.25">
      <c r="A208" s="90">
        <v>192</v>
      </c>
      <c r="B208" s="43" t="s">
        <v>220</v>
      </c>
      <c r="C208" s="42">
        <v>65.3</v>
      </c>
      <c r="D208" s="48" t="s">
        <v>317</v>
      </c>
      <c r="E208" s="121">
        <v>6389</v>
      </c>
      <c r="F208" s="121">
        <v>7669</v>
      </c>
      <c r="G208" s="120">
        <f>(F208-E208)* 0.00086</f>
        <v>1.1008</v>
      </c>
      <c r="H208" s="127">
        <f t="shared" si="8"/>
        <v>0.1309155912247143</v>
      </c>
      <c r="I208" s="122">
        <f t="shared" si="10"/>
        <v>1.2317155912247144</v>
      </c>
      <c r="J208" s="66"/>
      <c r="K208" s="84"/>
      <c r="L208" s="132"/>
      <c r="M208" s="19"/>
    </row>
    <row r="209" spans="1:13" x14ac:dyDescent="0.25">
      <c r="A209" s="90">
        <v>196</v>
      </c>
      <c r="B209" s="43" t="s">
        <v>221</v>
      </c>
      <c r="C209" s="42">
        <v>52.8</v>
      </c>
      <c r="D209" s="48" t="s">
        <v>316</v>
      </c>
      <c r="E209" s="119">
        <v>4.3570000000000002</v>
      </c>
      <c r="F209" s="119">
        <v>4.4169999999999998</v>
      </c>
      <c r="G209" s="120">
        <f>(F209-E209)*0.8598</f>
        <v>5.1587999999999662E-2</v>
      </c>
      <c r="H209" s="127">
        <f t="shared" ref="H209:H272" si="12">$G$11/$C$303*C209</f>
        <v>0.10585517942825291</v>
      </c>
      <c r="I209" s="122">
        <f t="shared" si="10"/>
        <v>0.15744317942825259</v>
      </c>
      <c r="J209" s="66"/>
      <c r="K209" s="84"/>
      <c r="L209" s="132"/>
      <c r="M209" s="19"/>
    </row>
    <row r="210" spans="1:13" x14ac:dyDescent="0.25">
      <c r="A210" s="90">
        <v>197</v>
      </c>
      <c r="B210" s="43" t="s">
        <v>222</v>
      </c>
      <c r="C210" s="42">
        <v>51.2</v>
      </c>
      <c r="D210" s="48" t="s">
        <v>316</v>
      </c>
      <c r="E210" s="119">
        <v>3.7509999999999999</v>
      </c>
      <c r="F210" s="119">
        <v>4.1619999999999999</v>
      </c>
      <c r="G210" s="120">
        <f t="shared" ref="G210:G273" si="13">(F210-E210)*0.8598</f>
        <v>0.35337780000000002</v>
      </c>
      <c r="H210" s="127">
        <f t="shared" si="12"/>
        <v>0.10264744671830586</v>
      </c>
      <c r="I210" s="122">
        <f t="shared" si="10"/>
        <v>0.45602524671830591</v>
      </c>
      <c r="J210" s="66"/>
      <c r="K210" s="84"/>
      <c r="L210" s="132"/>
      <c r="M210" s="19"/>
    </row>
    <row r="211" spans="1:13" x14ac:dyDescent="0.25">
      <c r="A211" s="90">
        <v>198</v>
      </c>
      <c r="B211" s="43" t="s">
        <v>223</v>
      </c>
      <c r="C211" s="42">
        <v>113.6</v>
      </c>
      <c r="D211" s="48" t="s">
        <v>316</v>
      </c>
      <c r="E211" s="119">
        <v>12.956</v>
      </c>
      <c r="F211" s="119">
        <v>14.906000000000001</v>
      </c>
      <c r="G211" s="120">
        <f>(F211-E211)*0.8598</f>
        <v>1.676610000000001</v>
      </c>
      <c r="H211" s="127">
        <f t="shared" si="12"/>
        <v>0.22774902240624112</v>
      </c>
      <c r="I211" s="122">
        <f t="shared" si="10"/>
        <v>1.9043590224062421</v>
      </c>
      <c r="J211" s="66"/>
      <c r="K211" s="84"/>
      <c r="L211" s="132"/>
      <c r="M211" s="19"/>
    </row>
    <row r="212" spans="1:13" x14ac:dyDescent="0.25">
      <c r="A212" s="90">
        <v>199</v>
      </c>
      <c r="B212" s="43" t="s">
        <v>224</v>
      </c>
      <c r="C212" s="42">
        <v>106.7</v>
      </c>
      <c r="D212" s="48" t="s">
        <v>316</v>
      </c>
      <c r="E212" s="119">
        <v>8.5109999999999992</v>
      </c>
      <c r="F212" s="119">
        <v>10.279</v>
      </c>
      <c r="G212" s="120">
        <f t="shared" si="13"/>
        <v>1.5201264000000005</v>
      </c>
      <c r="H212" s="127">
        <f t="shared" si="12"/>
        <v>0.21391567509459444</v>
      </c>
      <c r="I212" s="122">
        <f t="shared" si="10"/>
        <v>1.7340420750945951</v>
      </c>
      <c r="J212" s="66"/>
      <c r="K212" s="84"/>
      <c r="L212" s="132"/>
      <c r="M212" s="19"/>
    </row>
    <row r="213" spans="1:13" x14ac:dyDescent="0.25">
      <c r="A213" s="90">
        <v>200</v>
      </c>
      <c r="B213" s="43" t="s">
        <v>225</v>
      </c>
      <c r="C213" s="42">
        <v>92.7</v>
      </c>
      <c r="D213" s="48" t="s">
        <v>316</v>
      </c>
      <c r="E213" s="119">
        <v>4.1340000000000003</v>
      </c>
      <c r="F213" s="119">
        <v>4.1340000000000003</v>
      </c>
      <c r="G213" s="120">
        <f t="shared" si="13"/>
        <v>0</v>
      </c>
      <c r="H213" s="127">
        <f t="shared" si="12"/>
        <v>0.18584801388255767</v>
      </c>
      <c r="I213" s="122">
        <f t="shared" si="10"/>
        <v>0.18584801388255767</v>
      </c>
      <c r="J213" s="66"/>
      <c r="K213" s="84"/>
      <c r="L213" s="132"/>
      <c r="M213" s="19"/>
    </row>
    <row r="214" spans="1:13" x14ac:dyDescent="0.25">
      <c r="A214" s="90">
        <v>201</v>
      </c>
      <c r="B214" s="43" t="s">
        <v>226</v>
      </c>
      <c r="C214" s="42">
        <v>81.8</v>
      </c>
      <c r="D214" s="48" t="s">
        <v>316</v>
      </c>
      <c r="E214" s="119">
        <v>5.8680000000000003</v>
      </c>
      <c r="F214" s="119">
        <v>6.7270000000000003</v>
      </c>
      <c r="G214" s="120">
        <f t="shared" si="13"/>
        <v>0.73856820000000001</v>
      </c>
      <c r="H214" s="127">
        <f t="shared" si="12"/>
        <v>0.16399533479604333</v>
      </c>
      <c r="I214" s="122">
        <f t="shared" si="10"/>
        <v>0.90256353479604334</v>
      </c>
      <c r="J214" s="66"/>
      <c r="K214" s="84"/>
      <c r="L214" s="132"/>
      <c r="M214" s="19"/>
    </row>
    <row r="215" spans="1:13" x14ac:dyDescent="0.25">
      <c r="A215" s="90">
        <v>202</v>
      </c>
      <c r="B215" s="43" t="s">
        <v>227</v>
      </c>
      <c r="C215" s="42">
        <v>52.3</v>
      </c>
      <c r="D215" s="48" t="s">
        <v>316</v>
      </c>
      <c r="E215" s="119">
        <v>1.8089999999999999</v>
      </c>
      <c r="F215" s="119">
        <v>1.8560000000000001</v>
      </c>
      <c r="G215" s="120">
        <f t="shared" si="13"/>
        <v>4.041060000000013E-2</v>
      </c>
      <c r="H215" s="127">
        <f t="shared" si="12"/>
        <v>0.10485276295639445</v>
      </c>
      <c r="I215" s="122">
        <f t="shared" si="10"/>
        <v>0.14526336295639458</v>
      </c>
      <c r="J215" s="66"/>
      <c r="K215" s="84"/>
      <c r="L215" s="132"/>
      <c r="M215" s="19"/>
    </row>
    <row r="216" spans="1:13" x14ac:dyDescent="0.25">
      <c r="A216" s="90">
        <v>203</v>
      </c>
      <c r="B216" s="43" t="s">
        <v>228</v>
      </c>
      <c r="C216" s="42">
        <v>51.3</v>
      </c>
      <c r="D216" s="48" t="s">
        <v>316</v>
      </c>
      <c r="E216" s="119">
        <v>3.5019999999999998</v>
      </c>
      <c r="F216" s="119">
        <v>4.2210000000000001</v>
      </c>
      <c r="G216" s="120">
        <f t="shared" si="13"/>
        <v>0.61819620000000031</v>
      </c>
      <c r="H216" s="127">
        <f t="shared" si="12"/>
        <v>0.10284793001267754</v>
      </c>
      <c r="I216" s="122">
        <f t="shared" si="10"/>
        <v>0.72104413001267786</v>
      </c>
      <c r="J216" s="66"/>
      <c r="K216" s="84"/>
      <c r="L216" s="132"/>
      <c r="M216" s="19"/>
    </row>
    <row r="217" spans="1:13" x14ac:dyDescent="0.25">
      <c r="A217" s="90">
        <v>204</v>
      </c>
      <c r="B217" s="43" t="s">
        <v>229</v>
      </c>
      <c r="C217" s="42">
        <v>113.7</v>
      </c>
      <c r="D217" s="48" t="s">
        <v>316</v>
      </c>
      <c r="E217" s="119">
        <v>13.336</v>
      </c>
      <c r="F217" s="119">
        <v>15.808999999999999</v>
      </c>
      <c r="G217" s="120">
        <f t="shared" si="13"/>
        <v>2.1262853999999991</v>
      </c>
      <c r="H217" s="127">
        <f t="shared" si="12"/>
        <v>0.22794950570061281</v>
      </c>
      <c r="I217" s="122">
        <f t="shared" si="10"/>
        <v>2.3542349057006118</v>
      </c>
      <c r="J217" s="66"/>
      <c r="K217" s="84"/>
      <c r="L217" s="132"/>
      <c r="M217" s="19"/>
    </row>
    <row r="218" spans="1:13" x14ac:dyDescent="0.25">
      <c r="A218" s="90">
        <v>205</v>
      </c>
      <c r="B218" s="43" t="s">
        <v>230</v>
      </c>
      <c r="C218" s="42">
        <v>107</v>
      </c>
      <c r="D218" s="48" t="s">
        <v>316</v>
      </c>
      <c r="E218" s="119">
        <v>6.3529999999999998</v>
      </c>
      <c r="F218" s="119">
        <v>7.13</v>
      </c>
      <c r="G218" s="120">
        <f t="shared" si="13"/>
        <v>0.66806460000000012</v>
      </c>
      <c r="H218" s="127">
        <f t="shared" si="12"/>
        <v>0.2145171249777095</v>
      </c>
      <c r="I218" s="122">
        <f t="shared" si="10"/>
        <v>0.88258172497770959</v>
      </c>
      <c r="J218" s="66"/>
      <c r="K218" s="84"/>
      <c r="L218" s="132"/>
      <c r="M218" s="19"/>
    </row>
    <row r="219" spans="1:13" x14ac:dyDescent="0.25">
      <c r="A219" s="90">
        <v>206</v>
      </c>
      <c r="B219" s="43" t="s">
        <v>231</v>
      </c>
      <c r="C219" s="42">
        <v>92.7</v>
      </c>
      <c r="D219" s="48" t="s">
        <v>316</v>
      </c>
      <c r="E219" s="119">
        <v>7.8410000000000002</v>
      </c>
      <c r="F219" s="119">
        <v>8.4209999999999994</v>
      </c>
      <c r="G219" s="120">
        <f t="shared" si="13"/>
        <v>0.49868399999999929</v>
      </c>
      <c r="H219" s="127">
        <f t="shared" si="12"/>
        <v>0.18584801388255767</v>
      </c>
      <c r="I219" s="122">
        <f t="shared" si="10"/>
        <v>0.68453201388255702</v>
      </c>
      <c r="J219" s="66"/>
      <c r="K219" s="84"/>
      <c r="L219" s="132"/>
      <c r="M219" s="19"/>
    </row>
    <row r="220" spans="1:13" x14ac:dyDescent="0.25">
      <c r="A220" s="90">
        <v>207</v>
      </c>
      <c r="B220" s="43" t="s">
        <v>232</v>
      </c>
      <c r="C220" s="42">
        <v>81</v>
      </c>
      <c r="D220" s="48" t="s">
        <v>316</v>
      </c>
      <c r="E220" s="119">
        <v>5.7240000000000002</v>
      </c>
      <c r="F220" s="119">
        <v>6.3840000000000003</v>
      </c>
      <c r="G220" s="120">
        <f t="shared" si="13"/>
        <v>0.56746800000000008</v>
      </c>
      <c r="H220" s="127">
        <f t="shared" si="12"/>
        <v>0.1623914684410698</v>
      </c>
      <c r="I220" s="122">
        <f t="shared" si="10"/>
        <v>0.72985946844106986</v>
      </c>
      <c r="J220" s="66"/>
      <c r="K220" s="84"/>
      <c r="L220" s="132"/>
      <c r="M220" s="19"/>
    </row>
    <row r="221" spans="1:13" x14ac:dyDescent="0.25">
      <c r="A221" s="90">
        <v>208</v>
      </c>
      <c r="B221" s="43" t="s">
        <v>233</v>
      </c>
      <c r="C221" s="42">
        <v>53.2</v>
      </c>
      <c r="D221" s="48" t="s">
        <v>316</v>
      </c>
      <c r="E221" s="119">
        <v>4.74</v>
      </c>
      <c r="F221" s="119">
        <v>5.4480000000000004</v>
      </c>
      <c r="G221" s="120">
        <f t="shared" si="13"/>
        <v>0.60873840000000012</v>
      </c>
      <c r="H221" s="127">
        <f t="shared" si="12"/>
        <v>0.10665711260573968</v>
      </c>
      <c r="I221" s="122">
        <f t="shared" si="10"/>
        <v>0.71539551260573986</v>
      </c>
      <c r="J221" s="66"/>
      <c r="K221" s="84"/>
      <c r="L221" s="132"/>
      <c r="M221" s="19"/>
    </row>
    <row r="222" spans="1:13" x14ac:dyDescent="0.25">
      <c r="A222" s="90">
        <v>209</v>
      </c>
      <c r="B222" s="43" t="s">
        <v>234</v>
      </c>
      <c r="C222" s="42">
        <v>51.1</v>
      </c>
      <c r="D222" s="48" t="s">
        <v>316</v>
      </c>
      <c r="E222" s="119">
        <v>5.4089999999999998</v>
      </c>
      <c r="F222" s="119">
        <v>6.2969999999999997</v>
      </c>
      <c r="G222" s="120">
        <f t="shared" si="13"/>
        <v>0.76350239999999991</v>
      </c>
      <c r="H222" s="127">
        <f t="shared" si="12"/>
        <v>0.10244696342393417</v>
      </c>
      <c r="I222" s="122">
        <f t="shared" si="10"/>
        <v>0.86594936342393414</v>
      </c>
      <c r="J222" s="66"/>
      <c r="K222" s="84"/>
      <c r="L222" s="132"/>
      <c r="M222" s="19"/>
    </row>
    <row r="223" spans="1:13" x14ac:dyDescent="0.25">
      <c r="A223" s="90">
        <v>210</v>
      </c>
      <c r="B223" s="43" t="s">
        <v>235</v>
      </c>
      <c r="C223" s="42">
        <v>113.8</v>
      </c>
      <c r="D223" s="48" t="s">
        <v>316</v>
      </c>
      <c r="E223" s="119">
        <v>10.699</v>
      </c>
      <c r="F223" s="119">
        <v>12.333</v>
      </c>
      <c r="G223" s="120">
        <f t="shared" si="13"/>
        <v>1.4049132000000004</v>
      </c>
      <c r="H223" s="127">
        <f t="shared" si="12"/>
        <v>0.22814998899498451</v>
      </c>
      <c r="I223" s="122">
        <f t="shared" si="10"/>
        <v>1.6330631889949849</v>
      </c>
      <c r="J223" s="66"/>
      <c r="K223" s="84"/>
      <c r="L223" s="132"/>
      <c r="M223" s="19"/>
    </row>
    <row r="224" spans="1:13" x14ac:dyDescent="0.25">
      <c r="A224" s="90">
        <v>211</v>
      </c>
      <c r="B224" s="43" t="s">
        <v>236</v>
      </c>
      <c r="C224" s="42">
        <v>106.9</v>
      </c>
      <c r="D224" s="48" t="s">
        <v>316</v>
      </c>
      <c r="E224" s="119">
        <v>4.7430000000000003</v>
      </c>
      <c r="F224" s="119">
        <v>5.0819999999999999</v>
      </c>
      <c r="G224" s="120">
        <f t="shared" si="13"/>
        <v>0.29147219999999957</v>
      </c>
      <c r="H224" s="127">
        <f t="shared" si="12"/>
        <v>0.21431664168333783</v>
      </c>
      <c r="I224" s="122">
        <f t="shared" si="10"/>
        <v>0.50578884168333738</v>
      </c>
      <c r="J224" s="66"/>
      <c r="K224" s="84"/>
      <c r="L224" s="132"/>
      <c r="M224" s="19"/>
    </row>
    <row r="225" spans="1:13" x14ac:dyDescent="0.25">
      <c r="A225" s="90">
        <v>212</v>
      </c>
      <c r="B225" s="43" t="s">
        <v>237</v>
      </c>
      <c r="C225" s="42">
        <v>93.2</v>
      </c>
      <c r="D225" s="48" t="s">
        <v>316</v>
      </c>
      <c r="E225" s="119">
        <v>6.7450000000000001</v>
      </c>
      <c r="F225" s="119">
        <v>7.3929999999999998</v>
      </c>
      <c r="G225" s="120">
        <f t="shared" si="13"/>
        <v>0.55715039999999971</v>
      </c>
      <c r="H225" s="127">
        <f t="shared" si="12"/>
        <v>0.18685043035441615</v>
      </c>
      <c r="I225" s="122">
        <f t="shared" si="10"/>
        <v>0.74400083035441589</v>
      </c>
      <c r="J225" s="66"/>
      <c r="K225" s="84"/>
      <c r="L225" s="132"/>
      <c r="M225" s="19"/>
    </row>
    <row r="226" spans="1:13" x14ac:dyDescent="0.25">
      <c r="A226" s="90">
        <v>213</v>
      </c>
      <c r="B226" s="43" t="s">
        <v>238</v>
      </c>
      <c r="C226" s="42">
        <v>80.7</v>
      </c>
      <c r="D226" s="48" t="s">
        <v>316</v>
      </c>
      <c r="E226" s="119">
        <v>3.923</v>
      </c>
      <c r="F226" s="119">
        <v>4.4770000000000003</v>
      </c>
      <c r="G226" s="120">
        <f t="shared" si="13"/>
        <v>0.47632920000000023</v>
      </c>
      <c r="H226" s="127">
        <f t="shared" si="12"/>
        <v>0.16179001855795475</v>
      </c>
      <c r="I226" s="122">
        <f t="shared" si="10"/>
        <v>0.63811921855795495</v>
      </c>
      <c r="J226" s="66"/>
      <c r="K226" s="84"/>
      <c r="L226" s="132"/>
      <c r="M226" s="19"/>
    </row>
    <row r="227" spans="1:13" x14ac:dyDescent="0.25">
      <c r="A227" s="90">
        <v>214</v>
      </c>
      <c r="B227" s="43" t="s">
        <v>239</v>
      </c>
      <c r="C227" s="42">
        <v>52.5</v>
      </c>
      <c r="D227" s="48" t="s">
        <v>316</v>
      </c>
      <c r="E227" s="119">
        <v>3.871</v>
      </c>
      <c r="F227" s="119">
        <v>4.2110000000000003</v>
      </c>
      <c r="G227" s="120">
        <f t="shared" si="13"/>
        <v>0.29233200000000026</v>
      </c>
      <c r="H227" s="127">
        <f t="shared" si="12"/>
        <v>0.10525372954513784</v>
      </c>
      <c r="I227" s="122">
        <f t="shared" si="10"/>
        <v>0.3975857295451381</v>
      </c>
      <c r="J227" s="66"/>
      <c r="K227" s="84"/>
      <c r="L227" s="132"/>
      <c r="M227" s="19"/>
    </row>
    <row r="228" spans="1:13" x14ac:dyDescent="0.25">
      <c r="A228" s="90">
        <v>215</v>
      </c>
      <c r="B228" s="43" t="s">
        <v>240</v>
      </c>
      <c r="C228" s="42">
        <v>51</v>
      </c>
      <c r="D228" s="48" t="s">
        <v>316</v>
      </c>
      <c r="E228" s="119">
        <v>0.34499999999999997</v>
      </c>
      <c r="F228" s="119">
        <v>0.34499999999999997</v>
      </c>
      <c r="G228" s="120">
        <f t="shared" si="13"/>
        <v>0</v>
      </c>
      <c r="H228" s="127">
        <f t="shared" si="12"/>
        <v>0.10224648012956247</v>
      </c>
      <c r="I228" s="122">
        <f t="shared" ref="I228:I291" si="14">G228+H228</f>
        <v>0.10224648012956247</v>
      </c>
      <c r="J228" s="66"/>
      <c r="K228" s="84"/>
      <c r="L228" s="132"/>
      <c r="M228" s="19"/>
    </row>
    <row r="229" spans="1:13" x14ac:dyDescent="0.25">
      <c r="A229" s="90">
        <v>216</v>
      </c>
      <c r="B229" s="43" t="s">
        <v>241</v>
      </c>
      <c r="C229" s="42">
        <v>113.9</v>
      </c>
      <c r="D229" s="48" t="s">
        <v>316</v>
      </c>
      <c r="E229" s="119">
        <v>10.904</v>
      </c>
      <c r="F229" s="119">
        <v>13.426</v>
      </c>
      <c r="G229" s="120">
        <f t="shared" si="13"/>
        <v>2.1684156000000003</v>
      </c>
      <c r="H229" s="127">
        <f t="shared" si="12"/>
        <v>0.2283504722893562</v>
      </c>
      <c r="I229" s="122">
        <f t="shared" si="14"/>
        <v>2.3967660722893567</v>
      </c>
      <c r="J229" s="66"/>
      <c r="K229" s="84"/>
      <c r="L229" s="132"/>
      <c r="M229" s="19"/>
    </row>
    <row r="230" spans="1:13" x14ac:dyDescent="0.25">
      <c r="A230" s="90">
        <v>217</v>
      </c>
      <c r="B230" s="43" t="s">
        <v>242</v>
      </c>
      <c r="C230" s="42">
        <v>106.5</v>
      </c>
      <c r="D230" s="48" t="s">
        <v>316</v>
      </c>
      <c r="E230" s="119">
        <v>6.5279999999999996</v>
      </c>
      <c r="F230" s="119">
        <v>7.2640000000000002</v>
      </c>
      <c r="G230" s="120">
        <f t="shared" si="13"/>
        <v>0.63281280000000062</v>
      </c>
      <c r="H230" s="127">
        <f t="shared" si="12"/>
        <v>0.21351470850585105</v>
      </c>
      <c r="I230" s="122">
        <f t="shared" si="14"/>
        <v>0.8463275085058517</v>
      </c>
      <c r="J230" s="66"/>
      <c r="K230" s="84"/>
      <c r="L230" s="132"/>
      <c r="M230" s="19"/>
    </row>
    <row r="231" spans="1:13" x14ac:dyDescent="0.25">
      <c r="A231" s="90">
        <v>218</v>
      </c>
      <c r="B231" s="43" t="s">
        <v>243</v>
      </c>
      <c r="C231" s="42">
        <v>92.6</v>
      </c>
      <c r="D231" s="48" t="s">
        <v>316</v>
      </c>
      <c r="E231" s="119">
        <v>6.6790000000000003</v>
      </c>
      <c r="F231" s="119">
        <v>6.6790000000000003</v>
      </c>
      <c r="G231" s="120">
        <f t="shared" si="13"/>
        <v>0</v>
      </c>
      <c r="H231" s="127">
        <f t="shared" si="12"/>
        <v>0.18564753058818598</v>
      </c>
      <c r="I231" s="122">
        <f t="shared" si="14"/>
        <v>0.18564753058818598</v>
      </c>
      <c r="J231" s="66"/>
      <c r="K231" s="84"/>
      <c r="L231" s="132"/>
      <c r="M231" s="19"/>
    </row>
    <row r="232" spans="1:13" x14ac:dyDescent="0.25">
      <c r="A232" s="90">
        <v>219</v>
      </c>
      <c r="B232" s="43" t="s">
        <v>244</v>
      </c>
      <c r="C232" s="42">
        <v>81.400000000000006</v>
      </c>
      <c r="D232" s="48" t="s">
        <v>316</v>
      </c>
      <c r="E232" s="119">
        <v>3.2829999999999999</v>
      </c>
      <c r="F232" s="119">
        <v>3.8719999999999999</v>
      </c>
      <c r="G232" s="120">
        <f t="shared" si="13"/>
        <v>0.50642219999999993</v>
      </c>
      <c r="H232" s="127">
        <f t="shared" si="12"/>
        <v>0.16319340161855658</v>
      </c>
      <c r="I232" s="122">
        <f t="shared" si="14"/>
        <v>0.66961560161855649</v>
      </c>
      <c r="J232" s="66"/>
      <c r="K232" s="84"/>
      <c r="L232" s="132"/>
      <c r="M232" s="19"/>
    </row>
    <row r="233" spans="1:13" x14ac:dyDescent="0.25">
      <c r="A233" s="90">
        <v>220</v>
      </c>
      <c r="B233" s="43" t="s">
        <v>245</v>
      </c>
      <c r="C233" s="42">
        <v>52.9</v>
      </c>
      <c r="D233" s="48" t="s">
        <v>316</v>
      </c>
      <c r="E233" s="119">
        <v>4.0919999999999996</v>
      </c>
      <c r="F233" s="119">
        <v>4.5890000000000004</v>
      </c>
      <c r="G233" s="120">
        <f t="shared" si="13"/>
        <v>0.42732060000000066</v>
      </c>
      <c r="H233" s="127">
        <f t="shared" si="12"/>
        <v>0.10605566272262461</v>
      </c>
      <c r="I233" s="122">
        <f t="shared" si="14"/>
        <v>0.53337626272262528</v>
      </c>
      <c r="J233" s="66"/>
      <c r="K233" s="84"/>
      <c r="L233" s="132"/>
      <c r="M233" s="19"/>
    </row>
    <row r="234" spans="1:13" x14ac:dyDescent="0.25">
      <c r="A234" s="90">
        <v>221</v>
      </c>
      <c r="B234" s="43" t="s">
        <v>246</v>
      </c>
      <c r="C234" s="42">
        <v>51.4</v>
      </c>
      <c r="D234" s="48" t="s">
        <v>316</v>
      </c>
      <c r="E234" s="119">
        <v>5.3879999999999999</v>
      </c>
      <c r="F234" s="119">
        <v>6.3090000000000002</v>
      </c>
      <c r="G234" s="120">
        <f t="shared" si="13"/>
        <v>0.79187580000000024</v>
      </c>
      <c r="H234" s="127">
        <f t="shared" si="12"/>
        <v>0.10304841330704924</v>
      </c>
      <c r="I234" s="122">
        <f t="shared" si="14"/>
        <v>0.89492421330704952</v>
      </c>
      <c r="J234" s="66"/>
      <c r="K234" s="84"/>
      <c r="L234" s="132"/>
      <c r="M234" s="19"/>
    </row>
    <row r="235" spans="1:13" x14ac:dyDescent="0.25">
      <c r="A235" s="90">
        <v>222</v>
      </c>
      <c r="B235" s="43" t="s">
        <v>247</v>
      </c>
      <c r="C235" s="42">
        <v>115</v>
      </c>
      <c r="D235" s="48" t="s">
        <v>316</v>
      </c>
      <c r="E235" s="119">
        <v>7.9480000000000004</v>
      </c>
      <c r="F235" s="119">
        <v>7.9649999999999999</v>
      </c>
      <c r="G235" s="120">
        <f t="shared" si="13"/>
        <v>1.4616599999999536E-2</v>
      </c>
      <c r="H235" s="127">
        <f t="shared" si="12"/>
        <v>0.23055578852744479</v>
      </c>
      <c r="I235" s="122">
        <f t="shared" si="14"/>
        <v>0.24517238852744433</v>
      </c>
      <c r="J235" s="66"/>
      <c r="K235" s="84"/>
      <c r="L235" s="132"/>
      <c r="M235" s="19"/>
    </row>
    <row r="236" spans="1:13" x14ac:dyDescent="0.25">
      <c r="A236" s="90">
        <v>223</v>
      </c>
      <c r="B236" s="43" t="s">
        <v>248</v>
      </c>
      <c r="C236" s="42">
        <v>106.7</v>
      </c>
      <c r="D236" s="48" t="s">
        <v>316</v>
      </c>
      <c r="E236" s="119">
        <v>8.8559999999999999</v>
      </c>
      <c r="F236" s="119">
        <v>9.6210000000000004</v>
      </c>
      <c r="G236" s="120">
        <f t="shared" si="13"/>
        <v>0.65774700000000053</v>
      </c>
      <c r="H236" s="127">
        <f t="shared" si="12"/>
        <v>0.21391567509459444</v>
      </c>
      <c r="I236" s="122">
        <f t="shared" si="14"/>
        <v>0.87166267509459494</v>
      </c>
      <c r="J236" s="66"/>
      <c r="K236" s="84"/>
      <c r="L236" s="132"/>
      <c r="M236" s="19"/>
    </row>
    <row r="237" spans="1:13" x14ac:dyDescent="0.25">
      <c r="A237" s="90">
        <v>224</v>
      </c>
      <c r="B237" s="43" t="s">
        <v>249</v>
      </c>
      <c r="C237" s="42">
        <v>92.4</v>
      </c>
      <c r="D237" s="48" t="s">
        <v>316</v>
      </c>
      <c r="E237" s="119">
        <v>5.734</v>
      </c>
      <c r="F237" s="119">
        <v>6.37</v>
      </c>
      <c r="G237" s="120">
        <f t="shared" si="13"/>
        <v>0.54683280000000012</v>
      </c>
      <c r="H237" s="127">
        <f t="shared" si="12"/>
        <v>0.18524656399944261</v>
      </c>
      <c r="I237" s="122">
        <f t="shared" si="14"/>
        <v>0.73207936399944273</v>
      </c>
      <c r="J237" s="66"/>
      <c r="K237" s="84"/>
      <c r="L237" s="132"/>
      <c r="M237" s="19"/>
    </row>
    <row r="238" spans="1:13" x14ac:dyDescent="0.25">
      <c r="A238" s="90">
        <v>225</v>
      </c>
      <c r="B238" s="43" t="s">
        <v>250</v>
      </c>
      <c r="C238" s="42">
        <v>81.2</v>
      </c>
      <c r="D238" s="48" t="s">
        <v>316</v>
      </c>
      <c r="E238" s="119">
        <v>6.5190000000000001</v>
      </c>
      <c r="F238" s="119">
        <v>7.1029999999999998</v>
      </c>
      <c r="G238" s="120">
        <f t="shared" si="13"/>
        <v>0.50212319999999966</v>
      </c>
      <c r="H238" s="127">
        <f t="shared" si="12"/>
        <v>0.16279243502981319</v>
      </c>
      <c r="I238" s="122">
        <f t="shared" si="14"/>
        <v>0.66491563502981288</v>
      </c>
      <c r="J238" s="66"/>
      <c r="K238" s="84"/>
      <c r="L238" s="132"/>
      <c r="M238" s="19"/>
    </row>
    <row r="239" spans="1:13" x14ac:dyDescent="0.25">
      <c r="A239" s="90">
        <v>226</v>
      </c>
      <c r="B239" s="43" t="s">
        <v>251</v>
      </c>
      <c r="C239" s="42">
        <v>52.7</v>
      </c>
      <c r="D239" s="48" t="s">
        <v>316</v>
      </c>
      <c r="E239" s="119">
        <v>1.454</v>
      </c>
      <c r="F239" s="119">
        <v>1.454</v>
      </c>
      <c r="G239" s="120">
        <f t="shared" si="13"/>
        <v>0</v>
      </c>
      <c r="H239" s="127">
        <f t="shared" si="12"/>
        <v>0.10565469613388123</v>
      </c>
      <c r="I239" s="122">
        <f t="shared" si="14"/>
        <v>0.10565469613388123</v>
      </c>
      <c r="J239" s="66"/>
      <c r="K239" s="84"/>
      <c r="L239" s="132"/>
      <c r="M239" s="19"/>
    </row>
    <row r="240" spans="1:13" x14ac:dyDescent="0.25">
      <c r="A240" s="90">
        <v>227</v>
      </c>
      <c r="B240" s="43" t="s">
        <v>252</v>
      </c>
      <c r="C240" s="42">
        <v>51.5</v>
      </c>
      <c r="D240" s="48" t="s">
        <v>316</v>
      </c>
      <c r="E240" s="119">
        <v>5.0999999999999996</v>
      </c>
      <c r="F240" s="119">
        <v>5.4340000000000002</v>
      </c>
      <c r="G240" s="120">
        <f t="shared" si="13"/>
        <v>0.28717320000000046</v>
      </c>
      <c r="H240" s="127">
        <f t="shared" si="12"/>
        <v>0.10324889660142093</v>
      </c>
      <c r="I240" s="122">
        <f t="shared" si="14"/>
        <v>0.39042209660142141</v>
      </c>
      <c r="J240" s="66"/>
      <c r="K240" s="84"/>
      <c r="L240" s="132"/>
      <c r="M240" s="19"/>
    </row>
    <row r="241" spans="1:13" x14ac:dyDescent="0.25">
      <c r="A241" s="90">
        <v>228</v>
      </c>
      <c r="B241" s="43" t="s">
        <v>253</v>
      </c>
      <c r="C241" s="42">
        <v>113.5</v>
      </c>
      <c r="D241" s="48" t="s">
        <v>316</v>
      </c>
      <c r="E241" s="119">
        <v>13.481999999999999</v>
      </c>
      <c r="F241" s="119">
        <v>16.454000000000001</v>
      </c>
      <c r="G241" s="120">
        <f t="shared" si="13"/>
        <v>2.5553256000000011</v>
      </c>
      <c r="H241" s="127">
        <f t="shared" si="12"/>
        <v>0.22754853911186942</v>
      </c>
      <c r="I241" s="122">
        <f t="shared" si="14"/>
        <v>2.7828741391118705</v>
      </c>
      <c r="J241" s="66"/>
      <c r="K241" s="84"/>
      <c r="L241" s="132"/>
      <c r="M241" s="19"/>
    </row>
    <row r="242" spans="1:13" x14ac:dyDescent="0.25">
      <c r="A242" s="90">
        <v>229</v>
      </c>
      <c r="B242" s="43" t="s">
        <v>254</v>
      </c>
      <c r="C242" s="42">
        <v>107.4</v>
      </c>
      <c r="D242" s="48" t="s">
        <v>316</v>
      </c>
      <c r="E242" s="119">
        <v>7.6189999999999998</v>
      </c>
      <c r="F242" s="119">
        <v>9.1790000000000003</v>
      </c>
      <c r="G242" s="120">
        <f t="shared" si="13"/>
        <v>1.3412880000000005</v>
      </c>
      <c r="H242" s="127">
        <f t="shared" si="12"/>
        <v>0.21531905815519628</v>
      </c>
      <c r="I242" s="122">
        <f t="shared" si="14"/>
        <v>1.5566070581551967</v>
      </c>
      <c r="J242" s="66"/>
      <c r="K242" s="84"/>
      <c r="L242" s="132"/>
      <c r="M242" s="19"/>
    </row>
    <row r="243" spans="1:13" x14ac:dyDescent="0.25">
      <c r="A243" s="90">
        <v>230</v>
      </c>
      <c r="B243" s="43" t="s">
        <v>255</v>
      </c>
      <c r="C243" s="42">
        <v>93</v>
      </c>
      <c r="D243" s="48" t="s">
        <v>316</v>
      </c>
      <c r="E243" s="119">
        <v>6.6470000000000002</v>
      </c>
      <c r="F243" s="119">
        <v>6.8090000000000002</v>
      </c>
      <c r="G243" s="120">
        <f t="shared" si="13"/>
        <v>0.13928759999999993</v>
      </c>
      <c r="H243" s="127">
        <f t="shared" si="12"/>
        <v>0.18644946376567276</v>
      </c>
      <c r="I243" s="122">
        <f t="shared" si="14"/>
        <v>0.32573706376567269</v>
      </c>
      <c r="J243" s="66"/>
      <c r="K243" s="84"/>
      <c r="L243" s="132"/>
      <c r="M243" s="19"/>
    </row>
    <row r="244" spans="1:13" x14ac:dyDescent="0.25">
      <c r="A244" s="90">
        <v>231</v>
      </c>
      <c r="B244" s="43" t="s">
        <v>256</v>
      </c>
      <c r="C244" s="42">
        <v>80.900000000000006</v>
      </c>
      <c r="D244" s="48" t="s">
        <v>316</v>
      </c>
      <c r="E244" s="119">
        <v>6.4610000000000003</v>
      </c>
      <c r="F244" s="119">
        <v>7.73</v>
      </c>
      <c r="G244" s="120">
        <f t="shared" si="13"/>
        <v>1.0910862000000001</v>
      </c>
      <c r="H244" s="127">
        <f t="shared" si="12"/>
        <v>0.16219098514669814</v>
      </c>
      <c r="I244" s="122">
        <f t="shared" si="14"/>
        <v>1.2532771851466982</v>
      </c>
      <c r="J244" s="66"/>
      <c r="K244" s="84"/>
      <c r="L244" s="132"/>
      <c r="M244" s="19"/>
    </row>
    <row r="245" spans="1:13" x14ac:dyDescent="0.25">
      <c r="A245" s="90">
        <v>232</v>
      </c>
      <c r="B245" s="43" t="s">
        <v>257</v>
      </c>
      <c r="C245" s="42">
        <v>52.5</v>
      </c>
      <c r="D245" s="48" t="s">
        <v>316</v>
      </c>
      <c r="E245" s="119">
        <v>4.4630000000000001</v>
      </c>
      <c r="F245" s="119">
        <v>4.9960000000000004</v>
      </c>
      <c r="G245" s="120">
        <f t="shared" si="13"/>
        <v>0.45827340000000033</v>
      </c>
      <c r="H245" s="127">
        <f t="shared" si="12"/>
        <v>0.10525372954513784</v>
      </c>
      <c r="I245" s="122">
        <f t="shared" si="14"/>
        <v>0.56352712954513817</v>
      </c>
      <c r="J245" s="66"/>
      <c r="K245" s="84"/>
      <c r="L245" s="132"/>
      <c r="M245" s="19"/>
    </row>
    <row r="246" spans="1:13" x14ac:dyDescent="0.25">
      <c r="A246" s="90">
        <v>233</v>
      </c>
      <c r="B246" s="43" t="s">
        <v>258</v>
      </c>
      <c r="C246" s="42">
        <v>50.7</v>
      </c>
      <c r="D246" s="48" t="s">
        <v>316</v>
      </c>
      <c r="E246" s="119">
        <v>4.6420000000000003</v>
      </c>
      <c r="F246" s="119">
        <v>5.1820000000000004</v>
      </c>
      <c r="G246" s="120">
        <f t="shared" si="13"/>
        <v>0.46429200000000004</v>
      </c>
      <c r="H246" s="127">
        <f t="shared" si="12"/>
        <v>0.1016450302464474</v>
      </c>
      <c r="I246" s="122">
        <f t="shared" si="14"/>
        <v>0.56593703024644748</v>
      </c>
      <c r="J246" s="66"/>
      <c r="K246" s="84"/>
      <c r="L246" s="132"/>
      <c r="M246" s="19"/>
    </row>
    <row r="247" spans="1:13" x14ac:dyDescent="0.25">
      <c r="A247" s="90">
        <v>234</v>
      </c>
      <c r="B247" s="43" t="s">
        <v>259</v>
      </c>
      <c r="C247" s="42">
        <v>113.8</v>
      </c>
      <c r="D247" s="48" t="s">
        <v>316</v>
      </c>
      <c r="E247" s="119">
        <v>7.5430000000000001</v>
      </c>
      <c r="F247" s="119">
        <v>7.5439999999999996</v>
      </c>
      <c r="G247" s="120">
        <f t="shared" si="13"/>
        <v>8.5979999999952347E-4</v>
      </c>
      <c r="H247" s="127">
        <f t="shared" si="12"/>
        <v>0.22814998899498451</v>
      </c>
      <c r="I247" s="122">
        <f t="shared" si="14"/>
        <v>0.22900978899498403</v>
      </c>
      <c r="J247" s="66"/>
      <c r="K247" s="84"/>
      <c r="L247" s="132"/>
      <c r="M247" s="19"/>
    </row>
    <row r="248" spans="1:13" x14ac:dyDescent="0.25">
      <c r="A248" s="90">
        <v>235</v>
      </c>
      <c r="B248" s="43" t="s">
        <v>260</v>
      </c>
      <c r="C248" s="42">
        <v>106.4</v>
      </c>
      <c r="D248" s="48" t="s">
        <v>316</v>
      </c>
      <c r="E248" s="119">
        <v>4.1390000000000002</v>
      </c>
      <c r="F248" s="119">
        <v>4.3040000000000003</v>
      </c>
      <c r="G248" s="120">
        <f t="shared" si="13"/>
        <v>0.14186700000000002</v>
      </c>
      <c r="H248" s="127">
        <f t="shared" si="12"/>
        <v>0.21331422521147936</v>
      </c>
      <c r="I248" s="122">
        <f t="shared" si="14"/>
        <v>0.35518122521147938</v>
      </c>
      <c r="J248" s="66"/>
      <c r="K248" s="84"/>
      <c r="L248" s="132"/>
      <c r="M248" s="19"/>
    </row>
    <row r="249" spans="1:13" x14ac:dyDescent="0.25">
      <c r="A249" s="90">
        <v>236</v>
      </c>
      <c r="B249" s="43" t="s">
        <v>261</v>
      </c>
      <c r="C249" s="42">
        <v>94.4</v>
      </c>
      <c r="D249" s="48" t="s">
        <v>316</v>
      </c>
      <c r="E249" s="119">
        <v>6.194</v>
      </c>
      <c r="F249" s="119">
        <v>6.6920000000000002</v>
      </c>
      <c r="G249" s="120">
        <f t="shared" si="13"/>
        <v>0.42818040000000018</v>
      </c>
      <c r="H249" s="127">
        <f t="shared" si="12"/>
        <v>0.18925622988687643</v>
      </c>
      <c r="I249" s="122">
        <f t="shared" si="14"/>
        <v>0.61743662988687664</v>
      </c>
      <c r="J249" s="66"/>
      <c r="K249" s="84"/>
      <c r="L249" s="132"/>
      <c r="M249" s="19"/>
    </row>
    <row r="250" spans="1:13" x14ac:dyDescent="0.25">
      <c r="A250" s="90">
        <v>237</v>
      </c>
      <c r="B250" s="43" t="s">
        <v>262</v>
      </c>
      <c r="C250" s="42">
        <v>80.3</v>
      </c>
      <c r="D250" s="48" t="s">
        <v>316</v>
      </c>
      <c r="E250" s="119">
        <v>5.8879999999999999</v>
      </c>
      <c r="F250" s="119">
        <v>5.9340000000000002</v>
      </c>
      <c r="G250" s="120">
        <f t="shared" si="13"/>
        <v>3.9550800000000226E-2</v>
      </c>
      <c r="H250" s="127">
        <f t="shared" si="12"/>
        <v>0.16098808538046797</v>
      </c>
      <c r="I250" s="122">
        <f t="shared" si="14"/>
        <v>0.20053888538046818</v>
      </c>
      <c r="J250" s="66"/>
      <c r="K250" s="84"/>
      <c r="L250" s="132"/>
      <c r="M250" s="19"/>
    </row>
    <row r="251" spans="1:13" x14ac:dyDescent="0.25">
      <c r="A251" s="90">
        <v>238</v>
      </c>
      <c r="B251" s="43" t="s">
        <v>263</v>
      </c>
      <c r="C251" s="42">
        <v>52.4</v>
      </c>
      <c r="D251" s="48" t="s">
        <v>316</v>
      </c>
      <c r="E251" s="119">
        <v>2.3839999999999999</v>
      </c>
      <c r="F251" s="119">
        <v>2.3959999999999999</v>
      </c>
      <c r="G251" s="120">
        <f t="shared" si="13"/>
        <v>1.031760000000001E-2</v>
      </c>
      <c r="H251" s="127">
        <f t="shared" si="12"/>
        <v>0.10505324625076615</v>
      </c>
      <c r="I251" s="122">
        <f t="shared" si="14"/>
        <v>0.11537084625076616</v>
      </c>
      <c r="J251" s="66"/>
      <c r="K251" s="84"/>
      <c r="L251" s="132"/>
      <c r="M251" s="19"/>
    </row>
    <row r="252" spans="1:13" x14ac:dyDescent="0.25">
      <c r="A252" s="90">
        <v>239</v>
      </c>
      <c r="B252" s="43" t="s">
        <v>264</v>
      </c>
      <c r="C252" s="42">
        <v>50.9</v>
      </c>
      <c r="D252" s="48" t="s">
        <v>316</v>
      </c>
      <c r="E252" s="119">
        <v>2.7919999999999998</v>
      </c>
      <c r="F252" s="119">
        <v>2.855</v>
      </c>
      <c r="G252" s="120">
        <f t="shared" si="13"/>
        <v>5.4167400000000143E-2</v>
      </c>
      <c r="H252" s="127">
        <f t="shared" si="12"/>
        <v>0.10204599683519078</v>
      </c>
      <c r="I252" s="122">
        <f t="shared" si="14"/>
        <v>0.15621339683519092</v>
      </c>
      <c r="J252" s="66"/>
      <c r="K252" s="84"/>
      <c r="L252" s="132"/>
      <c r="M252" s="19"/>
    </row>
    <row r="253" spans="1:13" x14ac:dyDescent="0.25">
      <c r="A253" s="90">
        <v>240</v>
      </c>
      <c r="B253" s="43" t="s">
        <v>265</v>
      </c>
      <c r="C253" s="42">
        <v>114.5</v>
      </c>
      <c r="D253" s="48" t="s">
        <v>316</v>
      </c>
      <c r="E253" s="119">
        <v>14.349</v>
      </c>
      <c r="F253" s="119">
        <v>16.266999999999999</v>
      </c>
      <c r="G253" s="120">
        <f t="shared" si="13"/>
        <v>1.6490963999999995</v>
      </c>
      <c r="H253" s="127">
        <f t="shared" si="12"/>
        <v>0.22955337205558635</v>
      </c>
      <c r="I253" s="122">
        <f t="shared" si="14"/>
        <v>1.8786497720555859</v>
      </c>
      <c r="J253" s="66"/>
      <c r="K253" s="84"/>
      <c r="L253" s="132"/>
      <c r="M253" s="19"/>
    </row>
    <row r="254" spans="1:13" x14ac:dyDescent="0.25">
      <c r="A254" s="90">
        <v>241</v>
      </c>
      <c r="B254" s="43" t="s">
        <v>266</v>
      </c>
      <c r="C254" s="42">
        <v>106.5</v>
      </c>
      <c r="D254" s="48" t="s">
        <v>316</v>
      </c>
      <c r="E254" s="119">
        <v>5.8760000000000003</v>
      </c>
      <c r="F254" s="119">
        <v>6.3239999999999998</v>
      </c>
      <c r="G254" s="120">
        <f>(F254-E254)*0.8598</f>
        <v>0.3851903999999996</v>
      </c>
      <c r="H254" s="127">
        <f t="shared" si="12"/>
        <v>0.21351470850585105</v>
      </c>
      <c r="I254" s="122">
        <f t="shared" si="14"/>
        <v>0.59870510850585068</v>
      </c>
      <c r="J254" s="66"/>
      <c r="K254" s="84"/>
      <c r="L254" s="132"/>
      <c r="M254" s="19"/>
    </row>
    <row r="255" spans="1:13" x14ac:dyDescent="0.25">
      <c r="A255" s="90">
        <v>242</v>
      </c>
      <c r="B255" s="43" t="s">
        <v>267</v>
      </c>
      <c r="C255" s="42">
        <v>93.5</v>
      </c>
      <c r="D255" s="48" t="s">
        <v>316</v>
      </c>
      <c r="E255" s="119">
        <v>7.2729999999999997</v>
      </c>
      <c r="F255" s="119">
        <v>8.6379999999999999</v>
      </c>
      <c r="G255" s="120">
        <f>(F255-E255)*0.8598</f>
        <v>1.1736270000000002</v>
      </c>
      <c r="H255" s="127">
        <f t="shared" si="12"/>
        <v>0.1874518802375312</v>
      </c>
      <c r="I255" s="122">
        <f t="shared" si="14"/>
        <v>1.3610788802375313</v>
      </c>
      <c r="J255" s="66"/>
      <c r="K255" s="84"/>
      <c r="L255" s="132"/>
      <c r="M255" s="19"/>
    </row>
    <row r="256" spans="1:13" x14ac:dyDescent="0.25">
      <c r="A256" s="90">
        <v>243</v>
      </c>
      <c r="B256" s="43" t="s">
        <v>268</v>
      </c>
      <c r="C256" s="42">
        <v>80.5</v>
      </c>
      <c r="D256" s="48" t="s">
        <v>316</v>
      </c>
      <c r="E256" s="119">
        <v>3.4449999999999998</v>
      </c>
      <c r="F256" s="119">
        <v>3.8250000000000002</v>
      </c>
      <c r="G256" s="120">
        <f t="shared" si="13"/>
        <v>0.32672400000000029</v>
      </c>
      <c r="H256" s="127">
        <f t="shared" si="12"/>
        <v>0.16138905196921136</v>
      </c>
      <c r="I256" s="122">
        <f t="shared" si="14"/>
        <v>0.48811305196921162</v>
      </c>
      <c r="J256" s="66"/>
      <c r="K256" s="84"/>
      <c r="L256" s="132"/>
      <c r="M256" s="19"/>
    </row>
    <row r="257" spans="1:13" x14ac:dyDescent="0.25">
      <c r="A257" s="90">
        <v>244</v>
      </c>
      <c r="B257" s="43" t="s">
        <v>269</v>
      </c>
      <c r="C257" s="42">
        <v>52.7</v>
      </c>
      <c r="D257" s="48" t="s">
        <v>316</v>
      </c>
      <c r="E257" s="119">
        <v>4.6130000000000004</v>
      </c>
      <c r="F257" s="119">
        <v>5.4009999999999998</v>
      </c>
      <c r="G257" s="120">
        <f t="shared" si="13"/>
        <v>0.67752239999999941</v>
      </c>
      <c r="H257" s="127">
        <f t="shared" si="12"/>
        <v>0.10565469613388123</v>
      </c>
      <c r="I257" s="122">
        <f t="shared" si="14"/>
        <v>0.78317709613388065</v>
      </c>
      <c r="J257" s="66"/>
      <c r="K257" s="84"/>
      <c r="L257" s="132"/>
      <c r="M257" s="19"/>
    </row>
    <row r="258" spans="1:13" x14ac:dyDescent="0.25">
      <c r="A258" s="90">
        <v>245</v>
      </c>
      <c r="B258" s="43" t="s">
        <v>270</v>
      </c>
      <c r="C258" s="42">
        <v>50.3</v>
      </c>
      <c r="D258" s="48" t="s">
        <v>316</v>
      </c>
      <c r="E258" s="119">
        <v>5.0949999999999998</v>
      </c>
      <c r="F258" s="119">
        <v>6.0940000000000003</v>
      </c>
      <c r="G258" s="120">
        <f t="shared" si="13"/>
        <v>0.85894020000000049</v>
      </c>
      <c r="H258" s="127">
        <f t="shared" si="12"/>
        <v>0.10084309706896064</v>
      </c>
      <c r="I258" s="122">
        <f t="shared" si="14"/>
        <v>0.95978329706896115</v>
      </c>
      <c r="J258" s="66"/>
      <c r="K258" s="84"/>
      <c r="L258" s="132"/>
      <c r="M258" s="19"/>
    </row>
    <row r="259" spans="1:13" x14ac:dyDescent="0.25">
      <c r="A259" s="90">
        <v>246</v>
      </c>
      <c r="B259" s="43" t="s">
        <v>271</v>
      </c>
      <c r="C259" s="42">
        <v>113.9</v>
      </c>
      <c r="D259" s="48" t="s">
        <v>316</v>
      </c>
      <c r="E259" s="119">
        <v>11.367000000000001</v>
      </c>
      <c r="F259" s="119">
        <v>12.852</v>
      </c>
      <c r="G259" s="120">
        <f t="shared" si="13"/>
        <v>1.2768029999999995</v>
      </c>
      <c r="H259" s="127">
        <f t="shared" si="12"/>
        <v>0.2283504722893562</v>
      </c>
      <c r="I259" s="122">
        <f t="shared" si="14"/>
        <v>1.5051534722893556</v>
      </c>
      <c r="J259" s="66"/>
      <c r="K259" s="84"/>
      <c r="L259" s="132"/>
      <c r="M259" s="19"/>
    </row>
    <row r="260" spans="1:13" x14ac:dyDescent="0.25">
      <c r="A260" s="90">
        <v>247</v>
      </c>
      <c r="B260" s="43" t="s">
        <v>272</v>
      </c>
      <c r="C260" s="42">
        <v>106.3</v>
      </c>
      <c r="D260" s="48" t="s">
        <v>316</v>
      </c>
      <c r="E260" s="119">
        <v>4.6470000000000002</v>
      </c>
      <c r="F260" s="119">
        <v>5.19</v>
      </c>
      <c r="G260" s="120">
        <f t="shared" si="13"/>
        <v>0.46687140000000016</v>
      </c>
      <c r="H260" s="127">
        <f t="shared" si="12"/>
        <v>0.21311374191710766</v>
      </c>
      <c r="I260" s="122">
        <f t="shared" si="14"/>
        <v>0.67998514191710779</v>
      </c>
      <c r="J260" s="66"/>
      <c r="K260" s="84"/>
      <c r="L260" s="132"/>
      <c r="M260" s="19"/>
    </row>
    <row r="261" spans="1:13" x14ac:dyDescent="0.25">
      <c r="A261" s="90">
        <v>248</v>
      </c>
      <c r="B261" s="43" t="s">
        <v>273</v>
      </c>
      <c r="C261" s="42">
        <v>92.5</v>
      </c>
      <c r="D261" s="48" t="s">
        <v>316</v>
      </c>
      <c r="E261" s="119">
        <v>10.106</v>
      </c>
      <c r="F261" s="119">
        <v>10.358000000000001</v>
      </c>
      <c r="G261" s="120">
        <f t="shared" si="13"/>
        <v>0.21666960000000057</v>
      </c>
      <c r="H261" s="127">
        <f t="shared" si="12"/>
        <v>0.18544704729381428</v>
      </c>
      <c r="I261" s="122">
        <f t="shared" si="14"/>
        <v>0.40211664729381486</v>
      </c>
      <c r="J261" s="66"/>
      <c r="K261" s="84"/>
      <c r="L261" s="132"/>
      <c r="M261" s="19"/>
    </row>
    <row r="262" spans="1:13" x14ac:dyDescent="0.25">
      <c r="A262" s="90">
        <v>249</v>
      </c>
      <c r="B262" s="43" t="s">
        <v>274</v>
      </c>
      <c r="C262" s="42">
        <v>85.1</v>
      </c>
      <c r="D262" s="48" t="s">
        <v>316</v>
      </c>
      <c r="E262" s="119">
        <v>3.7759999999999998</v>
      </c>
      <c r="F262" s="119">
        <v>4.2910000000000004</v>
      </c>
      <c r="G262" s="120">
        <f t="shared" si="13"/>
        <v>0.4427970000000005</v>
      </c>
      <c r="H262" s="127">
        <f t="shared" si="12"/>
        <v>0.17061128351030913</v>
      </c>
      <c r="I262" s="122">
        <f t="shared" si="14"/>
        <v>0.61340828351030963</v>
      </c>
      <c r="J262" s="66"/>
      <c r="K262" s="84"/>
      <c r="L262" s="132"/>
      <c r="M262" s="19"/>
    </row>
    <row r="263" spans="1:13" x14ac:dyDescent="0.25">
      <c r="A263" s="90">
        <v>250</v>
      </c>
      <c r="B263" s="43" t="s">
        <v>275</v>
      </c>
      <c r="C263" s="42">
        <v>52.4</v>
      </c>
      <c r="D263" s="48" t="s">
        <v>316</v>
      </c>
      <c r="E263" s="119">
        <v>3.6989999999999998</v>
      </c>
      <c r="F263" s="119">
        <v>4.4930000000000003</v>
      </c>
      <c r="G263" s="120">
        <f t="shared" si="13"/>
        <v>0.68268120000000043</v>
      </c>
      <c r="H263" s="127">
        <f t="shared" si="12"/>
        <v>0.10505324625076615</v>
      </c>
      <c r="I263" s="122">
        <f t="shared" si="14"/>
        <v>0.78773444625076661</v>
      </c>
      <c r="J263" s="66"/>
      <c r="K263" s="84"/>
      <c r="L263" s="132"/>
      <c r="M263" s="19"/>
    </row>
    <row r="264" spans="1:13" x14ac:dyDescent="0.25">
      <c r="A264" s="90">
        <v>251</v>
      </c>
      <c r="B264" s="43" t="s">
        <v>276</v>
      </c>
      <c r="C264" s="42">
        <v>50.9</v>
      </c>
      <c r="D264" s="48" t="s">
        <v>316</v>
      </c>
      <c r="E264" s="119">
        <v>5.149</v>
      </c>
      <c r="F264" s="119">
        <v>5.7240000000000002</v>
      </c>
      <c r="G264" s="120">
        <f t="shared" si="13"/>
        <v>0.49438500000000019</v>
      </c>
      <c r="H264" s="127">
        <f t="shared" si="12"/>
        <v>0.10204599683519078</v>
      </c>
      <c r="I264" s="122">
        <f t="shared" si="14"/>
        <v>0.59643099683519096</v>
      </c>
      <c r="J264" s="66"/>
      <c r="K264" s="84"/>
      <c r="L264" s="132"/>
      <c r="M264" s="19"/>
    </row>
    <row r="265" spans="1:13" x14ac:dyDescent="0.25">
      <c r="A265" s="90">
        <v>252</v>
      </c>
      <c r="B265" s="43" t="s">
        <v>277</v>
      </c>
      <c r="C265" s="42">
        <v>113.9</v>
      </c>
      <c r="D265" s="48" t="s">
        <v>316</v>
      </c>
      <c r="E265" s="119">
        <v>10.292999999999999</v>
      </c>
      <c r="F265" s="119">
        <v>12.143000000000001</v>
      </c>
      <c r="G265" s="120">
        <f t="shared" si="13"/>
        <v>1.5906300000000013</v>
      </c>
      <c r="H265" s="127">
        <f t="shared" si="12"/>
        <v>0.2283504722893562</v>
      </c>
      <c r="I265" s="122">
        <f t="shared" si="14"/>
        <v>1.8189804722893574</v>
      </c>
      <c r="J265" s="66"/>
      <c r="K265" s="84"/>
      <c r="L265" s="132"/>
      <c r="M265" s="19"/>
    </row>
    <row r="266" spans="1:13" x14ac:dyDescent="0.25">
      <c r="A266" s="90">
        <v>253</v>
      </c>
      <c r="B266" s="43" t="s">
        <v>278</v>
      </c>
      <c r="C266" s="42">
        <v>106.8</v>
      </c>
      <c r="D266" s="48" t="s">
        <v>316</v>
      </c>
      <c r="E266" s="119">
        <v>6.1840000000000002</v>
      </c>
      <c r="F266" s="119">
        <v>6.1840000000000002</v>
      </c>
      <c r="G266" s="120">
        <f t="shared" si="13"/>
        <v>0</v>
      </c>
      <c r="H266" s="127">
        <f t="shared" si="12"/>
        <v>0.21411615838896611</v>
      </c>
      <c r="I266" s="122">
        <f t="shared" si="14"/>
        <v>0.21411615838896611</v>
      </c>
      <c r="J266" s="66"/>
      <c r="K266" s="84"/>
      <c r="L266" s="132"/>
      <c r="M266" s="19"/>
    </row>
    <row r="267" spans="1:13" x14ac:dyDescent="0.25">
      <c r="A267" s="90">
        <v>254</v>
      </c>
      <c r="B267" s="43" t="s">
        <v>279</v>
      </c>
      <c r="C267" s="42">
        <v>92.5</v>
      </c>
      <c r="D267" s="48" t="s">
        <v>316</v>
      </c>
      <c r="E267" s="119">
        <v>5.7839999999999998</v>
      </c>
      <c r="F267" s="119">
        <v>6.3170000000000002</v>
      </c>
      <c r="G267" s="120">
        <f t="shared" si="13"/>
        <v>0.45827340000000033</v>
      </c>
      <c r="H267" s="127">
        <f t="shared" si="12"/>
        <v>0.18544704729381428</v>
      </c>
      <c r="I267" s="122">
        <f t="shared" si="14"/>
        <v>0.64372044729381461</v>
      </c>
      <c r="J267" s="66"/>
      <c r="K267" s="84"/>
      <c r="L267" s="132"/>
      <c r="M267" s="19"/>
    </row>
    <row r="268" spans="1:13" x14ac:dyDescent="0.25">
      <c r="A268" s="90">
        <v>255</v>
      </c>
      <c r="B268" s="43" t="s">
        <v>280</v>
      </c>
      <c r="C268" s="42">
        <v>81</v>
      </c>
      <c r="D268" s="48" t="s">
        <v>316</v>
      </c>
      <c r="E268" s="119">
        <v>7.2649999999999997</v>
      </c>
      <c r="F268" s="119">
        <v>8.6809999999999992</v>
      </c>
      <c r="G268" s="120">
        <f t="shared" si="13"/>
        <v>1.2174767999999996</v>
      </c>
      <c r="H268" s="127">
        <f t="shared" si="12"/>
        <v>0.1623914684410698</v>
      </c>
      <c r="I268" s="122">
        <f t="shared" si="14"/>
        <v>1.3798682684410695</v>
      </c>
      <c r="J268" s="66"/>
      <c r="K268" s="84"/>
      <c r="L268" s="132"/>
      <c r="M268" s="19"/>
    </row>
    <row r="269" spans="1:13" x14ac:dyDescent="0.25">
      <c r="A269" s="90">
        <v>256</v>
      </c>
      <c r="B269" s="43" t="s">
        <v>281</v>
      </c>
      <c r="C269" s="42">
        <v>52.2</v>
      </c>
      <c r="D269" s="48" t="s">
        <v>316</v>
      </c>
      <c r="E269" s="119">
        <v>2.665</v>
      </c>
      <c r="F269" s="119">
        <v>2.7069999999999999</v>
      </c>
      <c r="G269" s="120">
        <f t="shared" si="13"/>
        <v>3.6111599999999841E-2</v>
      </c>
      <c r="H269" s="127">
        <f t="shared" si="12"/>
        <v>0.10465227966202277</v>
      </c>
      <c r="I269" s="122">
        <f t="shared" si="14"/>
        <v>0.14076387966202261</v>
      </c>
      <c r="J269" s="66"/>
      <c r="K269" s="84"/>
      <c r="L269" s="132"/>
      <c r="M269" s="19"/>
    </row>
    <row r="270" spans="1:13" x14ac:dyDescent="0.25">
      <c r="A270" s="90">
        <v>257</v>
      </c>
      <c r="B270" s="43" t="s">
        <v>282</v>
      </c>
      <c r="C270" s="42">
        <v>50.7</v>
      </c>
      <c r="D270" s="48" t="s">
        <v>316</v>
      </c>
      <c r="E270" s="119">
        <v>3.4809999999999999</v>
      </c>
      <c r="F270" s="119">
        <v>4.0359999999999996</v>
      </c>
      <c r="G270" s="120">
        <f t="shared" si="13"/>
        <v>0.47718899999999975</v>
      </c>
      <c r="H270" s="127">
        <f t="shared" si="12"/>
        <v>0.1016450302464474</v>
      </c>
      <c r="I270" s="122">
        <f t="shared" si="14"/>
        <v>0.5788340302464472</v>
      </c>
      <c r="J270" s="66"/>
      <c r="K270" s="84"/>
      <c r="L270" s="132"/>
      <c r="M270" s="19"/>
    </row>
    <row r="271" spans="1:13" x14ac:dyDescent="0.25">
      <c r="A271" s="90">
        <v>258</v>
      </c>
      <c r="B271" s="43" t="s">
        <v>283</v>
      </c>
      <c r="C271" s="42">
        <v>113.9</v>
      </c>
      <c r="D271" s="48" t="s">
        <v>316</v>
      </c>
      <c r="E271" s="119">
        <v>6.51</v>
      </c>
      <c r="F271" s="119">
        <v>6.8550000000000004</v>
      </c>
      <c r="G271" s="120">
        <f t="shared" si="13"/>
        <v>0.29663100000000053</v>
      </c>
      <c r="H271" s="127">
        <f t="shared" si="12"/>
        <v>0.2283504722893562</v>
      </c>
      <c r="I271" s="122">
        <f t="shared" si="14"/>
        <v>0.52498147228935677</v>
      </c>
      <c r="J271" s="66"/>
      <c r="K271" s="84"/>
      <c r="L271" s="132"/>
      <c r="M271" s="19"/>
    </row>
    <row r="272" spans="1:13" x14ac:dyDescent="0.25">
      <c r="A272" s="90">
        <v>259</v>
      </c>
      <c r="B272" s="43" t="s">
        <v>284</v>
      </c>
      <c r="C272" s="42">
        <v>106.9</v>
      </c>
      <c r="D272" s="48" t="s">
        <v>316</v>
      </c>
      <c r="E272" s="119">
        <v>9.3390000000000004</v>
      </c>
      <c r="F272" s="119">
        <v>10.189</v>
      </c>
      <c r="G272" s="120">
        <f t="shared" si="13"/>
        <v>0.73082999999999965</v>
      </c>
      <c r="H272" s="127">
        <f t="shared" si="12"/>
        <v>0.21431664168333783</v>
      </c>
      <c r="I272" s="122">
        <f t="shared" si="14"/>
        <v>0.94514664168333751</v>
      </c>
      <c r="J272" s="66"/>
      <c r="K272" s="84"/>
      <c r="L272" s="132"/>
      <c r="M272" s="19"/>
    </row>
    <row r="273" spans="1:13" x14ac:dyDescent="0.25">
      <c r="A273" s="90">
        <v>260</v>
      </c>
      <c r="B273" s="43" t="s">
        <v>285</v>
      </c>
      <c r="C273" s="42">
        <v>92.5</v>
      </c>
      <c r="D273" s="48" t="s">
        <v>316</v>
      </c>
      <c r="E273" s="119">
        <v>4.859</v>
      </c>
      <c r="F273" s="119">
        <v>5.3890000000000002</v>
      </c>
      <c r="G273" s="120">
        <f t="shared" si="13"/>
        <v>0.45569400000000021</v>
      </c>
      <c r="H273" s="127">
        <f t="shared" ref="H273:H302" si="15">$G$11/$C$303*C273</f>
        <v>0.18544704729381428</v>
      </c>
      <c r="I273" s="122">
        <f t="shared" si="14"/>
        <v>0.64114104729381449</v>
      </c>
      <c r="J273" s="66"/>
      <c r="K273" s="84"/>
      <c r="L273" s="132"/>
      <c r="M273" s="19"/>
    </row>
    <row r="274" spans="1:13" x14ac:dyDescent="0.25">
      <c r="A274" s="90">
        <v>261</v>
      </c>
      <c r="B274" s="43" t="s">
        <v>286</v>
      </c>
      <c r="C274" s="42">
        <v>80.900000000000006</v>
      </c>
      <c r="D274" s="48" t="s">
        <v>316</v>
      </c>
      <c r="E274" s="119">
        <v>3.77</v>
      </c>
      <c r="F274" s="119">
        <v>4.4000000000000004</v>
      </c>
      <c r="G274" s="120">
        <f t="shared" ref="G274:G301" si="16">(F274-E274)*0.8598</f>
        <v>0.54167400000000032</v>
      </c>
      <c r="H274" s="127">
        <f t="shared" si="15"/>
        <v>0.16219098514669814</v>
      </c>
      <c r="I274" s="122">
        <f t="shared" si="14"/>
        <v>0.70386498514669849</v>
      </c>
      <c r="J274" s="66"/>
      <c r="K274" s="84"/>
      <c r="L274" s="132"/>
      <c r="M274" s="19"/>
    </row>
    <row r="275" spans="1:13" x14ac:dyDescent="0.25">
      <c r="A275" s="90">
        <v>262</v>
      </c>
      <c r="B275" s="43" t="s">
        <v>287</v>
      </c>
      <c r="C275" s="42">
        <v>52.1</v>
      </c>
      <c r="D275" s="48" t="s">
        <v>316</v>
      </c>
      <c r="E275" s="119">
        <v>2.0179999999999998</v>
      </c>
      <c r="F275" s="119">
        <v>2.0179999999999998</v>
      </c>
      <c r="G275" s="120">
        <f t="shared" si="16"/>
        <v>0</v>
      </c>
      <c r="H275" s="127">
        <f t="shared" si="15"/>
        <v>0.10445179636765108</v>
      </c>
      <c r="I275" s="122">
        <f t="shared" si="14"/>
        <v>0.10445179636765108</v>
      </c>
      <c r="J275" s="66"/>
      <c r="K275" s="84"/>
      <c r="L275" s="132"/>
      <c r="M275" s="19"/>
    </row>
    <row r="276" spans="1:13" x14ac:dyDescent="0.25">
      <c r="A276" s="90">
        <v>263</v>
      </c>
      <c r="B276" s="43" t="s">
        <v>288</v>
      </c>
      <c r="C276" s="42">
        <v>50.6</v>
      </c>
      <c r="D276" s="48" t="s">
        <v>316</v>
      </c>
      <c r="E276" s="119">
        <v>1.4590000000000001</v>
      </c>
      <c r="F276" s="119">
        <v>1.47</v>
      </c>
      <c r="G276" s="120">
        <f t="shared" si="16"/>
        <v>9.4577999999999138E-3</v>
      </c>
      <c r="H276" s="127">
        <f t="shared" si="15"/>
        <v>0.10144454695207571</v>
      </c>
      <c r="I276" s="122">
        <f t="shared" si="14"/>
        <v>0.11090234695207563</v>
      </c>
      <c r="J276" s="66"/>
      <c r="K276" s="84"/>
      <c r="L276" s="132"/>
      <c r="M276" s="19"/>
    </row>
    <row r="277" spans="1:13" x14ac:dyDescent="0.25">
      <c r="A277" s="90">
        <v>264</v>
      </c>
      <c r="B277" s="43" t="s">
        <v>289</v>
      </c>
      <c r="C277" s="42">
        <v>114.3</v>
      </c>
      <c r="D277" s="48" t="s">
        <v>316</v>
      </c>
      <c r="E277" s="119">
        <v>10.208</v>
      </c>
      <c r="F277" s="119">
        <v>11.03</v>
      </c>
      <c r="G277" s="120">
        <f t="shared" si="16"/>
        <v>0.70675559999999926</v>
      </c>
      <c r="H277" s="127">
        <f t="shared" si="15"/>
        <v>0.22915240546684296</v>
      </c>
      <c r="I277" s="122">
        <f t="shared" si="14"/>
        <v>0.93590800546684227</v>
      </c>
      <c r="J277" s="66"/>
      <c r="K277" s="84"/>
      <c r="L277" s="132"/>
      <c r="M277" s="19"/>
    </row>
    <row r="278" spans="1:13" x14ac:dyDescent="0.25">
      <c r="A278" s="90">
        <v>265</v>
      </c>
      <c r="B278" s="43" t="s">
        <v>290</v>
      </c>
      <c r="C278" s="42">
        <v>107</v>
      </c>
      <c r="D278" s="48" t="s">
        <v>316</v>
      </c>
      <c r="E278" s="119">
        <v>4.0060000000000002</v>
      </c>
      <c r="F278" s="119">
        <v>4.0060000000000002</v>
      </c>
      <c r="G278" s="120">
        <f t="shared" si="16"/>
        <v>0</v>
      </c>
      <c r="H278" s="127">
        <f t="shared" si="15"/>
        <v>0.2145171249777095</v>
      </c>
      <c r="I278" s="122">
        <f t="shared" si="14"/>
        <v>0.2145171249777095</v>
      </c>
      <c r="J278" s="66"/>
      <c r="K278" s="84"/>
      <c r="L278" s="132"/>
      <c r="M278" s="19"/>
    </row>
    <row r="279" spans="1:13" x14ac:dyDescent="0.25">
      <c r="A279" s="90">
        <v>266</v>
      </c>
      <c r="B279" s="43" t="s">
        <v>291</v>
      </c>
      <c r="C279" s="42">
        <v>92.8</v>
      </c>
      <c r="D279" s="48" t="s">
        <v>316</v>
      </c>
      <c r="E279" s="119">
        <v>4.7240000000000002</v>
      </c>
      <c r="F279" s="119">
        <v>5.2110000000000003</v>
      </c>
      <c r="G279" s="120">
        <f t="shared" si="16"/>
        <v>0.41872260000000011</v>
      </c>
      <c r="H279" s="127">
        <f t="shared" si="15"/>
        <v>0.18604849717692937</v>
      </c>
      <c r="I279" s="122">
        <f t="shared" si="14"/>
        <v>0.60477109717692945</v>
      </c>
      <c r="J279" s="66"/>
      <c r="K279" s="84"/>
      <c r="L279" s="132"/>
      <c r="M279" s="19"/>
    </row>
    <row r="280" spans="1:13" x14ac:dyDescent="0.25">
      <c r="A280" s="90">
        <v>267</v>
      </c>
      <c r="B280" s="43" t="s">
        <v>292</v>
      </c>
      <c r="C280" s="42">
        <v>80.3</v>
      </c>
      <c r="D280" s="48" t="s">
        <v>316</v>
      </c>
      <c r="E280" s="119">
        <v>4.8049999999999997</v>
      </c>
      <c r="F280" s="119">
        <v>5.7569999999999997</v>
      </c>
      <c r="G280" s="120">
        <f>(F280-E280)*0.8598</f>
        <v>0.81852959999999997</v>
      </c>
      <c r="H280" s="127">
        <f t="shared" si="15"/>
        <v>0.16098808538046797</v>
      </c>
      <c r="I280" s="122">
        <f t="shared" si="14"/>
        <v>0.97951768538046791</v>
      </c>
      <c r="J280" s="66"/>
      <c r="K280" s="84"/>
      <c r="L280" s="132"/>
      <c r="M280" s="19"/>
    </row>
    <row r="281" spans="1:13" x14ac:dyDescent="0.25">
      <c r="A281" s="90">
        <v>268</v>
      </c>
      <c r="B281" s="43" t="s">
        <v>293</v>
      </c>
      <c r="C281" s="42">
        <v>52</v>
      </c>
      <c r="D281" s="48" t="s">
        <v>316</v>
      </c>
      <c r="E281" s="119">
        <v>0.01</v>
      </c>
      <c r="F281" s="119">
        <v>1.9E-2</v>
      </c>
      <c r="G281" s="120">
        <f>(F281-E281)*0.8598</f>
        <v>7.7381999999999998E-3</v>
      </c>
      <c r="H281" s="127">
        <f t="shared" si="15"/>
        <v>0.10425131307327938</v>
      </c>
      <c r="I281" s="122">
        <f t="shared" si="14"/>
        <v>0.11198951307327938</v>
      </c>
      <c r="J281" s="66"/>
      <c r="K281" s="84"/>
      <c r="L281" s="132"/>
      <c r="M281" s="19"/>
    </row>
    <row r="282" spans="1:13" x14ac:dyDescent="0.25">
      <c r="A282" s="90">
        <v>269</v>
      </c>
      <c r="B282" s="43" t="s">
        <v>294</v>
      </c>
      <c r="C282" s="42">
        <v>50.4</v>
      </c>
      <c r="D282" s="48" t="s">
        <v>316</v>
      </c>
      <c r="E282" s="119">
        <v>4.76</v>
      </c>
      <c r="F282" s="119">
        <v>5.26</v>
      </c>
      <c r="G282" s="120">
        <f t="shared" si="16"/>
        <v>0.4299</v>
      </c>
      <c r="H282" s="127">
        <f t="shared" si="15"/>
        <v>0.10104358036333233</v>
      </c>
      <c r="I282" s="122">
        <f t="shared" si="14"/>
        <v>0.53094358036333233</v>
      </c>
      <c r="J282" s="66"/>
      <c r="K282" s="84"/>
      <c r="L282" s="132"/>
      <c r="M282" s="19"/>
    </row>
    <row r="283" spans="1:13" x14ac:dyDescent="0.25">
      <c r="A283" s="90">
        <v>270</v>
      </c>
      <c r="B283" s="43" t="s">
        <v>295</v>
      </c>
      <c r="C283" s="42">
        <v>113.4</v>
      </c>
      <c r="D283" s="48" t="s">
        <v>316</v>
      </c>
      <c r="E283" s="119">
        <v>5.492</v>
      </c>
      <c r="F283" s="119">
        <v>5.4939999999999998</v>
      </c>
      <c r="G283" s="120">
        <f t="shared" si="16"/>
        <v>1.7195999999998106E-3</v>
      </c>
      <c r="H283" s="127">
        <f t="shared" si="15"/>
        <v>0.22734805581749776</v>
      </c>
      <c r="I283" s="122">
        <f t="shared" si="14"/>
        <v>0.22906765581749758</v>
      </c>
      <c r="J283" s="66"/>
      <c r="K283" s="84"/>
      <c r="L283" s="132"/>
      <c r="M283" s="19"/>
    </row>
    <row r="284" spans="1:13" x14ac:dyDescent="0.25">
      <c r="A284" s="90">
        <v>271</v>
      </c>
      <c r="B284" s="43" t="s">
        <v>296</v>
      </c>
      <c r="C284" s="42">
        <v>106.2</v>
      </c>
      <c r="D284" s="48" t="s">
        <v>316</v>
      </c>
      <c r="E284" s="119">
        <v>6.3639999999999999</v>
      </c>
      <c r="F284" s="119">
        <v>6.7919999999999998</v>
      </c>
      <c r="G284" s="120">
        <f t="shared" si="16"/>
        <v>0.36799439999999994</v>
      </c>
      <c r="H284" s="127">
        <f t="shared" si="15"/>
        <v>0.212913258622736</v>
      </c>
      <c r="I284" s="122">
        <f t="shared" si="14"/>
        <v>0.58090765862273597</v>
      </c>
      <c r="J284" s="66"/>
      <c r="K284" s="84"/>
      <c r="L284" s="132"/>
      <c r="M284" s="19"/>
    </row>
    <row r="285" spans="1:13" x14ac:dyDescent="0.25">
      <c r="A285" s="90">
        <v>272</v>
      </c>
      <c r="B285" s="43" t="s">
        <v>297</v>
      </c>
      <c r="C285" s="42">
        <v>92.7</v>
      </c>
      <c r="D285" s="48" t="s">
        <v>316</v>
      </c>
      <c r="E285" s="119">
        <v>7.0110000000000001</v>
      </c>
      <c r="F285" s="119">
        <v>7.6950000000000003</v>
      </c>
      <c r="G285" s="120">
        <f t="shared" si="16"/>
        <v>0.58810320000000016</v>
      </c>
      <c r="H285" s="127">
        <f t="shared" si="15"/>
        <v>0.18584801388255767</v>
      </c>
      <c r="I285" s="122">
        <f t="shared" si="14"/>
        <v>0.77395121388255783</v>
      </c>
      <c r="J285" s="66"/>
      <c r="K285" s="84"/>
      <c r="L285" s="132"/>
      <c r="M285" s="19"/>
    </row>
    <row r="286" spans="1:13" x14ac:dyDescent="0.25">
      <c r="A286" s="90">
        <v>273</v>
      </c>
      <c r="B286" s="43" t="s">
        <v>298</v>
      </c>
      <c r="C286" s="42">
        <v>81.5</v>
      </c>
      <c r="D286" s="48" t="s">
        <v>316</v>
      </c>
      <c r="E286" s="119">
        <v>6.1989999999999998</v>
      </c>
      <c r="F286" s="119">
        <v>7.3440000000000003</v>
      </c>
      <c r="G286" s="120">
        <f t="shared" si="16"/>
        <v>0.98447100000000043</v>
      </c>
      <c r="H286" s="127">
        <f t="shared" si="15"/>
        <v>0.16339388491292828</v>
      </c>
      <c r="I286" s="122">
        <f t="shared" si="14"/>
        <v>1.1478648849129287</v>
      </c>
      <c r="J286" s="66"/>
      <c r="K286" s="84"/>
      <c r="L286" s="132"/>
      <c r="M286" s="19"/>
    </row>
    <row r="287" spans="1:13" x14ac:dyDescent="0.25">
      <c r="A287" s="90">
        <v>274</v>
      </c>
      <c r="B287" s="43" t="s">
        <v>299</v>
      </c>
      <c r="C287" s="42">
        <v>52</v>
      </c>
      <c r="D287" s="48" t="s">
        <v>316</v>
      </c>
      <c r="E287" s="119">
        <v>4.3579999999999997</v>
      </c>
      <c r="F287" s="119">
        <v>5.0890000000000004</v>
      </c>
      <c r="G287" s="120">
        <f t="shared" si="16"/>
        <v>0.62851380000000068</v>
      </c>
      <c r="H287" s="127">
        <f t="shared" si="15"/>
        <v>0.10425131307327938</v>
      </c>
      <c r="I287" s="122">
        <f t="shared" si="14"/>
        <v>0.73276511307328007</v>
      </c>
      <c r="J287" s="66"/>
      <c r="K287" s="84"/>
      <c r="L287" s="132"/>
      <c r="M287" s="19"/>
    </row>
    <row r="288" spans="1:13" x14ac:dyDescent="0.25">
      <c r="A288" s="90">
        <v>275</v>
      </c>
      <c r="B288" s="43" t="s">
        <v>300</v>
      </c>
      <c r="C288" s="42">
        <v>50.1</v>
      </c>
      <c r="D288" s="48" t="s">
        <v>316</v>
      </c>
      <c r="E288" s="119">
        <v>2.411</v>
      </c>
      <c r="F288" s="119">
        <v>2.4169999999999998</v>
      </c>
      <c r="G288" s="120">
        <f t="shared" si="16"/>
        <v>5.1587999999998134E-3</v>
      </c>
      <c r="H288" s="127">
        <f t="shared" si="15"/>
        <v>0.10044213048021726</v>
      </c>
      <c r="I288" s="122">
        <f t="shared" si="14"/>
        <v>0.10560093048021707</v>
      </c>
      <c r="J288" s="66"/>
      <c r="K288" s="84"/>
      <c r="L288" s="132"/>
      <c r="M288" s="19"/>
    </row>
    <row r="289" spans="1:13" x14ac:dyDescent="0.25">
      <c r="A289" s="90">
        <v>276</v>
      </c>
      <c r="B289" s="43" t="s">
        <v>301</v>
      </c>
      <c r="C289" s="42">
        <v>113.9</v>
      </c>
      <c r="D289" s="48" t="s">
        <v>316</v>
      </c>
      <c r="E289" s="119">
        <v>12.44</v>
      </c>
      <c r="F289" s="119">
        <v>15.349</v>
      </c>
      <c r="G289" s="120">
        <f t="shared" si="16"/>
        <v>2.5011582000000008</v>
      </c>
      <c r="H289" s="127">
        <f t="shared" si="15"/>
        <v>0.2283504722893562</v>
      </c>
      <c r="I289" s="122">
        <f t="shared" si="14"/>
        <v>2.7295086722893571</v>
      </c>
      <c r="J289" s="66"/>
      <c r="K289" s="84"/>
      <c r="L289" s="132"/>
      <c r="M289" s="19"/>
    </row>
    <row r="290" spans="1:13" x14ac:dyDescent="0.25">
      <c r="A290" s="90">
        <v>277</v>
      </c>
      <c r="B290" s="43" t="s">
        <v>302</v>
      </c>
      <c r="C290" s="42">
        <v>107.4</v>
      </c>
      <c r="D290" s="48" t="s">
        <v>316</v>
      </c>
      <c r="E290" s="119">
        <v>7.97</v>
      </c>
      <c r="F290" s="119">
        <v>9.8019999999999996</v>
      </c>
      <c r="G290" s="120">
        <f t="shared" si="16"/>
        <v>1.5751535999999999</v>
      </c>
      <c r="H290" s="127">
        <f t="shared" si="15"/>
        <v>0.21531905815519628</v>
      </c>
      <c r="I290" s="122">
        <f t="shared" si="14"/>
        <v>1.7904726581551962</v>
      </c>
      <c r="J290" s="66"/>
      <c r="K290" s="84"/>
      <c r="L290" s="132"/>
      <c r="M290" s="19"/>
    </row>
    <row r="291" spans="1:13" x14ac:dyDescent="0.25">
      <c r="A291" s="90">
        <v>278</v>
      </c>
      <c r="B291" s="43" t="s">
        <v>303</v>
      </c>
      <c r="C291" s="42">
        <v>92.6</v>
      </c>
      <c r="D291" s="48" t="s">
        <v>316</v>
      </c>
      <c r="E291" s="119">
        <v>4.1020000000000003</v>
      </c>
      <c r="F291" s="119">
        <v>4.2830000000000004</v>
      </c>
      <c r="G291" s="120">
        <f t="shared" si="16"/>
        <v>0.15562380000000003</v>
      </c>
      <c r="H291" s="127">
        <f t="shared" si="15"/>
        <v>0.18564753058818598</v>
      </c>
      <c r="I291" s="122">
        <f t="shared" si="14"/>
        <v>0.34127133058818604</v>
      </c>
      <c r="J291" s="66"/>
      <c r="K291" s="84"/>
      <c r="L291" s="132"/>
      <c r="M291" s="19"/>
    </row>
    <row r="292" spans="1:13" x14ac:dyDescent="0.25">
      <c r="A292" s="90">
        <v>279</v>
      </c>
      <c r="B292" s="43" t="s">
        <v>304</v>
      </c>
      <c r="C292" s="42">
        <v>80.5</v>
      </c>
      <c r="D292" s="48" t="s">
        <v>316</v>
      </c>
      <c r="E292" s="119">
        <v>4.2640000000000002</v>
      </c>
      <c r="F292" s="119">
        <v>4.5990000000000002</v>
      </c>
      <c r="G292" s="120">
        <f t="shared" si="16"/>
        <v>0.28803299999999998</v>
      </c>
      <c r="H292" s="127">
        <f t="shared" si="15"/>
        <v>0.16138905196921136</v>
      </c>
      <c r="I292" s="122">
        <f t="shared" ref="I292:I300" si="17">G292+H292</f>
        <v>0.44942205196921137</v>
      </c>
      <c r="J292" s="66"/>
      <c r="K292" s="84"/>
      <c r="L292" s="132"/>
      <c r="M292" s="19"/>
    </row>
    <row r="293" spans="1:13" x14ac:dyDescent="0.25">
      <c r="A293" s="90">
        <v>280</v>
      </c>
      <c r="B293" s="43" t="s">
        <v>305</v>
      </c>
      <c r="C293" s="42">
        <v>52</v>
      </c>
      <c r="D293" s="48" t="s">
        <v>316</v>
      </c>
      <c r="E293" s="119">
        <v>4.6120000000000001</v>
      </c>
      <c r="F293" s="119">
        <v>5.31</v>
      </c>
      <c r="G293" s="120">
        <f t="shared" si="16"/>
        <v>0.60014039999999957</v>
      </c>
      <c r="H293" s="127">
        <f t="shared" si="15"/>
        <v>0.10425131307327938</v>
      </c>
      <c r="I293" s="122">
        <f t="shared" si="17"/>
        <v>0.70439171307327897</v>
      </c>
      <c r="J293" s="66"/>
      <c r="K293" s="84"/>
      <c r="L293" s="132"/>
      <c r="M293" s="19"/>
    </row>
    <row r="294" spans="1:13" x14ac:dyDescent="0.25">
      <c r="A294" s="90">
        <v>281</v>
      </c>
      <c r="B294" s="43" t="s">
        <v>306</v>
      </c>
      <c r="C294" s="42">
        <v>50.4</v>
      </c>
      <c r="D294" s="48" t="s">
        <v>316</v>
      </c>
      <c r="E294" s="119">
        <v>4.9139999999999997</v>
      </c>
      <c r="F294" s="119">
        <v>5.79</v>
      </c>
      <c r="G294" s="120">
        <f t="shared" si="16"/>
        <v>0.75318480000000032</v>
      </c>
      <c r="H294" s="127">
        <f t="shared" si="15"/>
        <v>0.10104358036333233</v>
      </c>
      <c r="I294" s="122">
        <f t="shared" si="17"/>
        <v>0.8542283803633326</v>
      </c>
      <c r="J294" s="66"/>
      <c r="K294" s="84"/>
      <c r="L294" s="132"/>
      <c r="M294" s="19"/>
    </row>
    <row r="295" spans="1:13" x14ac:dyDescent="0.25">
      <c r="A295" s="90">
        <v>282</v>
      </c>
      <c r="B295" s="43" t="s">
        <v>307</v>
      </c>
      <c r="C295" s="42">
        <v>113.7</v>
      </c>
      <c r="D295" s="48" t="s">
        <v>316</v>
      </c>
      <c r="E295" s="119">
        <v>11.196</v>
      </c>
      <c r="F295" s="119">
        <v>11.583</v>
      </c>
      <c r="G295" s="120">
        <f t="shared" si="16"/>
        <v>0.33274260000000039</v>
      </c>
      <c r="H295" s="127">
        <f t="shared" si="15"/>
        <v>0.22794950570061281</v>
      </c>
      <c r="I295" s="122">
        <f t="shared" si="17"/>
        <v>0.56069210570061323</v>
      </c>
      <c r="J295" s="66"/>
      <c r="K295" s="84"/>
      <c r="L295" s="132"/>
      <c r="M295" s="19"/>
    </row>
    <row r="296" spans="1:13" x14ac:dyDescent="0.25">
      <c r="A296" s="90">
        <v>283</v>
      </c>
      <c r="B296" s="43" t="s">
        <v>308</v>
      </c>
      <c r="C296" s="42">
        <v>106.2</v>
      </c>
      <c r="D296" s="48" t="s">
        <v>316</v>
      </c>
      <c r="E296" s="119">
        <v>6.62</v>
      </c>
      <c r="F296" s="119">
        <v>6.7350000000000003</v>
      </c>
      <c r="G296" s="120">
        <f t="shared" si="16"/>
        <v>9.8877000000000187E-2</v>
      </c>
      <c r="H296" s="127">
        <f t="shared" si="15"/>
        <v>0.212913258622736</v>
      </c>
      <c r="I296" s="122">
        <f t="shared" si="17"/>
        <v>0.31179025862273618</v>
      </c>
      <c r="J296" s="66"/>
      <c r="K296" s="84"/>
      <c r="L296" s="132"/>
      <c r="M296" s="19"/>
    </row>
    <row r="297" spans="1:13" x14ac:dyDescent="0.25">
      <c r="A297" s="90">
        <v>284</v>
      </c>
      <c r="B297" s="43" t="s">
        <v>309</v>
      </c>
      <c r="C297" s="42">
        <v>92</v>
      </c>
      <c r="D297" s="48" t="s">
        <v>316</v>
      </c>
      <c r="E297" s="119">
        <v>4.0149999999999997</v>
      </c>
      <c r="F297" s="119">
        <v>4.4260000000000002</v>
      </c>
      <c r="G297" s="120">
        <f t="shared" si="16"/>
        <v>0.35337780000000041</v>
      </c>
      <c r="H297" s="127">
        <f t="shared" si="15"/>
        <v>0.18444463082195584</v>
      </c>
      <c r="I297" s="122">
        <f t="shared" si="17"/>
        <v>0.53782243082195624</v>
      </c>
      <c r="J297" s="66"/>
      <c r="K297" s="84"/>
      <c r="L297" s="132"/>
      <c r="M297" s="19"/>
    </row>
    <row r="298" spans="1:13" x14ac:dyDescent="0.25">
      <c r="A298" s="90">
        <v>285</v>
      </c>
      <c r="B298" s="43" t="s">
        <v>310</v>
      </c>
      <c r="C298" s="42">
        <v>79.7</v>
      </c>
      <c r="D298" s="48" t="s">
        <v>316</v>
      </c>
      <c r="E298" s="119">
        <v>7.7889999999999997</v>
      </c>
      <c r="F298" s="119">
        <v>7.7889999999999997</v>
      </c>
      <c r="G298" s="120">
        <f t="shared" si="16"/>
        <v>0</v>
      </c>
      <c r="H298" s="127">
        <f t="shared" si="15"/>
        <v>0.15978518561423782</v>
      </c>
      <c r="I298" s="122">
        <f>G298+H298</f>
        <v>0.15978518561423782</v>
      </c>
      <c r="J298" s="66"/>
      <c r="K298" s="84"/>
      <c r="L298" s="132"/>
      <c r="M298" s="19"/>
    </row>
    <row r="299" spans="1:13" x14ac:dyDescent="0.25">
      <c r="A299" s="90">
        <v>286</v>
      </c>
      <c r="B299" s="43" t="s">
        <v>311</v>
      </c>
      <c r="C299" s="42">
        <v>51.4</v>
      </c>
      <c r="D299" s="48" t="s">
        <v>316</v>
      </c>
      <c r="E299" s="119">
        <v>2.2599999999999998</v>
      </c>
      <c r="F299" s="119">
        <v>2.617</v>
      </c>
      <c r="G299" s="120">
        <f t="shared" si="16"/>
        <v>0.30694860000000018</v>
      </c>
      <c r="H299" s="127">
        <f t="shared" si="15"/>
        <v>0.10304841330704924</v>
      </c>
      <c r="I299" s="122">
        <f t="shared" si="17"/>
        <v>0.40999701330704941</v>
      </c>
      <c r="J299" s="66"/>
      <c r="K299" s="84"/>
      <c r="L299" s="132"/>
      <c r="M299" s="19"/>
    </row>
    <row r="300" spans="1:13" x14ac:dyDescent="0.25">
      <c r="A300" s="90">
        <v>287</v>
      </c>
      <c r="B300" s="43" t="s">
        <v>312</v>
      </c>
      <c r="C300" s="42">
        <v>50.3</v>
      </c>
      <c r="D300" s="48" t="s">
        <v>316</v>
      </c>
      <c r="E300" s="119">
        <v>2.234</v>
      </c>
      <c r="F300" s="119">
        <v>2.6459999999999999</v>
      </c>
      <c r="G300" s="120">
        <f t="shared" si="16"/>
        <v>0.35423759999999993</v>
      </c>
      <c r="H300" s="127">
        <f t="shared" si="15"/>
        <v>0.10084309706896064</v>
      </c>
      <c r="I300" s="122">
        <f t="shared" si="17"/>
        <v>0.45508069706896059</v>
      </c>
      <c r="J300" s="66"/>
      <c r="K300" s="84"/>
      <c r="L300" s="132"/>
      <c r="M300" s="19"/>
    </row>
    <row r="301" spans="1:13" x14ac:dyDescent="0.25">
      <c r="A301" s="90">
        <v>288</v>
      </c>
      <c r="B301" s="43" t="s">
        <v>313</v>
      </c>
      <c r="C301" s="42">
        <v>114.8</v>
      </c>
      <c r="D301" s="48" t="s">
        <v>316</v>
      </c>
      <c r="E301" s="119">
        <v>11.189</v>
      </c>
      <c r="F301" s="119">
        <v>12.09</v>
      </c>
      <c r="G301" s="120">
        <f t="shared" si="16"/>
        <v>0.77467979999999981</v>
      </c>
      <c r="H301" s="127">
        <f t="shared" si="15"/>
        <v>0.2301548219387014</v>
      </c>
      <c r="I301" s="122">
        <f>G301+H301</f>
        <v>1.0048346219387012</v>
      </c>
      <c r="J301" s="66"/>
      <c r="K301" s="84"/>
      <c r="L301" s="132"/>
      <c r="M301" s="19"/>
    </row>
    <row r="302" spans="1:13" x14ac:dyDescent="0.25">
      <c r="A302" s="90" t="s">
        <v>319</v>
      </c>
      <c r="B302" s="95" t="s">
        <v>318</v>
      </c>
      <c r="C302" s="96">
        <v>296.85000000000002</v>
      </c>
      <c r="D302" s="48" t="s">
        <v>316</v>
      </c>
      <c r="E302" s="119">
        <v>19.673999999999999</v>
      </c>
      <c r="F302" s="119">
        <v>22.835000000000001</v>
      </c>
      <c r="G302" s="120">
        <f>(F302-E302)*0.8598</f>
        <v>2.7178278000000011</v>
      </c>
      <c r="H302" s="127">
        <f t="shared" si="15"/>
        <v>0.5951346593423652</v>
      </c>
      <c r="I302" s="122">
        <f>G302+H302</f>
        <v>3.3129624593423666</v>
      </c>
      <c r="J302" s="66"/>
      <c r="K302" s="84"/>
      <c r="L302" s="132"/>
      <c r="M302" s="19"/>
    </row>
    <row r="303" spans="1:13" x14ac:dyDescent="0.25">
      <c r="A303" s="207" t="s">
        <v>3</v>
      </c>
      <c r="B303" s="208"/>
      <c r="C303" s="97">
        <f>SUM(C17:C302)</f>
        <v>20468.850000000006</v>
      </c>
      <c r="D303" s="97"/>
      <c r="E303" s="121"/>
      <c r="F303" s="121"/>
      <c r="G303" s="122">
        <f>SUM(G17:G302)</f>
        <v>149.17037520000008</v>
      </c>
      <c r="H303" s="122">
        <f t="shared" ref="H303" si="18">SUM(H17:H302)</f>
        <v>41.036624799999871</v>
      </c>
      <c r="I303" s="122">
        <f>SUM(I17:I302)</f>
        <v>190.20699999999988</v>
      </c>
      <c r="J303" s="66"/>
      <c r="K303" s="84"/>
      <c r="L303" s="132"/>
      <c r="M303" s="19"/>
    </row>
    <row r="304" spans="1:13" ht="26.25" customHeight="1" x14ac:dyDescent="0.25">
      <c r="G304" s="66"/>
      <c r="I304" s="20"/>
      <c r="J304" s="20"/>
      <c r="K304" s="84"/>
      <c r="M304" s="19"/>
    </row>
    <row r="305" spans="1:16" ht="40.5" customHeight="1" x14ac:dyDescent="0.25">
      <c r="A305" s="98" t="s">
        <v>327</v>
      </c>
      <c r="B305" s="98" t="s">
        <v>1</v>
      </c>
      <c r="C305" s="98" t="s">
        <v>2</v>
      </c>
      <c r="D305" s="98" t="s">
        <v>314</v>
      </c>
      <c r="E305" s="18" t="s">
        <v>377</v>
      </c>
      <c r="F305" s="18" t="s">
        <v>378</v>
      </c>
      <c r="G305" s="50" t="s">
        <v>330</v>
      </c>
      <c r="H305" s="141"/>
      <c r="I305" s="141"/>
      <c r="J305" s="19"/>
      <c r="K305" s="75"/>
      <c r="L305" s="75"/>
      <c r="N305" s="76"/>
      <c r="P305" s="75"/>
    </row>
    <row r="306" spans="1:16" ht="15.75" customHeight="1" x14ac:dyDescent="0.25">
      <c r="A306" s="131" t="s">
        <v>331</v>
      </c>
      <c r="B306" s="43" t="s">
        <v>332</v>
      </c>
      <c r="C306" s="42">
        <v>30.4</v>
      </c>
      <c r="D306" s="102" t="s">
        <v>316</v>
      </c>
      <c r="E306" s="104">
        <v>4.0640000000000001</v>
      </c>
      <c r="F306" s="104">
        <v>3.4990000000000001</v>
      </c>
      <c r="G306" s="119">
        <v>-0.48578699999999997</v>
      </c>
      <c r="H306" s="66"/>
      <c r="I306" s="142"/>
      <c r="J306" s="19"/>
      <c r="K306" s="75"/>
      <c r="L306" s="75"/>
      <c r="N306" s="76"/>
      <c r="P306" s="75"/>
    </row>
    <row r="307" spans="1:16" ht="15.75" customHeight="1" x14ac:dyDescent="0.25">
      <c r="A307" s="131" t="s">
        <v>333</v>
      </c>
      <c r="B307" s="43" t="s">
        <v>334</v>
      </c>
      <c r="C307" s="42">
        <v>89</v>
      </c>
      <c r="D307" s="102" t="s">
        <v>316</v>
      </c>
      <c r="E307" s="104">
        <v>8.1389999999999993</v>
      </c>
      <c r="F307" s="104">
        <v>4.6239999999999997</v>
      </c>
      <c r="G307" s="119">
        <v>-3.0221969999999998</v>
      </c>
      <c r="H307" s="66"/>
      <c r="I307" s="142"/>
      <c r="J307" s="19"/>
      <c r="K307" s="75"/>
      <c r="L307" s="75"/>
      <c r="N307" s="76"/>
      <c r="P307" s="75"/>
    </row>
    <row r="308" spans="1:16" ht="15.75" customHeight="1" x14ac:dyDescent="0.25">
      <c r="A308" s="131" t="s">
        <v>335</v>
      </c>
      <c r="B308" s="43" t="s">
        <v>336</v>
      </c>
      <c r="C308" s="42">
        <v>107.3</v>
      </c>
      <c r="D308" s="102" t="s">
        <v>316</v>
      </c>
      <c r="E308" s="104">
        <v>15.718</v>
      </c>
      <c r="F308" s="104">
        <v>16.079000000000001</v>
      </c>
      <c r="G308" s="119">
        <v>0.31038780000000055</v>
      </c>
      <c r="H308" s="66"/>
      <c r="I308" s="142"/>
      <c r="J308" s="19"/>
      <c r="K308" s="75"/>
      <c r="L308" s="75"/>
      <c r="N308" s="76"/>
      <c r="P308" s="75"/>
    </row>
    <row r="309" spans="1:16" ht="15.75" customHeight="1" x14ac:dyDescent="0.25">
      <c r="A309" s="131" t="s">
        <v>337</v>
      </c>
      <c r="B309" s="43" t="s">
        <v>338</v>
      </c>
      <c r="C309" s="42">
        <v>48.4</v>
      </c>
      <c r="D309" s="102" t="s">
        <v>316</v>
      </c>
      <c r="E309" s="104">
        <v>10.036</v>
      </c>
      <c r="F309" s="104">
        <v>10.063000000000001</v>
      </c>
      <c r="G309" s="119">
        <v>2.321460000000088E-2</v>
      </c>
      <c r="H309" s="66"/>
      <c r="I309" s="142"/>
      <c r="J309" s="19"/>
      <c r="K309" s="75"/>
      <c r="L309" s="75"/>
      <c r="N309" s="76"/>
      <c r="P309" s="75"/>
    </row>
    <row r="310" spans="1:16" ht="15.75" customHeight="1" x14ac:dyDescent="0.25">
      <c r="A310" s="131" t="s">
        <v>339</v>
      </c>
      <c r="B310" s="43" t="s">
        <v>340</v>
      </c>
      <c r="C310" s="42">
        <v>93.1</v>
      </c>
      <c r="D310" s="102" t="s">
        <v>316</v>
      </c>
      <c r="E310" s="104">
        <v>7.7189999999999994</v>
      </c>
      <c r="F310" s="104">
        <v>5.7990000000000004</v>
      </c>
      <c r="G310" s="119">
        <v>-1.6508159999999992</v>
      </c>
      <c r="H310" s="66"/>
      <c r="I310" s="142"/>
      <c r="J310" s="19"/>
      <c r="K310" s="75"/>
      <c r="L310" s="75"/>
      <c r="N310" s="76"/>
      <c r="P310" s="75"/>
    </row>
    <row r="311" spans="1:16" ht="15.75" customHeight="1" x14ac:dyDescent="0.25">
      <c r="A311" s="131" t="s">
        <v>341</v>
      </c>
      <c r="B311" s="43" t="s">
        <v>342</v>
      </c>
      <c r="C311" s="183">
        <v>178.4</v>
      </c>
      <c r="D311" s="102" t="s">
        <v>316</v>
      </c>
      <c r="E311" s="104">
        <v>10.815000000000001</v>
      </c>
      <c r="F311" s="104">
        <v>15.606</v>
      </c>
      <c r="G311" s="119">
        <v>4.1193017999999988</v>
      </c>
      <c r="H311" s="66"/>
      <c r="I311" s="142"/>
      <c r="J311" s="19"/>
      <c r="K311" s="75"/>
      <c r="L311" s="75"/>
      <c r="N311" s="76"/>
      <c r="P311" s="75"/>
    </row>
    <row r="312" spans="1:16" ht="15.75" customHeight="1" x14ac:dyDescent="0.25">
      <c r="A312" s="131" t="s">
        <v>343</v>
      </c>
      <c r="B312" s="43" t="s">
        <v>344</v>
      </c>
      <c r="C312" s="184"/>
      <c r="D312" s="102" t="s">
        <v>316</v>
      </c>
      <c r="E312" s="104">
        <v>9.4220000000000006</v>
      </c>
      <c r="F312" s="104">
        <v>14.438000000000001</v>
      </c>
      <c r="G312" s="119">
        <v>4.3127567999999998</v>
      </c>
      <c r="H312" s="66"/>
      <c r="I312" s="142"/>
      <c r="J312" s="19"/>
      <c r="K312" s="75"/>
      <c r="L312" s="75"/>
      <c r="N312" s="76"/>
      <c r="P312" s="75"/>
    </row>
    <row r="313" spans="1:16" ht="15.75" customHeight="1" x14ac:dyDescent="0.25">
      <c r="A313" s="131" t="s">
        <v>345</v>
      </c>
      <c r="B313" s="43" t="s">
        <v>346</v>
      </c>
      <c r="C313" s="42">
        <v>84.2</v>
      </c>
      <c r="D313" s="102" t="s">
        <v>316</v>
      </c>
      <c r="E313" s="104">
        <v>6.5880000000000001</v>
      </c>
      <c r="F313" s="104">
        <v>6.5880000000000001</v>
      </c>
      <c r="G313" s="119">
        <v>0</v>
      </c>
      <c r="H313" s="66"/>
      <c r="I313" s="142"/>
      <c r="J313" s="19"/>
      <c r="K313" s="75"/>
      <c r="L313" s="75"/>
      <c r="N313" s="76"/>
      <c r="P313" s="75"/>
    </row>
    <row r="314" spans="1:16" ht="15.75" customHeight="1" x14ac:dyDescent="0.25">
      <c r="A314" s="131" t="s">
        <v>347</v>
      </c>
      <c r="B314" s="43" t="s">
        <v>348</v>
      </c>
      <c r="C314" s="42">
        <v>39.1</v>
      </c>
      <c r="D314" s="102" t="s">
        <v>316</v>
      </c>
      <c r="E314" s="104">
        <v>7.9329999999999998</v>
      </c>
      <c r="F314" s="104">
        <v>7.9329999999999998</v>
      </c>
      <c r="G314" s="119">
        <v>0</v>
      </c>
      <c r="H314" s="66"/>
      <c r="I314" s="142"/>
      <c r="J314" s="19"/>
      <c r="K314" s="75"/>
      <c r="L314" s="75"/>
      <c r="N314" s="76"/>
      <c r="P314" s="75"/>
    </row>
    <row r="315" spans="1:16" ht="15.75" customHeight="1" x14ac:dyDescent="0.25">
      <c r="A315" s="131" t="s">
        <v>349</v>
      </c>
      <c r="B315" s="43" t="s">
        <v>350</v>
      </c>
      <c r="C315" s="42">
        <v>58</v>
      </c>
      <c r="D315" s="102" t="s">
        <v>316</v>
      </c>
      <c r="E315" s="104">
        <v>9.9320000000000004</v>
      </c>
      <c r="F315" s="104">
        <v>11.278</v>
      </c>
      <c r="G315" s="119">
        <v>1.1572908000000002</v>
      </c>
      <c r="H315" s="66"/>
      <c r="I315" s="142"/>
      <c r="J315" s="19"/>
      <c r="K315" s="75"/>
      <c r="L315" s="75"/>
      <c r="N315" s="76"/>
      <c r="P315" s="75"/>
    </row>
    <row r="316" spans="1:16" ht="15.75" customHeight="1" x14ac:dyDescent="0.25">
      <c r="A316" s="131" t="s">
        <v>351</v>
      </c>
      <c r="B316" s="43" t="s">
        <v>352</v>
      </c>
      <c r="C316" s="42">
        <v>106.25</v>
      </c>
      <c r="D316" s="102" t="s">
        <v>316</v>
      </c>
      <c r="E316" s="221" t="s">
        <v>379</v>
      </c>
      <c r="F316" s="222"/>
      <c r="G316" s="223"/>
      <c r="H316" s="66"/>
      <c r="I316" s="66"/>
      <c r="J316" s="19"/>
      <c r="K316" s="75"/>
      <c r="L316" s="75"/>
      <c r="N316" s="76"/>
      <c r="P316" s="75"/>
    </row>
    <row r="317" spans="1:16" ht="15.75" customHeight="1" x14ac:dyDescent="0.25">
      <c r="A317" s="131" t="s">
        <v>353</v>
      </c>
      <c r="B317" s="43" t="s">
        <v>354</v>
      </c>
      <c r="C317" s="42">
        <v>80</v>
      </c>
      <c r="D317" s="102" t="s">
        <v>316</v>
      </c>
      <c r="E317" s="104">
        <v>11.914999999999999</v>
      </c>
      <c r="F317" s="104">
        <v>11.914999999999999</v>
      </c>
      <c r="G317" s="119">
        <v>0</v>
      </c>
      <c r="H317" s="66"/>
      <c r="I317" s="142"/>
      <c r="J317" s="19"/>
      <c r="K317" s="75"/>
      <c r="L317" s="75"/>
      <c r="N317" s="76"/>
      <c r="P317" s="75"/>
    </row>
    <row r="318" spans="1:16" ht="15.75" customHeight="1" x14ac:dyDescent="0.25">
      <c r="A318" s="131" t="s">
        <v>355</v>
      </c>
      <c r="B318" s="43" t="s">
        <v>356</v>
      </c>
      <c r="C318" s="42">
        <v>99.8</v>
      </c>
      <c r="D318" s="102" t="s">
        <v>316</v>
      </c>
      <c r="E318" s="104">
        <v>16.600000000000001</v>
      </c>
      <c r="F318" s="104">
        <v>18.289000000000001</v>
      </c>
      <c r="G318" s="119">
        <v>1.4522022000000001</v>
      </c>
      <c r="H318" s="66"/>
      <c r="I318" s="142"/>
      <c r="J318" s="19"/>
      <c r="K318" s="75"/>
      <c r="L318" s="75"/>
      <c r="N318" s="76"/>
      <c r="P318" s="75"/>
    </row>
    <row r="319" spans="1:16" ht="15.75" customHeight="1" x14ac:dyDescent="0.25">
      <c r="A319" s="131" t="s">
        <v>357</v>
      </c>
      <c r="B319" s="43" t="s">
        <v>358</v>
      </c>
      <c r="C319" s="42">
        <v>105.9</v>
      </c>
      <c r="D319" s="102" t="s">
        <v>316</v>
      </c>
      <c r="E319" s="104">
        <v>18.350000000000001</v>
      </c>
      <c r="F319" s="104">
        <v>21.5</v>
      </c>
      <c r="G319" s="119">
        <v>2.7083699999999986</v>
      </c>
      <c r="H319" s="66"/>
      <c r="I319" s="142"/>
      <c r="J319" s="19"/>
      <c r="K319" s="75"/>
      <c r="L319" s="75"/>
      <c r="N319" s="76"/>
      <c r="P319" s="75"/>
    </row>
    <row r="320" spans="1:16" x14ac:dyDescent="0.25">
      <c r="A320" s="131" t="s">
        <v>359</v>
      </c>
      <c r="B320" s="43" t="s">
        <v>360</v>
      </c>
      <c r="C320" s="42">
        <v>25.5</v>
      </c>
      <c r="D320" s="102" t="s">
        <v>316</v>
      </c>
      <c r="E320" s="104">
        <v>7.3490000000000002</v>
      </c>
      <c r="F320" s="104">
        <v>8.6189999999999998</v>
      </c>
      <c r="G320" s="119">
        <v>1.0919459999999996</v>
      </c>
      <c r="H320" s="66"/>
      <c r="I320" s="142"/>
      <c r="J320" s="19"/>
      <c r="K320" s="75"/>
      <c r="L320" s="75"/>
      <c r="N320" s="76"/>
      <c r="P320" s="75"/>
    </row>
    <row r="321" spans="1:16" x14ac:dyDescent="0.25">
      <c r="A321" s="131" t="s">
        <v>361</v>
      </c>
      <c r="B321" s="43" t="s">
        <v>362</v>
      </c>
      <c r="C321" s="42">
        <v>56.3</v>
      </c>
      <c r="D321" s="102" t="s">
        <v>316</v>
      </c>
      <c r="E321" s="104">
        <v>7.641</v>
      </c>
      <c r="F321" s="104">
        <v>8.7240000000000002</v>
      </c>
      <c r="G321" s="104">
        <v>0.9311634000000002</v>
      </c>
      <c r="H321" s="66"/>
      <c r="I321" s="142"/>
      <c r="J321" s="19"/>
      <c r="K321" s="75"/>
      <c r="L321" s="75"/>
      <c r="N321" s="76"/>
      <c r="P321" s="75"/>
    </row>
    <row r="322" spans="1:16" x14ac:dyDescent="0.25">
      <c r="A322" s="131" t="s">
        <v>363</v>
      </c>
      <c r="B322" s="43" t="s">
        <v>364</v>
      </c>
      <c r="C322" s="42">
        <v>37.5</v>
      </c>
      <c r="D322" s="102" t="s">
        <v>316</v>
      </c>
      <c r="E322" s="104">
        <v>6.1619999999999999</v>
      </c>
      <c r="F322" s="104">
        <v>6.9939999999999998</v>
      </c>
      <c r="G322" s="104">
        <v>0.71535359999999992</v>
      </c>
      <c r="H322" s="66"/>
      <c r="I322" s="142"/>
      <c r="J322" s="19"/>
      <c r="K322" s="75"/>
      <c r="L322" s="75"/>
      <c r="N322" s="76"/>
      <c r="P322" s="75"/>
    </row>
    <row r="323" spans="1:16" x14ac:dyDescent="0.25">
      <c r="A323" s="131" t="s">
        <v>365</v>
      </c>
      <c r="B323" s="43" t="s">
        <v>366</v>
      </c>
      <c r="C323" s="42">
        <v>55.1</v>
      </c>
      <c r="D323" s="102" t="s">
        <v>316</v>
      </c>
      <c r="E323" s="104">
        <v>12.052</v>
      </c>
      <c r="F323" s="104">
        <v>13.003</v>
      </c>
      <c r="G323" s="104">
        <v>0.81766980000000045</v>
      </c>
      <c r="H323" s="66"/>
      <c r="I323" s="142"/>
      <c r="J323" s="19"/>
      <c r="K323" s="75"/>
      <c r="L323" s="75"/>
      <c r="N323" s="76"/>
      <c r="P323" s="75"/>
    </row>
    <row r="324" spans="1:16" x14ac:dyDescent="0.25">
      <c r="A324" s="189" t="s">
        <v>367</v>
      </c>
      <c r="B324" s="189"/>
      <c r="C324" s="106">
        <v>1294.2499999999998</v>
      </c>
      <c r="D324" s="106"/>
      <c r="E324" s="107"/>
      <c r="F324" s="107"/>
      <c r="G324" s="107">
        <v>12.4808568</v>
      </c>
      <c r="H324" s="66"/>
      <c r="I324" s="142"/>
      <c r="J324" s="19"/>
      <c r="K324" s="75"/>
      <c r="L324" s="75"/>
      <c r="N324" s="76"/>
      <c r="P324" s="75"/>
    </row>
    <row r="325" spans="1:16" x14ac:dyDescent="0.25">
      <c r="D325" s="84"/>
      <c r="F325" s="141"/>
      <c r="H325" s="24"/>
    </row>
    <row r="326" spans="1:16" x14ac:dyDescent="0.25">
      <c r="D326" s="84"/>
      <c r="F326" s="84"/>
      <c r="H326" s="24"/>
    </row>
    <row r="327" spans="1:16" x14ac:dyDescent="0.25">
      <c r="A327" s="143" t="s">
        <v>18</v>
      </c>
    </row>
  </sheetData>
  <mergeCells count="25">
    <mergeCell ref="E11:F11"/>
    <mergeCell ref="A324:B324"/>
    <mergeCell ref="E316:G316"/>
    <mergeCell ref="A13:D13"/>
    <mergeCell ref="E13:F13"/>
    <mergeCell ref="A14:D14"/>
    <mergeCell ref="E14:F14"/>
    <mergeCell ref="A303:B303"/>
    <mergeCell ref="C311:C312"/>
    <mergeCell ref="A12:D12"/>
    <mergeCell ref="E12:F12"/>
    <mergeCell ref="A10:D11"/>
    <mergeCell ref="E10:F10"/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</mergeCells>
  <pageMargins left="0.23622047244094491" right="0" top="0" bottom="0" header="0.31496062992125984" footer="0.31496062992125984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7"/>
  <sheetViews>
    <sheetView zoomScaleNormal="100" workbookViewId="0">
      <pane ySplit="16" topLeftCell="A98" activePane="bottomLeft" state="frozen"/>
      <selection pane="bottomLeft" activeCell="W16" sqref="W16"/>
    </sheetView>
  </sheetViews>
  <sheetFormatPr defaultRowHeight="15" x14ac:dyDescent="0.25"/>
  <cols>
    <col min="1" max="1" width="7.28515625" style="86" customWidth="1"/>
    <col min="2" max="2" width="16.28515625" style="19" customWidth="1"/>
    <col min="3" max="3" width="8.28515625" style="19" customWidth="1"/>
    <col min="4" max="4" width="9.5703125" style="19" customWidth="1"/>
    <col min="5" max="6" width="9.7109375" style="19" customWidth="1"/>
    <col min="7" max="7" width="11.140625" style="52" customWidth="1"/>
    <col min="8" max="8" width="10.5703125" style="20" customWidth="1"/>
    <col min="9" max="9" width="10.140625" style="19" customWidth="1"/>
    <col min="10" max="10" width="15.7109375" style="84" customWidth="1"/>
    <col min="11" max="11" width="8.7109375" style="19" customWidth="1"/>
    <col min="12" max="12" width="10.7109375" style="19" bestFit="1" customWidth="1"/>
    <col min="13" max="15" width="9.140625" style="75"/>
    <col min="16" max="16" width="9.140625" style="76"/>
    <col min="17" max="16384" width="9.140625" style="75"/>
  </cols>
  <sheetData>
    <row r="1" spans="1:16" ht="20.25" x14ac:dyDescent="0.3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3"/>
      <c r="L1" s="3"/>
    </row>
    <row r="2" spans="1:16" ht="14.45" customHeight="1" x14ac:dyDescent="0.3">
      <c r="A2" s="35"/>
      <c r="B2" s="145"/>
      <c r="C2" s="133"/>
      <c r="D2" s="145"/>
      <c r="E2" s="145"/>
      <c r="F2" s="10"/>
      <c r="G2" s="134"/>
      <c r="H2" s="11"/>
      <c r="I2" s="10"/>
      <c r="J2" s="25"/>
      <c r="K2" s="145"/>
      <c r="L2" s="145"/>
    </row>
    <row r="3" spans="1:16" ht="36.75" customHeight="1" x14ac:dyDescent="0.25">
      <c r="A3" s="160" t="s">
        <v>383</v>
      </c>
      <c r="B3" s="160"/>
      <c r="C3" s="160"/>
      <c r="D3" s="160"/>
      <c r="E3" s="160"/>
      <c r="F3" s="160"/>
      <c r="G3" s="160"/>
      <c r="H3" s="160"/>
      <c r="I3" s="160"/>
      <c r="J3" s="160"/>
      <c r="K3" s="135"/>
      <c r="L3" s="2"/>
    </row>
    <row r="4" spans="1:16" ht="12" customHeight="1" x14ac:dyDescent="0.25">
      <c r="A4" s="30"/>
      <c r="B4" s="30"/>
      <c r="C4" s="114"/>
      <c r="D4" s="30"/>
      <c r="E4" s="30"/>
      <c r="F4" s="9"/>
      <c r="G4" s="115"/>
      <c r="H4" s="9"/>
      <c r="I4" s="9"/>
      <c r="J4" s="26"/>
      <c r="K4" s="30"/>
      <c r="L4" s="30"/>
    </row>
    <row r="5" spans="1:16" ht="16.149999999999999" customHeight="1" x14ac:dyDescent="0.25">
      <c r="A5" s="161" t="s">
        <v>11</v>
      </c>
      <c r="B5" s="162"/>
      <c r="C5" s="162"/>
      <c r="D5" s="162"/>
      <c r="E5" s="162"/>
      <c r="F5" s="162"/>
      <c r="G5" s="163"/>
      <c r="H5" s="12"/>
      <c r="I5" s="164" t="s">
        <v>16</v>
      </c>
      <c r="J5" s="165"/>
      <c r="K5" s="30"/>
      <c r="L5"/>
    </row>
    <row r="6" spans="1:16" ht="37.9" customHeight="1" x14ac:dyDescent="0.25">
      <c r="A6" s="170" t="s">
        <v>4</v>
      </c>
      <c r="B6" s="170"/>
      <c r="C6" s="170"/>
      <c r="D6" s="170"/>
      <c r="E6" s="170" t="s">
        <v>5</v>
      </c>
      <c r="F6" s="170"/>
      <c r="G6" s="136" t="s">
        <v>384</v>
      </c>
      <c r="H6" s="14"/>
      <c r="I6" s="166"/>
      <c r="J6" s="167"/>
      <c r="K6" s="30"/>
      <c r="L6"/>
    </row>
    <row r="7" spans="1:16" ht="13.9" customHeight="1" x14ac:dyDescent="0.25">
      <c r="A7" s="171" t="s">
        <v>22</v>
      </c>
      <c r="B7" s="171"/>
      <c r="C7" s="171"/>
      <c r="D7" s="171"/>
      <c r="E7" s="170" t="s">
        <v>6</v>
      </c>
      <c r="F7" s="170"/>
      <c r="G7" s="41">
        <v>223.554</v>
      </c>
      <c r="H7" s="15"/>
      <c r="I7" s="166"/>
      <c r="J7" s="167"/>
      <c r="K7" s="30"/>
      <c r="L7"/>
    </row>
    <row r="8" spans="1:16" ht="13.9" customHeight="1" x14ac:dyDescent="0.25">
      <c r="A8" s="172" t="s">
        <v>7</v>
      </c>
      <c r="B8" s="173"/>
      <c r="C8" s="173"/>
      <c r="D8" s="174"/>
      <c r="E8" s="170"/>
      <c r="F8" s="170"/>
      <c r="G8" s="137"/>
      <c r="H8" s="15"/>
      <c r="I8" s="166"/>
      <c r="J8" s="167"/>
      <c r="K8" s="30"/>
      <c r="L8"/>
    </row>
    <row r="9" spans="1:16" ht="13.9" customHeight="1" x14ac:dyDescent="0.25">
      <c r="A9" s="171" t="s">
        <v>23</v>
      </c>
      <c r="B9" s="171"/>
      <c r="C9" s="171"/>
      <c r="D9" s="171"/>
      <c r="E9" s="170" t="s">
        <v>8</v>
      </c>
      <c r="F9" s="170"/>
      <c r="G9" s="137">
        <v>127.672</v>
      </c>
      <c r="H9" s="15"/>
      <c r="I9" s="168"/>
      <c r="J9" s="169"/>
      <c r="K9" s="30"/>
      <c r="L9"/>
    </row>
    <row r="10" spans="1:16" ht="13.9" customHeight="1" x14ac:dyDescent="0.25">
      <c r="A10" s="176" t="s">
        <v>7</v>
      </c>
      <c r="B10" s="177"/>
      <c r="C10" s="177"/>
      <c r="D10" s="178"/>
      <c r="E10" s="170" t="s">
        <v>12</v>
      </c>
      <c r="F10" s="170"/>
      <c r="G10" s="138">
        <f>G303</f>
        <v>99.526558200000039</v>
      </c>
      <c r="H10" s="15"/>
      <c r="I10" s="27"/>
      <c r="J10" s="4"/>
      <c r="K10" s="30"/>
      <c r="L10"/>
    </row>
    <row r="11" spans="1:16" ht="13.9" customHeight="1" x14ac:dyDescent="0.25">
      <c r="A11" s="179"/>
      <c r="B11" s="180"/>
      <c r="C11" s="180"/>
      <c r="D11" s="181"/>
      <c r="E11" s="170" t="s">
        <v>13</v>
      </c>
      <c r="F11" s="170"/>
      <c r="G11" s="138">
        <f>G9-G10</f>
        <v>28.145441799999958</v>
      </c>
      <c r="H11" s="15"/>
      <c r="I11" s="117" t="s">
        <v>321</v>
      </c>
      <c r="J11" s="4"/>
      <c r="K11" s="30"/>
      <c r="L11"/>
    </row>
    <row r="12" spans="1:16" ht="13.9" customHeight="1" x14ac:dyDescent="0.25">
      <c r="A12" s="171" t="s">
        <v>26</v>
      </c>
      <c r="B12" s="171"/>
      <c r="C12" s="171"/>
      <c r="D12" s="171"/>
      <c r="E12" s="161" t="s">
        <v>24</v>
      </c>
      <c r="F12" s="163"/>
      <c r="G12" s="139">
        <v>17.033000000000001</v>
      </c>
      <c r="H12" s="15"/>
      <c r="I12" s="117" t="s">
        <v>320</v>
      </c>
      <c r="J12" s="4"/>
      <c r="K12" s="30"/>
      <c r="L12"/>
    </row>
    <row r="13" spans="1:16" ht="13.9" customHeight="1" x14ac:dyDescent="0.25">
      <c r="A13" s="171" t="s">
        <v>27</v>
      </c>
      <c r="B13" s="171"/>
      <c r="C13" s="171"/>
      <c r="D13" s="171"/>
      <c r="E13" s="161" t="s">
        <v>25</v>
      </c>
      <c r="F13" s="163"/>
      <c r="G13" s="40">
        <v>12.583</v>
      </c>
      <c r="H13" s="140"/>
      <c r="I13" s="16"/>
      <c r="J13" s="28"/>
      <c r="K13" s="1"/>
      <c r="L13"/>
    </row>
    <row r="14" spans="1:16" ht="13.9" customHeight="1" x14ac:dyDescent="0.25">
      <c r="A14" s="182"/>
      <c r="B14" s="182"/>
      <c r="C14" s="182"/>
      <c r="D14" s="182"/>
      <c r="E14" s="170" t="s">
        <v>14</v>
      </c>
      <c r="F14" s="170"/>
      <c r="G14" s="41">
        <f>G7-G9-G12-G13</f>
        <v>66.266000000000005</v>
      </c>
      <c r="H14" s="15"/>
      <c r="I14" s="117" t="s">
        <v>20</v>
      </c>
      <c r="J14" s="117"/>
      <c r="K14" s="117"/>
      <c r="L14" s="144"/>
    </row>
    <row r="15" spans="1:16" ht="16.149999999999999" customHeight="1" x14ac:dyDescent="0.25">
      <c r="G15" s="66"/>
      <c r="H15" s="19"/>
    </row>
    <row r="16" spans="1:16" s="89" customFormat="1" ht="49.5" customHeight="1" x14ac:dyDescent="0.25">
      <c r="A16" s="87" t="s">
        <v>0</v>
      </c>
      <c r="B16" s="69" t="s">
        <v>1</v>
      </c>
      <c r="C16" s="87" t="s">
        <v>2</v>
      </c>
      <c r="D16" s="87" t="s">
        <v>314</v>
      </c>
      <c r="E16" s="18" t="s">
        <v>376</v>
      </c>
      <c r="F16" s="18" t="s">
        <v>385</v>
      </c>
      <c r="G16" s="124" t="s">
        <v>17</v>
      </c>
      <c r="H16" s="125" t="s">
        <v>9</v>
      </c>
      <c r="I16" s="126" t="s">
        <v>19</v>
      </c>
      <c r="M16" s="75"/>
      <c r="N16" s="75"/>
      <c r="P16" s="88"/>
    </row>
    <row r="17" spans="1:14" ht="15" customHeight="1" x14ac:dyDescent="0.25">
      <c r="A17" s="90">
        <v>1</v>
      </c>
      <c r="B17" s="43" t="s">
        <v>29</v>
      </c>
      <c r="C17" s="42">
        <v>64.3</v>
      </c>
      <c r="D17" s="48" t="s">
        <v>316</v>
      </c>
      <c r="E17" s="119">
        <v>7.2859999999999996</v>
      </c>
      <c r="F17" s="119">
        <v>7.9219999999999997</v>
      </c>
      <c r="G17" s="120">
        <v>0.54683280000000012</v>
      </c>
      <c r="H17" s="127">
        <v>8.8414928427341874E-2</v>
      </c>
      <c r="I17" s="122">
        <v>0.63524772842734201</v>
      </c>
      <c r="J17" s="132"/>
      <c r="K17" s="71"/>
      <c r="L17" s="132"/>
      <c r="M17" s="71"/>
      <c r="N17" s="71"/>
    </row>
    <row r="18" spans="1:14" x14ac:dyDescent="0.25">
      <c r="A18" s="90">
        <v>2</v>
      </c>
      <c r="B18" s="43" t="s">
        <v>30</v>
      </c>
      <c r="C18" s="44">
        <v>43.1</v>
      </c>
      <c r="D18" s="48" t="s">
        <v>316</v>
      </c>
      <c r="E18" s="119">
        <v>5.7469999999999999</v>
      </c>
      <c r="F18" s="119">
        <v>6.226</v>
      </c>
      <c r="G18" s="120">
        <v>0.4118442000000001</v>
      </c>
      <c r="H18" s="127">
        <v>5.9264127763894794E-2</v>
      </c>
      <c r="I18" s="122">
        <v>0.47110832776389489</v>
      </c>
      <c r="J18" s="132"/>
      <c r="K18" s="71"/>
      <c r="L18" s="132"/>
      <c r="M18" s="71"/>
      <c r="N18" s="71"/>
    </row>
    <row r="19" spans="1:14" x14ac:dyDescent="0.25">
      <c r="A19" s="90">
        <v>3</v>
      </c>
      <c r="B19" s="43" t="s">
        <v>31</v>
      </c>
      <c r="C19" s="44">
        <v>45.1</v>
      </c>
      <c r="D19" s="48" t="s">
        <v>316</v>
      </c>
      <c r="E19" s="119">
        <v>4.774</v>
      </c>
      <c r="F19" s="119">
        <v>5.3479999999999999</v>
      </c>
      <c r="G19" s="120">
        <v>0.49352519999999989</v>
      </c>
      <c r="H19" s="127">
        <v>6.2014203298182254E-2</v>
      </c>
      <c r="I19" s="122">
        <v>0.55553940329818219</v>
      </c>
      <c r="J19" s="132"/>
      <c r="K19" s="71"/>
      <c r="L19" s="132"/>
      <c r="M19" s="71"/>
      <c r="N19" s="71"/>
    </row>
    <row r="20" spans="1:14" x14ac:dyDescent="0.25">
      <c r="A20" s="90">
        <v>4</v>
      </c>
      <c r="B20" s="43" t="s">
        <v>32</v>
      </c>
      <c r="C20" s="44">
        <v>69.900000000000006</v>
      </c>
      <c r="D20" s="48" t="s">
        <v>316</v>
      </c>
      <c r="E20" s="119">
        <v>8.3879999999999999</v>
      </c>
      <c r="F20" s="119">
        <v>11.385999999999999</v>
      </c>
      <c r="G20" s="120">
        <v>2.5776803999999993</v>
      </c>
      <c r="H20" s="127">
        <v>9.6115139923346776E-2</v>
      </c>
      <c r="I20" s="122">
        <v>2.6737955399233462</v>
      </c>
      <c r="J20" s="132"/>
      <c r="K20" s="71"/>
      <c r="L20" s="132"/>
      <c r="M20" s="71"/>
      <c r="N20" s="71"/>
    </row>
    <row r="21" spans="1:14" x14ac:dyDescent="0.25">
      <c r="A21" s="90">
        <v>5</v>
      </c>
      <c r="B21" s="43" t="s">
        <v>33</v>
      </c>
      <c r="C21" s="42">
        <v>64.400000000000006</v>
      </c>
      <c r="D21" s="48" t="s">
        <v>316</v>
      </c>
      <c r="E21" s="119">
        <v>7.7329999999999997</v>
      </c>
      <c r="F21" s="119">
        <v>8.76</v>
      </c>
      <c r="G21" s="120">
        <v>0.88301460000000009</v>
      </c>
      <c r="H21" s="127">
        <v>8.8552432204056258E-2</v>
      </c>
      <c r="I21" s="122">
        <v>0.97156703220405638</v>
      </c>
      <c r="J21" s="132"/>
      <c r="K21" s="71"/>
      <c r="L21" s="132"/>
      <c r="M21" s="71"/>
      <c r="N21" s="71"/>
    </row>
    <row r="22" spans="1:14" x14ac:dyDescent="0.25">
      <c r="A22" s="90">
        <v>6</v>
      </c>
      <c r="B22" s="43" t="s">
        <v>34</v>
      </c>
      <c r="C22" s="42">
        <v>42.9</v>
      </c>
      <c r="D22" s="48" t="s">
        <v>316</v>
      </c>
      <c r="E22" s="119">
        <v>4.141</v>
      </c>
      <c r="F22" s="119">
        <v>4.4000000000000004</v>
      </c>
      <c r="G22" s="120">
        <v>0.22268820000000031</v>
      </c>
      <c r="H22" s="127">
        <v>5.8989120210466046E-2</v>
      </c>
      <c r="I22" s="122">
        <v>0.28167732021046638</v>
      </c>
      <c r="J22" s="132"/>
      <c r="K22" s="71"/>
      <c r="L22" s="132"/>
      <c r="M22" s="71"/>
      <c r="N22" s="71"/>
    </row>
    <row r="23" spans="1:14" x14ac:dyDescent="0.25">
      <c r="A23" s="90">
        <v>7</v>
      </c>
      <c r="B23" s="43" t="s">
        <v>35</v>
      </c>
      <c r="C23" s="42">
        <v>44.6</v>
      </c>
      <c r="D23" s="48" t="s">
        <v>316</v>
      </c>
      <c r="E23" s="119">
        <v>4.59</v>
      </c>
      <c r="F23" s="119">
        <v>5.2869999999999999</v>
      </c>
      <c r="G23" s="120">
        <v>0.59928060000000005</v>
      </c>
      <c r="H23" s="127">
        <v>6.1326684414610387E-2</v>
      </c>
      <c r="I23" s="122">
        <v>0.66060728441461047</v>
      </c>
      <c r="J23" s="132"/>
      <c r="K23" s="71"/>
      <c r="L23" s="132"/>
      <c r="M23" s="71"/>
      <c r="N23" s="71"/>
    </row>
    <row r="24" spans="1:14" x14ac:dyDescent="0.25">
      <c r="A24" s="90">
        <v>8</v>
      </c>
      <c r="B24" s="43" t="s">
        <v>36</v>
      </c>
      <c r="C24" s="42">
        <v>69.900000000000006</v>
      </c>
      <c r="D24" s="48" t="s">
        <v>316</v>
      </c>
      <c r="E24" s="119">
        <v>4.0730000000000004</v>
      </c>
      <c r="F24" s="119">
        <v>4.1079999999999997</v>
      </c>
      <c r="G24" s="120">
        <v>3.009299999999936E-2</v>
      </c>
      <c r="H24" s="127">
        <v>9.6115139923346776E-2</v>
      </c>
      <c r="I24" s="122">
        <v>0.12620813992334615</v>
      </c>
      <c r="J24" s="132"/>
      <c r="K24" s="71"/>
      <c r="L24" s="132"/>
      <c r="M24" s="71"/>
      <c r="N24" s="71"/>
    </row>
    <row r="25" spans="1:14" x14ac:dyDescent="0.25">
      <c r="A25" s="90">
        <v>9</v>
      </c>
      <c r="B25" s="43" t="s">
        <v>37</v>
      </c>
      <c r="C25" s="42">
        <v>64.2</v>
      </c>
      <c r="D25" s="48" t="s">
        <v>316</v>
      </c>
      <c r="E25" s="119">
        <v>3.9119999999999999</v>
      </c>
      <c r="F25" s="119">
        <v>3.9119999999999999</v>
      </c>
      <c r="G25" s="120">
        <v>0</v>
      </c>
      <c r="H25" s="127">
        <v>8.8277424650627517E-2</v>
      </c>
      <c r="I25" s="122">
        <v>8.8277424650627517E-2</v>
      </c>
      <c r="J25" s="132"/>
      <c r="K25" s="71"/>
      <c r="L25" s="132"/>
      <c r="M25" s="71"/>
      <c r="N25" s="71"/>
    </row>
    <row r="26" spans="1:14" x14ac:dyDescent="0.25">
      <c r="A26" s="90">
        <v>10</v>
      </c>
      <c r="B26" s="43" t="s">
        <v>38</v>
      </c>
      <c r="C26" s="42">
        <v>42.6</v>
      </c>
      <c r="D26" s="48" t="s">
        <v>316</v>
      </c>
      <c r="E26" s="119">
        <v>5.1989999999999998</v>
      </c>
      <c r="F26" s="119">
        <v>5.8609999999999998</v>
      </c>
      <c r="G26" s="120">
        <v>0.5691875999999999</v>
      </c>
      <c r="H26" s="127">
        <v>5.8576608880322928E-2</v>
      </c>
      <c r="I26" s="122">
        <v>0.6277642088803228</v>
      </c>
      <c r="J26" s="132"/>
      <c r="K26" s="71"/>
      <c r="L26" s="132"/>
      <c r="M26" s="71"/>
      <c r="N26" s="71"/>
    </row>
    <row r="27" spans="1:14" x14ac:dyDescent="0.25">
      <c r="A27" s="90">
        <v>11</v>
      </c>
      <c r="B27" s="43" t="s">
        <v>39</v>
      </c>
      <c r="C27" s="42">
        <v>44.6</v>
      </c>
      <c r="D27" s="48" t="s">
        <v>316</v>
      </c>
      <c r="E27" s="119">
        <v>4.8470000000000004</v>
      </c>
      <c r="F27" s="119">
        <v>4.8970000000000002</v>
      </c>
      <c r="G27" s="120">
        <v>4.2989999999999848E-2</v>
      </c>
      <c r="H27" s="127">
        <v>6.1326684414610387E-2</v>
      </c>
      <c r="I27" s="122">
        <v>0.10431668441461023</v>
      </c>
      <c r="J27" s="132"/>
      <c r="K27" s="71"/>
      <c r="L27" s="132"/>
      <c r="M27" s="71"/>
      <c r="N27" s="71"/>
    </row>
    <row r="28" spans="1:14" x14ac:dyDescent="0.25">
      <c r="A28" s="90">
        <v>12</v>
      </c>
      <c r="B28" s="43" t="s">
        <v>40</v>
      </c>
      <c r="C28" s="42">
        <v>69.900000000000006</v>
      </c>
      <c r="D28" s="48" t="s">
        <v>316</v>
      </c>
      <c r="E28" s="119">
        <v>7.0750000000000002</v>
      </c>
      <c r="F28" s="119">
        <v>7.6529999999999996</v>
      </c>
      <c r="G28" s="120">
        <v>0.49696439999999947</v>
      </c>
      <c r="H28" s="127">
        <v>9.6115139923346776E-2</v>
      </c>
      <c r="I28" s="122">
        <v>0.59307953992334628</v>
      </c>
      <c r="J28" s="132"/>
      <c r="K28" s="71"/>
      <c r="L28" s="132"/>
      <c r="M28" s="71"/>
      <c r="N28" s="71"/>
    </row>
    <row r="29" spans="1:14" x14ac:dyDescent="0.25">
      <c r="A29" s="90">
        <v>13</v>
      </c>
      <c r="B29" s="43" t="s">
        <v>41</v>
      </c>
      <c r="C29" s="42">
        <v>64.900000000000006</v>
      </c>
      <c r="D29" s="48" t="s">
        <v>316</v>
      </c>
      <c r="E29" s="119">
        <v>7.43</v>
      </c>
      <c r="F29" s="119">
        <v>8.6020000000000003</v>
      </c>
      <c r="G29" s="120">
        <v>1.0076856000000005</v>
      </c>
      <c r="H29" s="127">
        <v>8.9239951087628125E-2</v>
      </c>
      <c r="I29" s="122">
        <v>1.0969255510876286</v>
      </c>
      <c r="J29" s="132"/>
      <c r="K29" s="71"/>
      <c r="L29" s="132"/>
      <c r="M29" s="71"/>
      <c r="N29" s="71"/>
    </row>
    <row r="30" spans="1:14" x14ac:dyDescent="0.25">
      <c r="A30" s="90">
        <v>14</v>
      </c>
      <c r="B30" s="43" t="s">
        <v>42</v>
      </c>
      <c r="C30" s="42">
        <v>42.4</v>
      </c>
      <c r="D30" s="48" t="s">
        <v>316</v>
      </c>
      <c r="E30" s="119">
        <v>3.5529999999999999</v>
      </c>
      <c r="F30" s="119">
        <v>3.8149999999999999</v>
      </c>
      <c r="G30" s="120">
        <v>0.22526760000000001</v>
      </c>
      <c r="H30" s="127">
        <v>5.830160132689418E-2</v>
      </c>
      <c r="I30" s="122">
        <v>0.28356920132689417</v>
      </c>
      <c r="J30" s="66"/>
      <c r="L30" s="132"/>
      <c r="M30" s="19"/>
    </row>
    <row r="31" spans="1:14" x14ac:dyDescent="0.25">
      <c r="A31" s="90">
        <v>15</v>
      </c>
      <c r="B31" s="43" t="s">
        <v>43</v>
      </c>
      <c r="C31" s="42">
        <v>45</v>
      </c>
      <c r="D31" s="48" t="s">
        <v>316</v>
      </c>
      <c r="E31" s="119">
        <v>5.4329999999999998</v>
      </c>
      <c r="F31" s="119">
        <v>5.9980000000000002</v>
      </c>
      <c r="G31" s="120">
        <v>0.48578700000000036</v>
      </c>
      <c r="H31" s="127">
        <v>6.1876699521467883E-2</v>
      </c>
      <c r="I31" s="122">
        <v>0.54766369952146821</v>
      </c>
      <c r="J31" s="66"/>
      <c r="L31" s="132"/>
      <c r="M31" s="19"/>
    </row>
    <row r="32" spans="1:14" x14ac:dyDescent="0.25">
      <c r="A32" s="90">
        <v>16</v>
      </c>
      <c r="B32" s="43" t="s">
        <v>44</v>
      </c>
      <c r="C32" s="42">
        <v>70</v>
      </c>
      <c r="D32" s="48" t="s">
        <v>316</v>
      </c>
      <c r="E32" s="119">
        <v>6.0549999999999997</v>
      </c>
      <c r="F32" s="119">
        <v>6.5019999999999998</v>
      </c>
      <c r="G32" s="120">
        <v>0.38433060000000008</v>
      </c>
      <c r="H32" s="127">
        <v>9.6252643700061147E-2</v>
      </c>
      <c r="I32" s="122">
        <v>0.48058324370006122</v>
      </c>
      <c r="J32" s="66"/>
      <c r="L32" s="132"/>
      <c r="M32" s="19"/>
    </row>
    <row r="33" spans="1:13" x14ac:dyDescent="0.25">
      <c r="A33" s="90">
        <v>17</v>
      </c>
      <c r="B33" s="43" t="s">
        <v>45</v>
      </c>
      <c r="C33" s="42">
        <v>64.599999999999994</v>
      </c>
      <c r="D33" s="48" t="s">
        <v>316</v>
      </c>
      <c r="E33" s="119">
        <v>6.117</v>
      </c>
      <c r="F33" s="119">
        <v>6.8689999999999998</v>
      </c>
      <c r="G33" s="120">
        <v>0.64656959999999986</v>
      </c>
      <c r="H33" s="127">
        <v>8.8827439757484999E-2</v>
      </c>
      <c r="I33" s="122">
        <v>0.73539703975748483</v>
      </c>
      <c r="J33" s="66"/>
      <c r="L33" s="132"/>
      <c r="M33" s="19"/>
    </row>
    <row r="34" spans="1:13" x14ac:dyDescent="0.25">
      <c r="A34" s="90">
        <v>18</v>
      </c>
      <c r="B34" s="43" t="s">
        <v>46</v>
      </c>
      <c r="C34" s="42">
        <v>42.5</v>
      </c>
      <c r="D34" s="48" t="s">
        <v>316</v>
      </c>
      <c r="E34" s="119">
        <v>3.3119999999999998</v>
      </c>
      <c r="F34" s="119">
        <v>3.8759999999999999</v>
      </c>
      <c r="G34" s="120">
        <v>0.48492720000000006</v>
      </c>
      <c r="H34" s="127">
        <v>5.843910510360855E-2</v>
      </c>
      <c r="I34" s="122">
        <v>0.54336630510360862</v>
      </c>
      <c r="J34" s="66"/>
      <c r="L34" s="132"/>
      <c r="M34" s="19"/>
    </row>
    <row r="35" spans="1:13" x14ac:dyDescent="0.25">
      <c r="A35" s="90">
        <v>19</v>
      </c>
      <c r="B35" s="43" t="s">
        <v>47</v>
      </c>
      <c r="C35" s="42">
        <v>44.6</v>
      </c>
      <c r="D35" s="48" t="s">
        <v>316</v>
      </c>
      <c r="E35" s="119">
        <v>3.544</v>
      </c>
      <c r="F35" s="119">
        <v>3.5449999999999999</v>
      </c>
      <c r="G35" s="120">
        <v>8.5979999999990532E-4</v>
      </c>
      <c r="H35" s="127">
        <v>6.1326684414610387E-2</v>
      </c>
      <c r="I35" s="122">
        <v>6.2186484414610291E-2</v>
      </c>
      <c r="J35" s="66"/>
      <c r="L35" s="132"/>
      <c r="M35" s="19"/>
    </row>
    <row r="36" spans="1:13" x14ac:dyDescent="0.25">
      <c r="A36" s="90">
        <v>20</v>
      </c>
      <c r="B36" s="43" t="s">
        <v>48</v>
      </c>
      <c r="C36" s="42">
        <v>69.7</v>
      </c>
      <c r="D36" s="48" t="s">
        <v>316</v>
      </c>
      <c r="E36" s="119">
        <v>7.74</v>
      </c>
      <c r="F36" s="119">
        <v>8.5809999999999995</v>
      </c>
      <c r="G36" s="120">
        <v>0.7230917999999994</v>
      </c>
      <c r="H36" s="127">
        <v>9.5840132369918035E-2</v>
      </c>
      <c r="I36" s="122">
        <v>0.81893193236991746</v>
      </c>
      <c r="J36" s="66"/>
      <c r="L36" s="132"/>
      <c r="M36" s="19"/>
    </row>
    <row r="37" spans="1:13" x14ac:dyDescent="0.25">
      <c r="A37" s="90">
        <v>21</v>
      </c>
      <c r="B37" s="43" t="s">
        <v>49</v>
      </c>
      <c r="C37" s="42">
        <v>64.2</v>
      </c>
      <c r="D37" s="48" t="s">
        <v>316</v>
      </c>
      <c r="E37" s="119">
        <v>6.7210000000000001</v>
      </c>
      <c r="F37" s="119">
        <v>7.766</v>
      </c>
      <c r="G37" s="120">
        <v>0.89849099999999993</v>
      </c>
      <c r="H37" s="127">
        <v>8.8277424650627517E-2</v>
      </c>
      <c r="I37" s="122">
        <v>0.98676842465062742</v>
      </c>
      <c r="J37" s="66"/>
      <c r="L37" s="132"/>
      <c r="M37" s="19"/>
    </row>
    <row r="38" spans="1:13" x14ac:dyDescent="0.25">
      <c r="A38" s="90">
        <v>22</v>
      </c>
      <c r="B38" s="43" t="s">
        <v>50</v>
      </c>
      <c r="C38" s="42">
        <v>42.3</v>
      </c>
      <c r="D38" s="48" t="s">
        <v>316</v>
      </c>
      <c r="E38" s="119">
        <v>4.1070000000000002</v>
      </c>
      <c r="F38" s="119">
        <v>4.226</v>
      </c>
      <c r="G38" s="120">
        <v>0.1023161999999998</v>
      </c>
      <c r="H38" s="127">
        <v>5.8164097550179802E-2</v>
      </c>
      <c r="I38" s="122">
        <v>0.16048029755017962</v>
      </c>
      <c r="J38" s="66"/>
      <c r="L38" s="132"/>
      <c r="M38" s="19"/>
    </row>
    <row r="39" spans="1:13" x14ac:dyDescent="0.25">
      <c r="A39" s="90">
        <v>23</v>
      </c>
      <c r="B39" s="43" t="s">
        <v>51</v>
      </c>
      <c r="C39" s="42">
        <v>44.5</v>
      </c>
      <c r="D39" s="48" t="s">
        <v>316</v>
      </c>
      <c r="E39" s="119">
        <v>4.4779999999999998</v>
      </c>
      <c r="F39" s="119">
        <v>4.4779999999999998</v>
      </c>
      <c r="G39" s="120">
        <v>0</v>
      </c>
      <c r="H39" s="127">
        <v>6.1189180637896017E-2</v>
      </c>
      <c r="I39" s="122">
        <v>6.1189180637896017E-2</v>
      </c>
      <c r="J39" s="66"/>
      <c r="L39" s="132"/>
      <c r="M39" s="19"/>
    </row>
    <row r="40" spans="1:13" x14ac:dyDescent="0.25">
      <c r="A40" s="90">
        <v>24</v>
      </c>
      <c r="B40" s="43" t="s">
        <v>52</v>
      </c>
      <c r="C40" s="42">
        <v>69.400000000000006</v>
      </c>
      <c r="D40" s="48" t="s">
        <v>316</v>
      </c>
      <c r="E40" s="119">
        <v>7.7169999999999996</v>
      </c>
      <c r="F40" s="119">
        <v>8.0259999999999998</v>
      </c>
      <c r="G40" s="120">
        <v>0.26567820000000014</v>
      </c>
      <c r="H40" s="127">
        <v>9.542762103977491E-2</v>
      </c>
      <c r="I40" s="122">
        <v>0.36110582103977507</v>
      </c>
      <c r="J40" s="66"/>
      <c r="L40" s="132"/>
      <c r="M40" s="19"/>
    </row>
    <row r="41" spans="1:13" x14ac:dyDescent="0.25">
      <c r="A41" s="90">
        <v>25</v>
      </c>
      <c r="B41" s="43" t="s">
        <v>53</v>
      </c>
      <c r="C41" s="42">
        <v>64.3</v>
      </c>
      <c r="D41" s="48" t="s">
        <v>316</v>
      </c>
      <c r="E41" s="119">
        <v>3.9460000000000002</v>
      </c>
      <c r="F41" s="119">
        <v>3.9460000000000002</v>
      </c>
      <c r="G41" s="120">
        <v>0</v>
      </c>
      <c r="H41" s="127">
        <v>8.8414928427341874E-2</v>
      </c>
      <c r="I41" s="122">
        <v>8.8414928427341874E-2</v>
      </c>
      <c r="J41" s="66"/>
      <c r="L41" s="132"/>
      <c r="M41" s="19"/>
    </row>
    <row r="42" spans="1:13" x14ac:dyDescent="0.25">
      <c r="A42" s="90">
        <v>26</v>
      </c>
      <c r="B42" s="43" t="s">
        <v>54</v>
      </c>
      <c r="C42" s="42">
        <v>42.8</v>
      </c>
      <c r="D42" s="48" t="s">
        <v>316</v>
      </c>
      <c r="E42" s="119">
        <v>3.7160000000000002</v>
      </c>
      <c r="F42" s="119">
        <v>3.7160000000000002</v>
      </c>
      <c r="G42" s="120">
        <v>0</v>
      </c>
      <c r="H42" s="127">
        <v>5.8851616433751669E-2</v>
      </c>
      <c r="I42" s="122">
        <v>5.8851616433751669E-2</v>
      </c>
      <c r="J42" s="66"/>
      <c r="L42" s="132"/>
      <c r="M42" s="19"/>
    </row>
    <row r="43" spans="1:13" x14ac:dyDescent="0.25">
      <c r="A43" s="90">
        <v>27</v>
      </c>
      <c r="B43" s="43" t="s">
        <v>55</v>
      </c>
      <c r="C43" s="42">
        <v>45.3</v>
      </c>
      <c r="D43" s="48" t="s">
        <v>316</v>
      </c>
      <c r="E43" s="119">
        <v>3.278</v>
      </c>
      <c r="F43" s="119">
        <v>3.278</v>
      </c>
      <c r="G43" s="120">
        <v>0</v>
      </c>
      <c r="H43" s="127">
        <v>6.2289210851610995E-2</v>
      </c>
      <c r="I43" s="122">
        <v>6.2289210851610995E-2</v>
      </c>
      <c r="J43" s="66"/>
      <c r="L43" s="132"/>
      <c r="M43" s="19"/>
    </row>
    <row r="44" spans="1:13" x14ac:dyDescent="0.25">
      <c r="A44" s="90">
        <v>28</v>
      </c>
      <c r="B44" s="43" t="s">
        <v>56</v>
      </c>
      <c r="C44" s="42">
        <v>69.599999999999994</v>
      </c>
      <c r="D44" s="48" t="s">
        <v>316</v>
      </c>
      <c r="E44" s="119">
        <v>7.7939999999999996</v>
      </c>
      <c r="F44" s="119">
        <v>8.4610000000000003</v>
      </c>
      <c r="G44" s="120">
        <v>0.57348660000000062</v>
      </c>
      <c r="H44" s="127">
        <v>9.5702628593203651E-2</v>
      </c>
      <c r="I44" s="122">
        <v>0.66918922859320429</v>
      </c>
      <c r="J44" s="66"/>
      <c r="L44" s="132"/>
      <c r="M44" s="19"/>
    </row>
    <row r="45" spans="1:13" x14ac:dyDescent="0.25">
      <c r="A45" s="90">
        <v>29</v>
      </c>
      <c r="B45" s="43" t="s">
        <v>57</v>
      </c>
      <c r="C45" s="42">
        <v>63.3</v>
      </c>
      <c r="D45" s="48" t="s">
        <v>316</v>
      </c>
      <c r="E45" s="119">
        <v>5.3780000000000001</v>
      </c>
      <c r="F45" s="119">
        <v>6.0229999999999997</v>
      </c>
      <c r="G45" s="120">
        <v>0.55457099999999959</v>
      </c>
      <c r="H45" s="127">
        <v>8.7039890660198141E-2</v>
      </c>
      <c r="I45" s="122">
        <v>0.64161089066019772</v>
      </c>
      <c r="J45" s="66"/>
      <c r="L45" s="132"/>
      <c r="M45" s="19"/>
    </row>
    <row r="46" spans="1:13" x14ac:dyDescent="0.25">
      <c r="A46" s="90">
        <v>30</v>
      </c>
      <c r="B46" s="43" t="s">
        <v>58</v>
      </c>
      <c r="C46" s="42">
        <v>42.5</v>
      </c>
      <c r="D46" s="48" t="s">
        <v>316</v>
      </c>
      <c r="E46" s="119">
        <v>2.5270000000000001</v>
      </c>
      <c r="F46" s="119">
        <v>2.5819999999999999</v>
      </c>
      <c r="G46" s="120">
        <v>4.7288999999999755E-2</v>
      </c>
      <c r="H46" s="127">
        <v>5.843910510360855E-2</v>
      </c>
      <c r="I46" s="122">
        <v>0.10572810510360831</v>
      </c>
      <c r="J46" s="66"/>
      <c r="L46" s="132"/>
      <c r="M46" s="19"/>
    </row>
    <row r="47" spans="1:13" x14ac:dyDescent="0.25">
      <c r="A47" s="90">
        <v>31</v>
      </c>
      <c r="B47" s="43" t="s">
        <v>59</v>
      </c>
      <c r="C47" s="42">
        <v>44.5</v>
      </c>
      <c r="D47" s="48" t="s">
        <v>316</v>
      </c>
      <c r="E47" s="119">
        <v>4.9050000000000002</v>
      </c>
      <c r="F47" s="119">
        <v>5.157</v>
      </c>
      <c r="G47" s="120">
        <v>0.21666959999999982</v>
      </c>
      <c r="H47" s="127">
        <v>6.1189180637896017E-2</v>
      </c>
      <c r="I47" s="122">
        <v>0.27785878063789582</v>
      </c>
      <c r="J47" s="66"/>
      <c r="L47" s="132"/>
      <c r="M47" s="19"/>
    </row>
    <row r="48" spans="1:13" x14ac:dyDescent="0.25">
      <c r="A48" s="90">
        <v>32</v>
      </c>
      <c r="B48" s="43" t="s">
        <v>60</v>
      </c>
      <c r="C48" s="42">
        <v>69.900000000000006</v>
      </c>
      <c r="D48" s="48" t="s">
        <v>316</v>
      </c>
      <c r="E48" s="119">
        <v>1.107</v>
      </c>
      <c r="F48" s="119">
        <v>1.107</v>
      </c>
      <c r="G48" s="120">
        <v>0</v>
      </c>
      <c r="H48" s="127">
        <v>9.6115139923346776E-2</v>
      </c>
      <c r="I48" s="122">
        <v>9.6115139923346776E-2</v>
      </c>
      <c r="J48" s="66"/>
      <c r="L48" s="132"/>
      <c r="M48" s="19"/>
    </row>
    <row r="49" spans="1:13" x14ac:dyDescent="0.25">
      <c r="A49" s="90">
        <v>33</v>
      </c>
      <c r="B49" s="43" t="s">
        <v>61</v>
      </c>
      <c r="C49" s="42">
        <v>64.8</v>
      </c>
      <c r="D49" s="48" t="s">
        <v>316</v>
      </c>
      <c r="E49" s="119">
        <v>5.4470000000000001</v>
      </c>
      <c r="F49" s="119">
        <v>5.5419999999999998</v>
      </c>
      <c r="G49" s="120">
        <v>8.1680999999999782E-2</v>
      </c>
      <c r="H49" s="127">
        <v>8.910244731091374E-2</v>
      </c>
      <c r="I49" s="122">
        <v>0.17078344731091352</v>
      </c>
      <c r="J49" s="66"/>
      <c r="L49" s="132"/>
      <c r="M49" s="19"/>
    </row>
    <row r="50" spans="1:13" x14ac:dyDescent="0.25">
      <c r="A50" s="90">
        <v>34</v>
      </c>
      <c r="B50" s="43" t="s">
        <v>386</v>
      </c>
      <c r="C50" s="42">
        <v>42.7</v>
      </c>
      <c r="D50" s="48" t="s">
        <v>316</v>
      </c>
      <c r="E50" s="119">
        <v>2.9430000000000001</v>
      </c>
      <c r="F50" s="119">
        <v>3.0720000000000001</v>
      </c>
      <c r="G50" s="120">
        <v>0.1109142</v>
      </c>
      <c r="H50" s="127">
        <v>5.8714112657037305E-2</v>
      </c>
      <c r="I50" s="122">
        <v>0.16962831265703732</v>
      </c>
      <c r="J50" s="66"/>
      <c r="L50" s="132"/>
      <c r="M50" s="19"/>
    </row>
    <row r="51" spans="1:13" x14ac:dyDescent="0.25">
      <c r="A51" s="90">
        <v>35</v>
      </c>
      <c r="B51" s="43" t="s">
        <v>63</v>
      </c>
      <c r="C51" s="42">
        <v>44.4</v>
      </c>
      <c r="D51" s="48" t="s">
        <v>316</v>
      </c>
      <c r="E51" s="119">
        <v>4.6260000000000003</v>
      </c>
      <c r="F51" s="119">
        <v>5.0979999999999999</v>
      </c>
      <c r="G51" s="120">
        <v>0.40582559999999962</v>
      </c>
      <c r="H51" s="127">
        <v>6.1051676861181639E-2</v>
      </c>
      <c r="I51" s="122">
        <v>0.46687727686118125</v>
      </c>
      <c r="J51" s="66"/>
      <c r="L51" s="132"/>
      <c r="M51" s="19"/>
    </row>
    <row r="52" spans="1:13" x14ac:dyDescent="0.25">
      <c r="A52" s="90">
        <v>36</v>
      </c>
      <c r="B52" s="43" t="s">
        <v>64</v>
      </c>
      <c r="C52" s="42">
        <v>69</v>
      </c>
      <c r="D52" s="48" t="s">
        <v>316</v>
      </c>
      <c r="E52" s="119">
        <v>6.0579999999999998</v>
      </c>
      <c r="F52" s="119">
        <v>6.3019999999999996</v>
      </c>
      <c r="G52" s="120">
        <v>0.20979119999999982</v>
      </c>
      <c r="H52" s="127">
        <v>9.4877605932917414E-2</v>
      </c>
      <c r="I52" s="122">
        <v>0.30466880593291723</v>
      </c>
      <c r="J52" s="66"/>
      <c r="L52" s="132"/>
      <c r="M52" s="19"/>
    </row>
    <row r="53" spans="1:13" x14ac:dyDescent="0.25">
      <c r="A53" s="90">
        <v>37</v>
      </c>
      <c r="B53" s="43" t="s">
        <v>65</v>
      </c>
      <c r="C53" s="42">
        <v>64.5</v>
      </c>
      <c r="D53" s="48" t="s">
        <v>316</v>
      </c>
      <c r="E53" s="119">
        <v>4.782</v>
      </c>
      <c r="F53" s="119">
        <v>5.4909999999999997</v>
      </c>
      <c r="G53" s="120">
        <v>0.60959819999999965</v>
      </c>
      <c r="H53" s="127">
        <v>8.8689935980770629E-2</v>
      </c>
      <c r="I53" s="122">
        <v>0.69828813598077022</v>
      </c>
      <c r="J53" s="66"/>
      <c r="L53" s="132"/>
      <c r="M53" s="19"/>
    </row>
    <row r="54" spans="1:13" x14ac:dyDescent="0.25">
      <c r="A54" s="90">
        <v>38</v>
      </c>
      <c r="B54" s="43" t="s">
        <v>66</v>
      </c>
      <c r="C54" s="42">
        <v>42</v>
      </c>
      <c r="D54" s="48" t="s">
        <v>316</v>
      </c>
      <c r="E54" s="119">
        <v>4.9690000000000003</v>
      </c>
      <c r="F54" s="119">
        <v>5.3490000000000002</v>
      </c>
      <c r="G54" s="120">
        <v>0.3267239999999999</v>
      </c>
      <c r="H54" s="127">
        <v>5.7751586220036691E-2</v>
      </c>
      <c r="I54" s="122">
        <v>0.38447558622003658</v>
      </c>
      <c r="J54" s="66"/>
      <c r="L54" s="132"/>
      <c r="M54" s="19"/>
    </row>
    <row r="55" spans="1:13" x14ac:dyDescent="0.25">
      <c r="A55" s="90">
        <v>39</v>
      </c>
      <c r="B55" s="43" t="s">
        <v>67</v>
      </c>
      <c r="C55" s="42">
        <v>44.4</v>
      </c>
      <c r="D55" s="48" t="s">
        <v>316</v>
      </c>
      <c r="E55" s="119">
        <v>3.556</v>
      </c>
      <c r="F55" s="119">
        <v>3.556</v>
      </c>
      <c r="G55" s="120">
        <v>0</v>
      </c>
      <c r="H55" s="127">
        <v>6.1051676861181639E-2</v>
      </c>
      <c r="I55" s="122">
        <v>6.1051676861181639E-2</v>
      </c>
      <c r="J55" s="66"/>
      <c r="L55" s="132"/>
      <c r="M55" s="19"/>
    </row>
    <row r="56" spans="1:13" x14ac:dyDescent="0.25">
      <c r="A56" s="90">
        <v>40</v>
      </c>
      <c r="B56" s="43" t="s">
        <v>68</v>
      </c>
      <c r="C56" s="42">
        <v>69.2</v>
      </c>
      <c r="D56" s="48" t="s">
        <v>316</v>
      </c>
      <c r="E56" s="119">
        <v>3.5630000000000002</v>
      </c>
      <c r="F56" s="119">
        <v>4.2480000000000002</v>
      </c>
      <c r="G56" s="120">
        <v>0.58896300000000001</v>
      </c>
      <c r="H56" s="127">
        <v>9.5152613486346169E-2</v>
      </c>
      <c r="I56" s="122">
        <v>0.6841156134863462</v>
      </c>
      <c r="J56" s="66"/>
      <c r="L56" s="132"/>
      <c r="M56" s="19"/>
    </row>
    <row r="57" spans="1:13" x14ac:dyDescent="0.25">
      <c r="A57" s="90">
        <v>41</v>
      </c>
      <c r="B57" s="43" t="s">
        <v>69</v>
      </c>
      <c r="C57" s="42">
        <v>64.7</v>
      </c>
      <c r="D57" s="48" t="s">
        <v>316</v>
      </c>
      <c r="E57" s="119">
        <v>4.08</v>
      </c>
      <c r="F57" s="119">
        <v>4.1280000000000001</v>
      </c>
      <c r="G57" s="120">
        <v>4.127040000000004E-2</v>
      </c>
      <c r="H57" s="127">
        <v>8.8964943534199384E-2</v>
      </c>
      <c r="I57" s="122">
        <v>0.13023534353419941</v>
      </c>
      <c r="J57" s="66"/>
      <c r="L57" s="132"/>
      <c r="M57" s="19"/>
    </row>
    <row r="58" spans="1:13" x14ac:dyDescent="0.25">
      <c r="A58" s="90">
        <v>42</v>
      </c>
      <c r="B58" s="43" t="s">
        <v>70</v>
      </c>
      <c r="C58" s="42">
        <v>42.5</v>
      </c>
      <c r="D58" s="48" t="s">
        <v>316</v>
      </c>
      <c r="E58" s="119">
        <v>1.9139999999999999</v>
      </c>
      <c r="F58" s="119">
        <v>1.9239999999999999</v>
      </c>
      <c r="G58" s="120">
        <v>8.5980000000000084E-3</v>
      </c>
      <c r="H58" s="127">
        <v>5.843910510360855E-2</v>
      </c>
      <c r="I58" s="122">
        <v>6.7037105103608552E-2</v>
      </c>
      <c r="J58" s="66"/>
      <c r="L58" s="132"/>
      <c r="M58" s="19"/>
    </row>
    <row r="59" spans="1:13" x14ac:dyDescent="0.25">
      <c r="A59" s="90">
        <v>43</v>
      </c>
      <c r="B59" s="43" t="s">
        <v>71</v>
      </c>
      <c r="C59" s="42">
        <v>44.5</v>
      </c>
      <c r="D59" s="48" t="s">
        <v>316</v>
      </c>
      <c r="E59" s="119">
        <v>3.8439999999999999</v>
      </c>
      <c r="F59" s="119">
        <v>3.8439999999999999</v>
      </c>
      <c r="G59" s="120">
        <v>0</v>
      </c>
      <c r="H59" s="127">
        <v>6.1189180637896017E-2</v>
      </c>
      <c r="I59" s="122">
        <v>6.1189180637896017E-2</v>
      </c>
      <c r="J59" s="66"/>
      <c r="L59" s="132"/>
      <c r="M59" s="19"/>
    </row>
    <row r="60" spans="1:13" x14ac:dyDescent="0.25">
      <c r="A60" s="90">
        <v>44</v>
      </c>
      <c r="B60" s="43" t="s">
        <v>72</v>
      </c>
      <c r="C60" s="42">
        <v>69.599999999999994</v>
      </c>
      <c r="D60" s="48" t="s">
        <v>316</v>
      </c>
      <c r="E60" s="119">
        <v>6.6420000000000003</v>
      </c>
      <c r="F60" s="119">
        <v>7.2140000000000004</v>
      </c>
      <c r="G60" s="120">
        <v>0.49180560000000006</v>
      </c>
      <c r="H60" s="127">
        <v>9.5702628593203651E-2</v>
      </c>
      <c r="I60" s="122">
        <v>0.58750822859320373</v>
      </c>
      <c r="J60" s="66"/>
      <c r="L60" s="132"/>
      <c r="M60" s="19"/>
    </row>
    <row r="61" spans="1:13" x14ac:dyDescent="0.25">
      <c r="A61" s="90">
        <v>45</v>
      </c>
      <c r="B61" s="43" t="s">
        <v>73</v>
      </c>
      <c r="C61" s="42">
        <v>64.8</v>
      </c>
      <c r="D61" s="48" t="s">
        <v>316</v>
      </c>
      <c r="E61" s="119">
        <v>7.4470000000000001</v>
      </c>
      <c r="F61" s="119">
        <v>8.2409999999999997</v>
      </c>
      <c r="G61" s="120">
        <v>0.68268119999999965</v>
      </c>
      <c r="H61" s="127">
        <v>8.910244731091374E-2</v>
      </c>
      <c r="I61" s="122">
        <v>0.77178364731091342</v>
      </c>
      <c r="J61" s="66"/>
      <c r="L61" s="132"/>
      <c r="M61" s="19"/>
    </row>
    <row r="62" spans="1:13" x14ac:dyDescent="0.25">
      <c r="A62" s="90">
        <v>46</v>
      </c>
      <c r="B62" s="43" t="s">
        <v>74</v>
      </c>
      <c r="C62" s="42">
        <v>42.6</v>
      </c>
      <c r="D62" s="48" t="s">
        <v>316</v>
      </c>
      <c r="E62" s="119">
        <v>1.671</v>
      </c>
      <c r="F62" s="119">
        <v>1.671</v>
      </c>
      <c r="G62" s="120">
        <v>0</v>
      </c>
      <c r="H62" s="127">
        <v>5.8576608880322928E-2</v>
      </c>
      <c r="I62" s="122">
        <v>5.8576608880322928E-2</v>
      </c>
      <c r="J62" s="66"/>
      <c r="L62" s="132"/>
      <c r="M62" s="19"/>
    </row>
    <row r="63" spans="1:13" x14ac:dyDescent="0.25">
      <c r="A63" s="90">
        <v>47</v>
      </c>
      <c r="B63" s="43" t="s">
        <v>75</v>
      </c>
      <c r="C63" s="42">
        <v>44.2</v>
      </c>
      <c r="D63" s="48" t="s">
        <v>316</v>
      </c>
      <c r="E63" s="119">
        <v>3.3260000000000001</v>
      </c>
      <c r="F63" s="119">
        <v>3.984</v>
      </c>
      <c r="G63" s="120">
        <v>0.56574839999999993</v>
      </c>
      <c r="H63" s="127">
        <v>6.0776669307752898E-2</v>
      </c>
      <c r="I63" s="122">
        <v>0.62652506930775287</v>
      </c>
      <c r="J63" s="66"/>
      <c r="L63" s="132"/>
      <c r="M63" s="19"/>
    </row>
    <row r="64" spans="1:13" x14ac:dyDescent="0.25">
      <c r="A64" s="90">
        <v>48</v>
      </c>
      <c r="B64" s="43" t="s">
        <v>76</v>
      </c>
      <c r="C64" s="42">
        <v>69.2</v>
      </c>
      <c r="D64" s="48" t="s">
        <v>316</v>
      </c>
      <c r="E64" s="119">
        <v>6.7720000000000002</v>
      </c>
      <c r="F64" s="119">
        <v>7.1059999999999999</v>
      </c>
      <c r="G64" s="120">
        <v>0.28717319999999968</v>
      </c>
      <c r="H64" s="127">
        <v>9.5152613486346169E-2</v>
      </c>
      <c r="I64" s="122">
        <v>0.38232581348634587</v>
      </c>
      <c r="J64" s="66"/>
      <c r="L64" s="132"/>
      <c r="M64" s="19"/>
    </row>
    <row r="65" spans="1:13" x14ac:dyDescent="0.25">
      <c r="A65" s="90">
        <v>49</v>
      </c>
      <c r="B65" s="43" t="s">
        <v>77</v>
      </c>
      <c r="C65" s="42">
        <v>64.3</v>
      </c>
      <c r="D65" s="48" t="s">
        <v>316</v>
      </c>
      <c r="E65" s="119">
        <v>3.1680000000000001</v>
      </c>
      <c r="F65" s="119">
        <v>3.359</v>
      </c>
      <c r="G65" s="120">
        <v>0.16422179999999986</v>
      </c>
      <c r="H65" s="127">
        <v>8.8414928427341874E-2</v>
      </c>
      <c r="I65" s="122">
        <v>0.25263672842734175</v>
      </c>
      <c r="J65" s="66"/>
      <c r="L65" s="132"/>
      <c r="M65" s="19"/>
    </row>
    <row r="66" spans="1:13" x14ac:dyDescent="0.25">
      <c r="A66" s="90">
        <v>50</v>
      </c>
      <c r="B66" s="43" t="s">
        <v>78</v>
      </c>
      <c r="C66" s="42">
        <v>42.5</v>
      </c>
      <c r="D66" s="48" t="s">
        <v>316</v>
      </c>
      <c r="E66" s="119">
        <v>3.1909999999999998</v>
      </c>
      <c r="F66" s="119">
        <v>3.403</v>
      </c>
      <c r="G66" s="120">
        <v>0.18227760000000015</v>
      </c>
      <c r="H66" s="127">
        <v>5.843910510360855E-2</v>
      </c>
      <c r="I66" s="122">
        <v>0.24071670510360871</v>
      </c>
      <c r="J66" s="66"/>
      <c r="L66" s="132"/>
      <c r="M66" s="19"/>
    </row>
    <row r="67" spans="1:13" x14ac:dyDescent="0.25">
      <c r="A67" s="90">
        <v>51</v>
      </c>
      <c r="B67" s="43" t="s">
        <v>79</v>
      </c>
      <c r="C67" s="42">
        <v>43.8</v>
      </c>
      <c r="D67" s="48" t="s">
        <v>316</v>
      </c>
      <c r="E67" s="119">
        <v>2.4780000000000002</v>
      </c>
      <c r="F67" s="119">
        <v>2.4780000000000002</v>
      </c>
      <c r="G67" s="120">
        <v>0</v>
      </c>
      <c r="H67" s="127">
        <v>6.0226654200895402E-2</v>
      </c>
      <c r="I67" s="122">
        <v>6.0226654200895402E-2</v>
      </c>
      <c r="J67" s="66"/>
      <c r="L67" s="132"/>
      <c r="M67" s="19"/>
    </row>
    <row r="68" spans="1:13" x14ac:dyDescent="0.25">
      <c r="A68" s="90">
        <v>52</v>
      </c>
      <c r="B68" s="43" t="s">
        <v>80</v>
      </c>
      <c r="C68" s="42">
        <v>69.3</v>
      </c>
      <c r="D68" s="48" t="s">
        <v>316</v>
      </c>
      <c r="E68" s="119">
        <v>4.99</v>
      </c>
      <c r="F68" s="119">
        <v>5.7039999999999997</v>
      </c>
      <c r="G68" s="120">
        <v>0.61389719999999959</v>
      </c>
      <c r="H68" s="127">
        <v>9.5290117263060525E-2</v>
      </c>
      <c r="I68" s="122">
        <v>0.70918731726306006</v>
      </c>
      <c r="J68" s="66"/>
      <c r="L68" s="132"/>
      <c r="M68" s="19"/>
    </row>
    <row r="69" spans="1:13" x14ac:dyDescent="0.25">
      <c r="A69" s="90">
        <v>53</v>
      </c>
      <c r="B69" s="43" t="s">
        <v>81</v>
      </c>
      <c r="C69" s="42">
        <v>63.7</v>
      </c>
      <c r="D69" s="48" t="s">
        <v>316</v>
      </c>
      <c r="E69" s="119">
        <v>5.6849999999999996</v>
      </c>
      <c r="F69" s="119">
        <v>5.6849999999999996</v>
      </c>
      <c r="G69" s="120">
        <v>0</v>
      </c>
      <c r="H69" s="127">
        <v>8.7589905767055651E-2</v>
      </c>
      <c r="I69" s="122">
        <v>8.7589905767055651E-2</v>
      </c>
      <c r="J69" s="66"/>
      <c r="L69" s="132"/>
      <c r="M69" s="19"/>
    </row>
    <row r="70" spans="1:13" x14ac:dyDescent="0.25">
      <c r="A70" s="90">
        <v>54</v>
      </c>
      <c r="B70" s="43" t="s">
        <v>82</v>
      </c>
      <c r="C70" s="42">
        <v>42.4</v>
      </c>
      <c r="D70" s="48" t="s">
        <v>316</v>
      </c>
      <c r="E70" s="119">
        <v>3.984</v>
      </c>
      <c r="F70" s="119">
        <v>4.2869999999999999</v>
      </c>
      <c r="G70" s="120">
        <v>0.26051939999999996</v>
      </c>
      <c r="H70" s="127">
        <v>5.830160132689418E-2</v>
      </c>
      <c r="I70" s="122">
        <v>0.31882100132689412</v>
      </c>
      <c r="J70" s="66"/>
      <c r="L70" s="132"/>
      <c r="M70" s="19"/>
    </row>
    <row r="71" spans="1:13" x14ac:dyDescent="0.25">
      <c r="A71" s="90">
        <v>55</v>
      </c>
      <c r="B71" s="43" t="s">
        <v>83</v>
      </c>
      <c r="C71" s="42">
        <v>44</v>
      </c>
      <c r="D71" s="48" t="s">
        <v>316</v>
      </c>
      <c r="E71" s="119">
        <v>4.1130000000000004</v>
      </c>
      <c r="F71" s="119">
        <v>4.5060000000000002</v>
      </c>
      <c r="G71" s="120">
        <v>0.33790139999999985</v>
      </c>
      <c r="H71" s="127">
        <v>6.050166175432415E-2</v>
      </c>
      <c r="I71" s="122">
        <v>0.39840306175432399</v>
      </c>
      <c r="J71" s="66"/>
      <c r="L71" s="132"/>
      <c r="M71" s="19"/>
    </row>
    <row r="72" spans="1:13" x14ac:dyDescent="0.25">
      <c r="A72" s="90">
        <v>56</v>
      </c>
      <c r="B72" s="43" t="s">
        <v>84</v>
      </c>
      <c r="C72" s="42">
        <v>69.5</v>
      </c>
      <c r="D72" s="48" t="s">
        <v>316</v>
      </c>
      <c r="E72" s="119">
        <v>3.7090000000000001</v>
      </c>
      <c r="F72" s="119">
        <v>4.1470000000000002</v>
      </c>
      <c r="G72" s="120">
        <v>0.37659240000000016</v>
      </c>
      <c r="H72" s="127">
        <v>9.556512481648928E-2</v>
      </c>
      <c r="I72" s="122">
        <v>0.47215752481648943</v>
      </c>
      <c r="J72" s="66"/>
      <c r="L72" s="132"/>
      <c r="M72" s="19"/>
    </row>
    <row r="73" spans="1:13" x14ac:dyDescent="0.25">
      <c r="A73" s="90">
        <v>57</v>
      </c>
      <c r="B73" s="43" t="s">
        <v>85</v>
      </c>
      <c r="C73" s="42">
        <v>63.6</v>
      </c>
      <c r="D73" s="48" t="s">
        <v>316</v>
      </c>
      <c r="E73" s="119">
        <v>3.7120000000000002</v>
      </c>
      <c r="F73" s="119">
        <v>3.7120000000000002</v>
      </c>
      <c r="G73" s="120">
        <v>0</v>
      </c>
      <c r="H73" s="127">
        <v>8.7452401990341266E-2</v>
      </c>
      <c r="I73" s="122">
        <v>8.7452401990341266E-2</v>
      </c>
      <c r="J73" s="66"/>
      <c r="L73" s="132"/>
      <c r="M73" s="19"/>
    </row>
    <row r="74" spans="1:13" x14ac:dyDescent="0.25">
      <c r="A74" s="90">
        <v>58</v>
      </c>
      <c r="B74" s="43" t="s">
        <v>86</v>
      </c>
      <c r="C74" s="42">
        <v>42.6</v>
      </c>
      <c r="D74" s="48" t="s">
        <v>316</v>
      </c>
      <c r="E74" s="119">
        <v>3.1909999999999998</v>
      </c>
      <c r="F74" s="119">
        <v>3.6120000000000001</v>
      </c>
      <c r="G74" s="120">
        <v>0.36197580000000024</v>
      </c>
      <c r="H74" s="127">
        <v>5.8576608880322928E-2</v>
      </c>
      <c r="I74" s="122">
        <v>0.42055240888032319</v>
      </c>
      <c r="J74" s="66"/>
      <c r="L74" s="132"/>
      <c r="M74" s="19"/>
    </row>
    <row r="75" spans="1:13" x14ac:dyDescent="0.25">
      <c r="A75" s="90">
        <v>59</v>
      </c>
      <c r="B75" s="43" t="s">
        <v>87</v>
      </c>
      <c r="C75" s="42">
        <v>43.9</v>
      </c>
      <c r="D75" s="48" t="s">
        <v>316</v>
      </c>
      <c r="E75" s="119">
        <v>3.81</v>
      </c>
      <c r="F75" s="119">
        <v>4.2450000000000001</v>
      </c>
      <c r="G75" s="120">
        <v>0.37401300000000004</v>
      </c>
      <c r="H75" s="127">
        <v>6.0364157977609773E-2</v>
      </c>
      <c r="I75" s="122">
        <v>0.43437715797760978</v>
      </c>
      <c r="J75" s="66"/>
      <c r="L75" s="132"/>
      <c r="M75" s="19"/>
    </row>
    <row r="76" spans="1:13" x14ac:dyDescent="0.25">
      <c r="A76" s="90">
        <v>60</v>
      </c>
      <c r="B76" s="43" t="s">
        <v>88</v>
      </c>
      <c r="C76" s="42">
        <v>68.900000000000006</v>
      </c>
      <c r="D76" s="48" t="s">
        <v>316</v>
      </c>
      <c r="E76" s="119">
        <v>2.641</v>
      </c>
      <c r="F76" s="119">
        <v>2.6419999999999999</v>
      </c>
      <c r="G76" s="120">
        <v>8.5979999999990532E-4</v>
      </c>
      <c r="H76" s="127">
        <v>9.4740102156203057E-2</v>
      </c>
      <c r="I76" s="122">
        <v>9.5599902156202968E-2</v>
      </c>
      <c r="J76" s="66"/>
      <c r="L76" s="132"/>
      <c r="M76" s="19"/>
    </row>
    <row r="77" spans="1:13" x14ac:dyDescent="0.25">
      <c r="A77" s="90">
        <v>61</v>
      </c>
      <c r="B77" s="43" t="s">
        <v>89</v>
      </c>
      <c r="C77" s="42">
        <v>63.7</v>
      </c>
      <c r="D77" s="48" t="s">
        <v>316</v>
      </c>
      <c r="E77" s="119">
        <v>8.9429999999999996</v>
      </c>
      <c r="F77" s="119">
        <v>10.262</v>
      </c>
      <c r="G77" s="120">
        <v>1.1340762000000006</v>
      </c>
      <c r="H77" s="127">
        <v>8.7589905767055651E-2</v>
      </c>
      <c r="I77" s="122">
        <v>1.2216661057670564</v>
      </c>
      <c r="J77" s="66"/>
      <c r="L77" s="132"/>
      <c r="M77" s="19"/>
    </row>
    <row r="78" spans="1:13" x14ac:dyDescent="0.25">
      <c r="A78" s="90">
        <v>62</v>
      </c>
      <c r="B78" s="43" t="s">
        <v>90</v>
      </c>
      <c r="C78" s="42">
        <v>42.8</v>
      </c>
      <c r="D78" s="48" t="s">
        <v>316</v>
      </c>
      <c r="E78" s="119">
        <v>3.4460000000000002</v>
      </c>
      <c r="F78" s="119">
        <v>4.383</v>
      </c>
      <c r="G78" s="120">
        <v>0.80563259999999981</v>
      </c>
      <c r="H78" s="127">
        <v>5.8851616433751669E-2</v>
      </c>
      <c r="I78" s="122">
        <v>0.86448421643375151</v>
      </c>
      <c r="J78" s="66"/>
      <c r="L78" s="132"/>
      <c r="M78" s="19"/>
    </row>
    <row r="79" spans="1:13" x14ac:dyDescent="0.25">
      <c r="A79" s="90">
        <v>63</v>
      </c>
      <c r="B79" s="43" t="s">
        <v>91</v>
      </c>
      <c r="C79" s="42">
        <v>44.3</v>
      </c>
      <c r="D79" s="48" t="s">
        <v>316</v>
      </c>
      <c r="E79" s="119">
        <v>5.6710000000000003</v>
      </c>
      <c r="F79" s="119">
        <v>6.1660000000000004</v>
      </c>
      <c r="G79" s="120">
        <v>0.42560100000000012</v>
      </c>
      <c r="H79" s="127">
        <v>6.0914173084467262E-2</v>
      </c>
      <c r="I79" s="122">
        <v>0.4865151730844674</v>
      </c>
      <c r="J79" s="66"/>
      <c r="L79" s="132"/>
      <c r="M79" s="19"/>
    </row>
    <row r="80" spans="1:13" x14ac:dyDescent="0.25">
      <c r="A80" s="90">
        <v>64</v>
      </c>
      <c r="B80" s="43" t="s">
        <v>92</v>
      </c>
      <c r="C80" s="42">
        <v>69</v>
      </c>
      <c r="D80" s="48" t="s">
        <v>316</v>
      </c>
      <c r="E80" s="119">
        <v>5.4649999999999999</v>
      </c>
      <c r="F80" s="119">
        <v>5.7839999999999998</v>
      </c>
      <c r="G80" s="120">
        <v>0.27427619999999997</v>
      </c>
      <c r="H80" s="127">
        <v>9.4877605932917414E-2</v>
      </c>
      <c r="I80" s="122">
        <v>0.36915380593291736</v>
      </c>
      <c r="J80" s="66"/>
      <c r="L80" s="132"/>
      <c r="M80" s="19"/>
    </row>
    <row r="81" spans="1:13" x14ac:dyDescent="0.25">
      <c r="A81" s="90">
        <v>65</v>
      </c>
      <c r="B81" s="43" t="s">
        <v>94</v>
      </c>
      <c r="C81" s="42">
        <v>78</v>
      </c>
      <c r="D81" s="48" t="s">
        <v>316</v>
      </c>
      <c r="E81" s="119">
        <v>8.6199999999999992</v>
      </c>
      <c r="F81" s="119">
        <v>9.3819999999999997</v>
      </c>
      <c r="G81" s="120">
        <v>0.65516760000000041</v>
      </c>
      <c r="H81" s="127">
        <v>0.107252945837211</v>
      </c>
      <c r="I81" s="122">
        <v>0.76242054583721142</v>
      </c>
      <c r="J81" s="66"/>
      <c r="L81" s="132"/>
      <c r="M81" s="19"/>
    </row>
    <row r="82" spans="1:13" x14ac:dyDescent="0.25">
      <c r="A82" s="90">
        <v>66</v>
      </c>
      <c r="B82" s="43" t="s">
        <v>93</v>
      </c>
      <c r="C82" s="42">
        <v>45.4</v>
      </c>
      <c r="D82" s="48" t="s">
        <v>316</v>
      </c>
      <c r="E82" s="119">
        <v>4.4550000000000001</v>
      </c>
      <c r="F82" s="119">
        <v>4.806</v>
      </c>
      <c r="G82" s="120">
        <v>0.3017898</v>
      </c>
      <c r="H82" s="127">
        <v>6.2426714628325372E-2</v>
      </c>
      <c r="I82" s="122">
        <v>0.36421651462832538</v>
      </c>
      <c r="J82" s="66"/>
      <c r="K82" s="84"/>
      <c r="L82" s="132"/>
      <c r="M82" s="19"/>
    </row>
    <row r="83" spans="1:13" x14ac:dyDescent="0.25">
      <c r="A83" s="90">
        <v>67</v>
      </c>
      <c r="B83" s="43" t="s">
        <v>95</v>
      </c>
      <c r="C83" s="42">
        <v>73.599999999999994</v>
      </c>
      <c r="D83" s="48" t="s">
        <v>316</v>
      </c>
      <c r="E83" s="119">
        <v>5.8550000000000004</v>
      </c>
      <c r="F83" s="119">
        <v>5.8550000000000004</v>
      </c>
      <c r="G83" s="120">
        <v>0</v>
      </c>
      <c r="H83" s="127">
        <v>0.10120277966177857</v>
      </c>
      <c r="I83" s="122">
        <v>0.10120277966177857</v>
      </c>
      <c r="J83" s="66"/>
      <c r="K83" s="84"/>
      <c r="L83" s="132"/>
      <c r="M83" s="19"/>
    </row>
    <row r="84" spans="1:13" x14ac:dyDescent="0.25">
      <c r="A84" s="90">
        <v>68</v>
      </c>
      <c r="B84" s="43" t="s">
        <v>96</v>
      </c>
      <c r="C84" s="42">
        <v>50</v>
      </c>
      <c r="D84" s="48" t="s">
        <v>316</v>
      </c>
      <c r="E84" s="119">
        <v>5.12</v>
      </c>
      <c r="F84" s="119">
        <v>5.57</v>
      </c>
      <c r="G84" s="120">
        <v>0.38691000000000014</v>
      </c>
      <c r="H84" s="127">
        <v>6.8751888357186527E-2</v>
      </c>
      <c r="I84" s="122">
        <v>0.45566188835718668</v>
      </c>
      <c r="J84" s="66"/>
      <c r="K84" s="84"/>
      <c r="L84" s="132"/>
      <c r="M84" s="19"/>
    </row>
    <row r="85" spans="1:13" x14ac:dyDescent="0.25">
      <c r="A85" s="90">
        <v>69</v>
      </c>
      <c r="B85" s="43" t="s">
        <v>97</v>
      </c>
      <c r="C85" s="42">
        <v>96.3</v>
      </c>
      <c r="D85" s="48" t="s">
        <v>316</v>
      </c>
      <c r="E85" s="119">
        <v>10.73</v>
      </c>
      <c r="F85" s="119">
        <v>12.27</v>
      </c>
      <c r="G85" s="120">
        <v>1.3240919999999994</v>
      </c>
      <c r="H85" s="127">
        <v>0.13241613697594126</v>
      </c>
      <c r="I85" s="122">
        <v>1.4565081369759407</v>
      </c>
      <c r="J85" s="66"/>
      <c r="K85" s="84"/>
      <c r="L85" s="132"/>
      <c r="M85" s="19"/>
    </row>
    <row r="86" spans="1:13" x14ac:dyDescent="0.25">
      <c r="A86" s="90">
        <v>70</v>
      </c>
      <c r="B86" s="43" t="s">
        <v>98</v>
      </c>
      <c r="C86" s="42">
        <v>77.900000000000006</v>
      </c>
      <c r="D86" s="48" t="s">
        <v>316</v>
      </c>
      <c r="E86" s="119">
        <v>6.4020000000000001</v>
      </c>
      <c r="F86" s="119">
        <v>6.4219999999999997</v>
      </c>
      <c r="G86" s="120">
        <v>1.7195999999999635E-2</v>
      </c>
      <c r="H86" s="127">
        <v>0.10711544206049663</v>
      </c>
      <c r="I86" s="122">
        <v>0.12431144206049627</v>
      </c>
      <c r="J86" s="66"/>
      <c r="K86" s="84"/>
      <c r="L86" s="132"/>
      <c r="M86" s="19"/>
    </row>
    <row r="87" spans="1:13" x14ac:dyDescent="0.25">
      <c r="A87" s="90">
        <v>71</v>
      </c>
      <c r="B87" s="43" t="s">
        <v>99</v>
      </c>
      <c r="C87" s="42">
        <v>44.7</v>
      </c>
      <c r="D87" s="48" t="s">
        <v>316</v>
      </c>
      <c r="E87" s="119">
        <v>5.1609999999999996</v>
      </c>
      <c r="F87" s="119">
        <v>5.9710000000000001</v>
      </c>
      <c r="G87" s="120">
        <v>0.69643800000000045</v>
      </c>
      <c r="H87" s="127">
        <v>6.1464188191324765E-2</v>
      </c>
      <c r="I87" s="122">
        <v>0.75790218819132527</v>
      </c>
      <c r="J87" s="66"/>
      <c r="K87" s="84"/>
      <c r="L87" s="132"/>
      <c r="M87" s="19"/>
    </row>
    <row r="88" spans="1:13" x14ac:dyDescent="0.25">
      <c r="A88" s="90">
        <v>72</v>
      </c>
      <c r="B88" s="43" t="s">
        <v>100</v>
      </c>
      <c r="C88" s="42">
        <v>73.599999999999994</v>
      </c>
      <c r="D88" s="48" t="s">
        <v>316</v>
      </c>
      <c r="E88" s="119">
        <v>7.8550000000000004</v>
      </c>
      <c r="F88" s="119">
        <v>7.8550000000000004</v>
      </c>
      <c r="G88" s="120">
        <v>0</v>
      </c>
      <c r="H88" s="127">
        <v>0.10120277966177857</v>
      </c>
      <c r="I88" s="122">
        <v>0.10120277966177857</v>
      </c>
      <c r="J88" s="66"/>
      <c r="K88" s="84"/>
      <c r="L88" s="132"/>
      <c r="M88" s="19"/>
    </row>
    <row r="89" spans="1:13" x14ac:dyDescent="0.25">
      <c r="A89" s="90">
        <v>73</v>
      </c>
      <c r="B89" s="43" t="s">
        <v>101</v>
      </c>
      <c r="C89" s="42">
        <v>49.4</v>
      </c>
      <c r="D89" s="48" t="s">
        <v>316</v>
      </c>
      <c r="E89" s="119">
        <v>4.6079999999999997</v>
      </c>
      <c r="F89" s="119">
        <v>4.7629999999999999</v>
      </c>
      <c r="G89" s="120">
        <v>0.13326900000000022</v>
      </c>
      <c r="H89" s="127">
        <v>6.792686569690029E-2</v>
      </c>
      <c r="I89" s="122">
        <v>0.20119586569690051</v>
      </c>
      <c r="J89" s="66"/>
      <c r="K89" s="84"/>
      <c r="L89" s="132"/>
      <c r="M89" s="19"/>
    </row>
    <row r="90" spans="1:13" x14ac:dyDescent="0.25">
      <c r="A90" s="90">
        <v>74</v>
      </c>
      <c r="B90" s="43" t="s">
        <v>102</v>
      </c>
      <c r="C90" s="42">
        <v>96.1</v>
      </c>
      <c r="D90" s="48" t="s">
        <v>316</v>
      </c>
      <c r="E90" s="119">
        <v>10.061</v>
      </c>
      <c r="F90" s="119">
        <v>10.976000000000001</v>
      </c>
      <c r="G90" s="120">
        <v>0.78671700000000078</v>
      </c>
      <c r="H90" s="127">
        <v>0.13214112942251252</v>
      </c>
      <c r="I90" s="122">
        <v>0.91885812942251333</v>
      </c>
      <c r="J90" s="66"/>
      <c r="K90" s="84"/>
      <c r="L90" s="132"/>
      <c r="M90" s="19"/>
    </row>
    <row r="91" spans="1:13" x14ac:dyDescent="0.25">
      <c r="A91" s="90">
        <v>75</v>
      </c>
      <c r="B91" s="43" t="s">
        <v>103</v>
      </c>
      <c r="C91" s="42">
        <v>77.3</v>
      </c>
      <c r="D91" s="48" t="s">
        <v>316</v>
      </c>
      <c r="E91" s="119">
        <v>3.835</v>
      </c>
      <c r="F91" s="119">
        <v>4.1390000000000002</v>
      </c>
      <c r="G91" s="120">
        <v>0.26137920000000026</v>
      </c>
      <c r="H91" s="127">
        <v>0.10629041940021038</v>
      </c>
      <c r="I91" s="122">
        <v>0.36766961940021065</v>
      </c>
      <c r="J91" s="66"/>
      <c r="K91" s="84"/>
      <c r="L91" s="132"/>
      <c r="M91" s="19"/>
    </row>
    <row r="92" spans="1:13" x14ac:dyDescent="0.25">
      <c r="A92" s="90">
        <v>76</v>
      </c>
      <c r="B92" s="43" t="s">
        <v>104</v>
      </c>
      <c r="C92" s="42">
        <v>45.1</v>
      </c>
      <c r="D92" s="48" t="s">
        <v>316</v>
      </c>
      <c r="E92" s="119">
        <v>3.8929999999999998</v>
      </c>
      <c r="F92" s="119">
        <v>4.4710000000000001</v>
      </c>
      <c r="G92" s="120">
        <v>0.49696440000000025</v>
      </c>
      <c r="H92" s="127">
        <v>6.2014203298182254E-2</v>
      </c>
      <c r="I92" s="122">
        <v>0.5589786032981825</v>
      </c>
      <c r="J92" s="66"/>
      <c r="K92" s="84"/>
      <c r="L92" s="132"/>
      <c r="M92" s="19"/>
    </row>
    <row r="93" spans="1:13" x14ac:dyDescent="0.25">
      <c r="A93" s="90">
        <v>77</v>
      </c>
      <c r="B93" s="43" t="s">
        <v>105</v>
      </c>
      <c r="C93" s="42">
        <v>72.900000000000006</v>
      </c>
      <c r="D93" s="48" t="s">
        <v>316</v>
      </c>
      <c r="E93" s="119">
        <v>5.95</v>
      </c>
      <c r="F93" s="119">
        <v>6.0940000000000003</v>
      </c>
      <c r="G93" s="120">
        <v>0.12381120000000011</v>
      </c>
      <c r="H93" s="127">
        <v>0.10024025322477798</v>
      </c>
      <c r="I93" s="122">
        <v>0.2240514532247781</v>
      </c>
      <c r="J93" s="66"/>
      <c r="K93" s="84"/>
      <c r="L93" s="132"/>
      <c r="M93" s="19"/>
    </row>
    <row r="94" spans="1:13" x14ac:dyDescent="0.25">
      <c r="A94" s="90">
        <v>78</v>
      </c>
      <c r="B94" s="43" t="s">
        <v>106</v>
      </c>
      <c r="C94" s="42">
        <v>48.6</v>
      </c>
      <c r="D94" s="48" t="s">
        <v>316</v>
      </c>
      <c r="E94" s="119">
        <v>0.76300000000000001</v>
      </c>
      <c r="F94" s="119">
        <v>0.90300000000000002</v>
      </c>
      <c r="G94" s="120">
        <v>0.12037200000000001</v>
      </c>
      <c r="H94" s="127">
        <v>6.6826835483185312E-2</v>
      </c>
      <c r="I94" s="122">
        <v>0.18719883548318533</v>
      </c>
      <c r="J94" s="66"/>
      <c r="K94" s="84"/>
      <c r="L94" s="132"/>
      <c r="M94" s="19"/>
    </row>
    <row r="95" spans="1:13" x14ac:dyDescent="0.25">
      <c r="A95" s="90">
        <v>79</v>
      </c>
      <c r="B95" s="43" t="s">
        <v>107</v>
      </c>
      <c r="C95" s="42">
        <v>96.9</v>
      </c>
      <c r="D95" s="48" t="s">
        <v>316</v>
      </c>
      <c r="E95" s="119">
        <v>9.2110000000000003</v>
      </c>
      <c r="F95" s="119">
        <v>9.5790000000000006</v>
      </c>
      <c r="G95" s="120">
        <v>0.31640640000000031</v>
      </c>
      <c r="H95" s="127">
        <v>0.13324115963622751</v>
      </c>
      <c r="I95" s="122">
        <v>0.44964755963622782</v>
      </c>
      <c r="J95" s="66"/>
      <c r="K95" s="84"/>
      <c r="L95" s="132"/>
      <c r="M95" s="19"/>
    </row>
    <row r="96" spans="1:13" x14ac:dyDescent="0.25">
      <c r="A96" s="90">
        <v>80</v>
      </c>
      <c r="B96" s="43" t="s">
        <v>108</v>
      </c>
      <c r="C96" s="42">
        <v>77.8</v>
      </c>
      <c r="D96" s="48" t="s">
        <v>316</v>
      </c>
      <c r="E96" s="119">
        <v>6.8449999999999998</v>
      </c>
      <c r="F96" s="119">
        <v>7.1189999999999998</v>
      </c>
      <c r="G96" s="120">
        <v>0.23558520000000002</v>
      </c>
      <c r="H96" s="127">
        <v>0.10697793828378224</v>
      </c>
      <c r="I96" s="122">
        <v>0.34256313828378226</v>
      </c>
      <c r="J96" s="66"/>
      <c r="K96" s="84"/>
      <c r="L96" s="132"/>
      <c r="M96" s="19"/>
    </row>
    <row r="97" spans="1:13" x14ac:dyDescent="0.25">
      <c r="A97" s="90">
        <v>81</v>
      </c>
      <c r="B97" s="43" t="s">
        <v>109</v>
      </c>
      <c r="C97" s="42">
        <v>44.9</v>
      </c>
      <c r="D97" s="48" t="s">
        <v>316</v>
      </c>
      <c r="E97" s="119">
        <v>3.629</v>
      </c>
      <c r="F97" s="119">
        <v>3.629</v>
      </c>
      <c r="G97" s="120">
        <v>0</v>
      </c>
      <c r="H97" s="127">
        <v>6.1739195744753506E-2</v>
      </c>
      <c r="I97" s="122">
        <v>6.1739195744753506E-2</v>
      </c>
      <c r="J97" s="66"/>
      <c r="K97" s="84"/>
      <c r="L97" s="132"/>
      <c r="M97" s="19"/>
    </row>
    <row r="98" spans="1:13" x14ac:dyDescent="0.25">
      <c r="A98" s="90">
        <v>82</v>
      </c>
      <c r="B98" s="43" t="s">
        <v>110</v>
      </c>
      <c r="C98" s="42">
        <v>73.2</v>
      </c>
      <c r="D98" s="48" t="s">
        <v>316</v>
      </c>
      <c r="E98" s="119">
        <v>6.8230000000000004</v>
      </c>
      <c r="F98" s="119">
        <v>6.9429999999999996</v>
      </c>
      <c r="G98" s="120">
        <v>0.10317599999999932</v>
      </c>
      <c r="H98" s="127">
        <v>0.10065276455492109</v>
      </c>
      <c r="I98" s="122">
        <v>0.20382876455492041</v>
      </c>
      <c r="J98" s="66"/>
      <c r="K98" s="84"/>
      <c r="L98" s="132"/>
      <c r="M98" s="19"/>
    </row>
    <row r="99" spans="1:13" x14ac:dyDescent="0.25">
      <c r="A99" s="90">
        <v>83</v>
      </c>
      <c r="B99" s="43" t="s">
        <v>111</v>
      </c>
      <c r="C99" s="42">
        <v>49.1</v>
      </c>
      <c r="D99" s="48" t="s">
        <v>316</v>
      </c>
      <c r="E99" s="119">
        <v>4.5289999999999999</v>
      </c>
      <c r="F99" s="119">
        <v>4.5289999999999999</v>
      </c>
      <c r="G99" s="120">
        <v>0</v>
      </c>
      <c r="H99" s="127">
        <v>6.7514354366757179E-2</v>
      </c>
      <c r="I99" s="122">
        <v>6.7514354366757179E-2</v>
      </c>
      <c r="J99" s="66"/>
      <c r="K99" s="84"/>
      <c r="L99" s="132"/>
      <c r="M99" s="19"/>
    </row>
    <row r="100" spans="1:13" x14ac:dyDescent="0.25">
      <c r="A100" s="90">
        <v>84</v>
      </c>
      <c r="B100" s="43" t="s">
        <v>112</v>
      </c>
      <c r="C100" s="42">
        <v>97.4</v>
      </c>
      <c r="D100" s="48" t="s">
        <v>316</v>
      </c>
      <c r="E100" s="119">
        <v>6.84</v>
      </c>
      <c r="F100" s="119">
        <v>7.3760000000000003</v>
      </c>
      <c r="G100" s="120">
        <v>0.4608528000000004</v>
      </c>
      <c r="H100" s="127">
        <v>0.13392867851979937</v>
      </c>
      <c r="I100" s="122">
        <v>0.59478147851979979</v>
      </c>
      <c r="J100" s="66"/>
      <c r="K100" s="84"/>
      <c r="L100" s="132"/>
      <c r="M100" s="19"/>
    </row>
    <row r="101" spans="1:13" x14ac:dyDescent="0.25">
      <c r="A101" s="90">
        <v>85</v>
      </c>
      <c r="B101" s="44" t="s">
        <v>113</v>
      </c>
      <c r="C101" s="42">
        <v>77.5</v>
      </c>
      <c r="D101" s="48" t="s">
        <v>316</v>
      </c>
      <c r="E101" s="119">
        <v>4.5830000000000002</v>
      </c>
      <c r="F101" s="119">
        <v>4.5830000000000002</v>
      </c>
      <c r="G101" s="120">
        <v>0</v>
      </c>
      <c r="H101" s="127">
        <v>0.10656542695363913</v>
      </c>
      <c r="I101" s="122">
        <v>0.10656542695363913</v>
      </c>
      <c r="J101" s="66"/>
      <c r="K101" s="84"/>
      <c r="L101" s="132"/>
      <c r="M101" s="19"/>
    </row>
    <row r="102" spans="1:13" x14ac:dyDescent="0.25">
      <c r="A102" s="90">
        <v>86</v>
      </c>
      <c r="B102" s="43" t="s">
        <v>114</v>
      </c>
      <c r="C102" s="42">
        <v>46.7</v>
      </c>
      <c r="D102" s="48" t="s">
        <v>316</v>
      </c>
      <c r="E102" s="119">
        <v>3.9580000000000002</v>
      </c>
      <c r="F102" s="119">
        <v>4.4130000000000003</v>
      </c>
      <c r="G102" s="120">
        <v>0.39120900000000008</v>
      </c>
      <c r="H102" s="127">
        <v>6.4214263725612231E-2</v>
      </c>
      <c r="I102" s="122">
        <v>0.45542326372561232</v>
      </c>
      <c r="J102" s="66"/>
      <c r="K102" s="84"/>
      <c r="L102" s="132"/>
      <c r="M102" s="19"/>
    </row>
    <row r="103" spans="1:13" x14ac:dyDescent="0.25">
      <c r="A103" s="90">
        <v>87</v>
      </c>
      <c r="B103" s="43" t="s">
        <v>115</v>
      </c>
      <c r="C103" s="42">
        <v>74</v>
      </c>
      <c r="D103" s="48" t="s">
        <v>316</v>
      </c>
      <c r="E103" s="119">
        <v>5.8680000000000003</v>
      </c>
      <c r="F103" s="119">
        <v>6.1230000000000002</v>
      </c>
      <c r="G103" s="120">
        <v>0.21924899999999992</v>
      </c>
      <c r="H103" s="127">
        <v>0.10175279476863607</v>
      </c>
      <c r="I103" s="122">
        <v>0.321001794768636</v>
      </c>
      <c r="J103" s="66"/>
      <c r="K103" s="84"/>
      <c r="L103" s="132"/>
      <c r="M103" s="19"/>
    </row>
    <row r="104" spans="1:13" x14ac:dyDescent="0.25">
      <c r="A104" s="90">
        <v>88</v>
      </c>
      <c r="B104" s="43" t="s">
        <v>116</v>
      </c>
      <c r="C104" s="42">
        <v>48.1</v>
      </c>
      <c r="D104" s="48" t="s">
        <v>316</v>
      </c>
      <c r="E104" s="119">
        <v>3.3769999999999998</v>
      </c>
      <c r="F104" s="119">
        <v>3.613</v>
      </c>
      <c r="G104" s="120">
        <v>0.20291280000000017</v>
      </c>
      <c r="H104" s="127">
        <v>6.6139316599613446E-2</v>
      </c>
      <c r="I104" s="122">
        <v>0.26905211659961359</v>
      </c>
      <c r="J104" s="66"/>
      <c r="K104" s="84"/>
      <c r="L104" s="132"/>
      <c r="M104" s="19"/>
    </row>
    <row r="105" spans="1:13" x14ac:dyDescent="0.25">
      <c r="A105" s="90">
        <v>89</v>
      </c>
      <c r="B105" s="43" t="s">
        <v>117</v>
      </c>
      <c r="C105" s="42">
        <v>96.9</v>
      </c>
      <c r="D105" s="48" t="s">
        <v>316</v>
      </c>
      <c r="E105" s="119">
        <v>7.2839999999999998</v>
      </c>
      <c r="F105" s="119">
        <v>7.2850000000000001</v>
      </c>
      <c r="G105" s="120">
        <v>8.5980000000028718E-4</v>
      </c>
      <c r="H105" s="127">
        <v>0.13324115963622751</v>
      </c>
      <c r="I105" s="122">
        <v>0.13410095963622781</v>
      </c>
      <c r="J105" s="66"/>
      <c r="K105" s="84"/>
      <c r="L105" s="132"/>
      <c r="M105" s="19"/>
    </row>
    <row r="106" spans="1:13" x14ac:dyDescent="0.25">
      <c r="A106" s="90">
        <v>90</v>
      </c>
      <c r="B106" s="43" t="s">
        <v>118</v>
      </c>
      <c r="C106" s="42">
        <v>76.8</v>
      </c>
      <c r="D106" s="48" t="s">
        <v>316</v>
      </c>
      <c r="E106" s="119">
        <v>4.8330000000000002</v>
      </c>
      <c r="F106" s="119">
        <v>4.8330000000000002</v>
      </c>
      <c r="G106" s="120">
        <v>0</v>
      </c>
      <c r="H106" s="127">
        <v>0.10560290051663851</v>
      </c>
      <c r="I106" s="122">
        <v>0.10560290051663851</v>
      </c>
      <c r="J106" s="66"/>
      <c r="K106" s="84"/>
      <c r="L106" s="132"/>
      <c r="M106" s="19"/>
    </row>
    <row r="107" spans="1:13" x14ac:dyDescent="0.25">
      <c r="A107" s="90">
        <v>91</v>
      </c>
      <c r="B107" s="43" t="s">
        <v>119</v>
      </c>
      <c r="C107" s="42">
        <v>45.3</v>
      </c>
      <c r="D107" s="48" t="s">
        <v>316</v>
      </c>
      <c r="E107" s="119">
        <v>4.673</v>
      </c>
      <c r="F107" s="119">
        <v>4.673</v>
      </c>
      <c r="G107" s="120">
        <v>0</v>
      </c>
      <c r="H107" s="127">
        <v>6.2289210851610995E-2</v>
      </c>
      <c r="I107" s="122">
        <v>6.2289210851610995E-2</v>
      </c>
      <c r="J107" s="66"/>
      <c r="K107" s="84"/>
      <c r="L107" s="132"/>
      <c r="M107" s="19"/>
    </row>
    <row r="108" spans="1:13" x14ac:dyDescent="0.25">
      <c r="A108" s="90">
        <v>92</v>
      </c>
      <c r="B108" s="43" t="s">
        <v>120</v>
      </c>
      <c r="C108" s="42">
        <v>73.099999999999994</v>
      </c>
      <c r="D108" s="48" t="s">
        <v>316</v>
      </c>
      <c r="E108" s="119">
        <v>7.9710000000000001</v>
      </c>
      <c r="F108" s="119">
        <v>9.0760000000000005</v>
      </c>
      <c r="G108" s="120">
        <v>0.95007900000000034</v>
      </c>
      <c r="H108" s="127">
        <v>0.1005152607782067</v>
      </c>
      <c r="I108" s="122">
        <v>1.0505942607782071</v>
      </c>
      <c r="J108" s="66"/>
      <c r="K108" s="84"/>
      <c r="L108" s="132"/>
      <c r="M108" s="19"/>
    </row>
    <row r="109" spans="1:13" x14ac:dyDescent="0.25">
      <c r="A109" s="90">
        <v>93</v>
      </c>
      <c r="B109" s="43" t="s">
        <v>121</v>
      </c>
      <c r="C109" s="42">
        <v>49.2</v>
      </c>
      <c r="D109" s="48" t="s">
        <v>316</v>
      </c>
      <c r="E109" s="119">
        <v>3.9910000000000001</v>
      </c>
      <c r="F109" s="119">
        <v>3.9910000000000001</v>
      </c>
      <c r="G109" s="120">
        <v>0</v>
      </c>
      <c r="H109" s="127">
        <v>6.7651858143471549E-2</v>
      </c>
      <c r="I109" s="122">
        <v>6.7651858143471549E-2</v>
      </c>
      <c r="J109" s="66"/>
      <c r="K109" s="84"/>
      <c r="L109" s="132"/>
      <c r="M109" s="19"/>
    </row>
    <row r="110" spans="1:13" x14ac:dyDescent="0.25">
      <c r="A110" s="90">
        <v>94</v>
      </c>
      <c r="B110" s="43" t="s">
        <v>122</v>
      </c>
      <c r="C110" s="42">
        <v>97.2</v>
      </c>
      <c r="D110" s="48" t="s">
        <v>316</v>
      </c>
      <c r="E110" s="119">
        <v>5.3810000000000002</v>
      </c>
      <c r="F110" s="119">
        <v>5.3810000000000002</v>
      </c>
      <c r="G110" s="120">
        <v>0</v>
      </c>
      <c r="H110" s="127">
        <v>0.13365367096637062</v>
      </c>
      <c r="I110" s="122">
        <v>0.13365367096637062</v>
      </c>
      <c r="J110" s="66"/>
      <c r="K110" s="84"/>
      <c r="L110" s="132"/>
      <c r="M110" s="19"/>
    </row>
    <row r="111" spans="1:13" x14ac:dyDescent="0.25">
      <c r="A111" s="90">
        <v>95</v>
      </c>
      <c r="B111" s="43" t="s">
        <v>123</v>
      </c>
      <c r="C111" s="42">
        <v>76.099999999999994</v>
      </c>
      <c r="D111" s="48" t="s">
        <v>316</v>
      </c>
      <c r="E111" s="119">
        <v>3.18</v>
      </c>
      <c r="F111" s="119">
        <v>3.5169999999999999</v>
      </c>
      <c r="G111" s="120">
        <v>0.2897525999999998</v>
      </c>
      <c r="H111" s="127">
        <v>0.1046403740796379</v>
      </c>
      <c r="I111" s="122">
        <v>0.39439297407963769</v>
      </c>
      <c r="J111" s="66"/>
      <c r="K111" s="84"/>
      <c r="L111" s="132"/>
      <c r="M111" s="19"/>
    </row>
    <row r="112" spans="1:13" x14ac:dyDescent="0.25">
      <c r="A112" s="90">
        <v>96</v>
      </c>
      <c r="B112" s="43" t="s">
        <v>124</v>
      </c>
      <c r="C112" s="42">
        <v>45.1</v>
      </c>
      <c r="D112" s="48" t="s">
        <v>316</v>
      </c>
      <c r="E112" s="119">
        <v>3.415</v>
      </c>
      <c r="F112" s="119">
        <v>3.415</v>
      </c>
      <c r="G112" s="120">
        <v>0</v>
      </c>
      <c r="H112" s="127">
        <v>6.2014203298182254E-2</v>
      </c>
      <c r="I112" s="122">
        <v>6.2014203298182254E-2</v>
      </c>
      <c r="J112" s="66"/>
      <c r="K112" s="84"/>
      <c r="L112" s="132"/>
      <c r="M112" s="19"/>
    </row>
    <row r="113" spans="1:13" x14ac:dyDescent="0.25">
      <c r="A113" s="90">
        <v>97</v>
      </c>
      <c r="B113" s="43" t="s">
        <v>125</v>
      </c>
      <c r="C113" s="42">
        <v>73.099999999999994</v>
      </c>
      <c r="D113" s="48" t="s">
        <v>316</v>
      </c>
      <c r="E113" s="119">
        <v>6.1340000000000003</v>
      </c>
      <c r="F113" s="119">
        <v>6.63</v>
      </c>
      <c r="G113" s="120">
        <v>0.42646079999999964</v>
      </c>
      <c r="H113" s="127">
        <v>0.1005152607782067</v>
      </c>
      <c r="I113" s="122">
        <v>0.52697606077820636</v>
      </c>
      <c r="J113" s="66"/>
      <c r="K113" s="84"/>
      <c r="L113" s="132"/>
      <c r="M113" s="19"/>
    </row>
    <row r="114" spans="1:13" x14ac:dyDescent="0.25">
      <c r="A114" s="90">
        <v>98</v>
      </c>
      <c r="B114" s="43" t="s">
        <v>126</v>
      </c>
      <c r="C114" s="42">
        <v>49.1</v>
      </c>
      <c r="D114" s="48" t="s">
        <v>316</v>
      </c>
      <c r="E114" s="119">
        <v>0.76600000000000001</v>
      </c>
      <c r="F114" s="119">
        <v>0.84099999999999997</v>
      </c>
      <c r="G114" s="120">
        <v>6.4484999999999959E-2</v>
      </c>
      <c r="H114" s="127">
        <v>6.7514354366757179E-2</v>
      </c>
      <c r="I114" s="122">
        <v>0.13199935436675714</v>
      </c>
      <c r="J114" s="66"/>
      <c r="K114" s="84"/>
      <c r="L114" s="132"/>
      <c r="M114" s="19"/>
    </row>
    <row r="115" spans="1:13" x14ac:dyDescent="0.25">
      <c r="A115" s="90">
        <v>99</v>
      </c>
      <c r="B115" s="43" t="s">
        <v>127</v>
      </c>
      <c r="C115" s="42">
        <v>97.3</v>
      </c>
      <c r="D115" s="48" t="s">
        <v>316</v>
      </c>
      <c r="E115" s="119">
        <v>8.3889999999999993</v>
      </c>
      <c r="F115" s="119">
        <v>8.3889999999999993</v>
      </c>
      <c r="G115" s="120">
        <v>0</v>
      </c>
      <c r="H115" s="127">
        <v>0.133791174743085</v>
      </c>
      <c r="I115" s="122">
        <v>0.133791174743085</v>
      </c>
      <c r="J115" s="66"/>
      <c r="K115" s="84"/>
      <c r="L115" s="132"/>
      <c r="M115" s="19"/>
    </row>
    <row r="116" spans="1:13" x14ac:dyDescent="0.25">
      <c r="A116" s="90">
        <v>100</v>
      </c>
      <c r="B116" s="43" t="s">
        <v>128</v>
      </c>
      <c r="C116" s="42">
        <v>76.3</v>
      </c>
      <c r="D116" s="48" t="s">
        <v>316</v>
      </c>
      <c r="E116" s="119">
        <v>3.3180000000000001</v>
      </c>
      <c r="F116" s="119">
        <v>3.3180000000000001</v>
      </c>
      <c r="G116" s="120">
        <v>0</v>
      </c>
      <c r="H116" s="127">
        <v>0.10491538163306664</v>
      </c>
      <c r="I116" s="122">
        <v>0.10491538163306664</v>
      </c>
      <c r="J116" s="66"/>
      <c r="K116" s="84"/>
      <c r="L116" s="132"/>
      <c r="M116" s="19"/>
    </row>
    <row r="117" spans="1:13" x14ac:dyDescent="0.25">
      <c r="A117" s="90">
        <v>101</v>
      </c>
      <c r="B117" s="43" t="s">
        <v>129</v>
      </c>
      <c r="C117" s="42">
        <v>44.6</v>
      </c>
      <c r="D117" s="48" t="s">
        <v>316</v>
      </c>
      <c r="E117" s="119">
        <v>3.0430000000000001</v>
      </c>
      <c r="F117" s="119">
        <v>3.448</v>
      </c>
      <c r="G117" s="120">
        <v>0.34821899999999983</v>
      </c>
      <c r="H117" s="127">
        <v>6.1326684414610387E-2</v>
      </c>
      <c r="I117" s="122">
        <v>0.4095456844146102</v>
      </c>
      <c r="J117" s="66"/>
      <c r="K117" s="84"/>
      <c r="L117" s="132"/>
      <c r="M117" s="19"/>
    </row>
    <row r="118" spans="1:13" x14ac:dyDescent="0.25">
      <c r="A118" s="90">
        <v>102</v>
      </c>
      <c r="B118" s="43" t="s">
        <v>130</v>
      </c>
      <c r="C118" s="42">
        <v>73.099999999999994</v>
      </c>
      <c r="D118" s="48" t="s">
        <v>316</v>
      </c>
      <c r="E118" s="119">
        <v>3.665</v>
      </c>
      <c r="F118" s="119">
        <v>3.665</v>
      </c>
      <c r="G118" s="120">
        <v>0</v>
      </c>
      <c r="H118" s="127">
        <v>0.1005152607782067</v>
      </c>
      <c r="I118" s="122">
        <v>0.1005152607782067</v>
      </c>
      <c r="J118" s="66"/>
      <c r="K118" s="84"/>
      <c r="L118" s="132"/>
      <c r="M118" s="19"/>
    </row>
    <row r="119" spans="1:13" x14ac:dyDescent="0.25">
      <c r="A119" s="90">
        <v>103</v>
      </c>
      <c r="B119" s="43" t="s">
        <v>131</v>
      </c>
      <c r="C119" s="42">
        <v>49.5</v>
      </c>
      <c r="D119" s="48" t="s">
        <v>316</v>
      </c>
      <c r="E119" s="119">
        <v>2.8130000000000002</v>
      </c>
      <c r="F119" s="119">
        <v>2.9169999999999998</v>
      </c>
      <c r="G119" s="120">
        <v>8.9419199999999699E-2</v>
      </c>
      <c r="H119" s="127">
        <v>6.8064369473614661E-2</v>
      </c>
      <c r="I119" s="122">
        <v>0.15748356947361436</v>
      </c>
      <c r="J119" s="66"/>
      <c r="K119" s="84"/>
      <c r="L119" s="132"/>
      <c r="M119" s="19"/>
    </row>
    <row r="120" spans="1:13" x14ac:dyDescent="0.25">
      <c r="A120" s="90">
        <v>104</v>
      </c>
      <c r="B120" s="43" t="s">
        <v>132</v>
      </c>
      <c r="C120" s="42">
        <v>97.7</v>
      </c>
      <c r="D120" s="48" t="s">
        <v>316</v>
      </c>
      <c r="E120" s="119">
        <v>5.202</v>
      </c>
      <c r="F120" s="119">
        <v>5.202</v>
      </c>
      <c r="G120" s="120">
        <v>0</v>
      </c>
      <c r="H120" s="127">
        <v>0.13434118984994248</v>
      </c>
      <c r="I120" s="122">
        <v>0.13434118984994248</v>
      </c>
      <c r="J120" s="66"/>
      <c r="K120" s="84"/>
      <c r="L120" s="132"/>
      <c r="M120" s="19"/>
    </row>
    <row r="121" spans="1:13" x14ac:dyDescent="0.25">
      <c r="A121" s="90">
        <v>105</v>
      </c>
      <c r="B121" s="43" t="s">
        <v>133</v>
      </c>
      <c r="C121" s="42">
        <v>76.400000000000006</v>
      </c>
      <c r="D121" s="48" t="s">
        <v>316</v>
      </c>
      <c r="E121" s="119">
        <v>6.274</v>
      </c>
      <c r="F121" s="119">
        <v>6.5309999999999997</v>
      </c>
      <c r="G121" s="120">
        <v>0.22096859999999971</v>
      </c>
      <c r="H121" s="127">
        <v>0.10505288540978103</v>
      </c>
      <c r="I121" s="122">
        <v>0.32602148540978071</v>
      </c>
      <c r="J121" s="66"/>
      <c r="K121" s="84"/>
      <c r="L121" s="132"/>
      <c r="M121" s="19"/>
    </row>
    <row r="122" spans="1:13" x14ac:dyDescent="0.25">
      <c r="A122" s="90">
        <v>106</v>
      </c>
      <c r="B122" s="43" t="s">
        <v>134</v>
      </c>
      <c r="C122" s="42">
        <v>44.7</v>
      </c>
      <c r="D122" s="48" t="s">
        <v>316</v>
      </c>
      <c r="E122" s="119">
        <v>3.093</v>
      </c>
      <c r="F122" s="119">
        <v>3.093</v>
      </c>
      <c r="G122" s="120">
        <v>0</v>
      </c>
      <c r="H122" s="127">
        <v>6.1464188191324765E-2</v>
      </c>
      <c r="I122" s="122">
        <v>6.1464188191324765E-2</v>
      </c>
      <c r="J122" s="66"/>
      <c r="K122" s="84"/>
      <c r="L122" s="132"/>
      <c r="M122" s="19"/>
    </row>
    <row r="123" spans="1:13" x14ac:dyDescent="0.25">
      <c r="A123" s="90">
        <v>107</v>
      </c>
      <c r="B123" s="43" t="s">
        <v>135</v>
      </c>
      <c r="C123" s="42">
        <v>72.8</v>
      </c>
      <c r="D123" s="48" t="s">
        <v>316</v>
      </c>
      <c r="E123" s="119">
        <v>2.9940000000000002</v>
      </c>
      <c r="F123" s="119">
        <v>3.0009999999999999</v>
      </c>
      <c r="G123" s="120">
        <v>6.0185999999997188E-3</v>
      </c>
      <c r="H123" s="127">
        <v>0.10010274944806359</v>
      </c>
      <c r="I123" s="122">
        <v>0.10612134944806331</v>
      </c>
      <c r="J123" s="66"/>
      <c r="K123" s="84"/>
      <c r="L123" s="132"/>
      <c r="M123" s="19"/>
    </row>
    <row r="124" spans="1:13" x14ac:dyDescent="0.25">
      <c r="A124" s="90">
        <v>108</v>
      </c>
      <c r="B124" s="43" t="s">
        <v>136</v>
      </c>
      <c r="C124" s="42">
        <v>49.4</v>
      </c>
      <c r="D124" s="48" t="s">
        <v>316</v>
      </c>
      <c r="E124" s="119">
        <v>2.3969999999999998</v>
      </c>
      <c r="F124" s="119">
        <v>2.5129999999999999</v>
      </c>
      <c r="G124" s="120">
        <v>9.9736800000000084E-2</v>
      </c>
      <c r="H124" s="127">
        <v>6.792686569690029E-2</v>
      </c>
      <c r="I124" s="122">
        <v>0.16766366569690039</v>
      </c>
      <c r="J124" s="66"/>
      <c r="K124" s="84"/>
      <c r="L124" s="132"/>
      <c r="M124" s="19"/>
    </row>
    <row r="125" spans="1:13" x14ac:dyDescent="0.25">
      <c r="A125" s="90">
        <v>109</v>
      </c>
      <c r="B125" s="43" t="s">
        <v>137</v>
      </c>
      <c r="C125" s="42">
        <v>97.4</v>
      </c>
      <c r="D125" s="48" t="s">
        <v>316</v>
      </c>
      <c r="E125" s="119">
        <v>5.774</v>
      </c>
      <c r="F125" s="119">
        <v>6.423</v>
      </c>
      <c r="G125" s="120">
        <v>0.55801020000000001</v>
      </c>
      <c r="H125" s="127">
        <v>0.13392867851979937</v>
      </c>
      <c r="I125" s="122">
        <v>0.69193887851979941</v>
      </c>
      <c r="J125" s="66"/>
      <c r="K125" s="84"/>
      <c r="L125" s="132"/>
      <c r="M125" s="19"/>
    </row>
    <row r="126" spans="1:13" x14ac:dyDescent="0.25">
      <c r="A126" s="90">
        <v>110</v>
      </c>
      <c r="B126" s="43" t="s">
        <v>138</v>
      </c>
      <c r="C126" s="42">
        <v>77.400000000000006</v>
      </c>
      <c r="D126" s="48" t="s">
        <v>316</v>
      </c>
      <c r="E126" s="119">
        <v>4.7510000000000003</v>
      </c>
      <c r="F126" s="119">
        <v>5.0279999999999996</v>
      </c>
      <c r="G126" s="120">
        <v>0.23816459999999937</v>
      </c>
      <c r="H126" s="127">
        <v>0.10642792317692476</v>
      </c>
      <c r="I126" s="122">
        <v>0.34459252317692413</v>
      </c>
      <c r="J126" s="66"/>
      <c r="K126" s="84"/>
      <c r="L126" s="132"/>
      <c r="M126" s="19"/>
    </row>
    <row r="127" spans="1:13" x14ac:dyDescent="0.25">
      <c r="A127" s="90">
        <v>111</v>
      </c>
      <c r="B127" s="43" t="s">
        <v>139</v>
      </c>
      <c r="C127" s="42">
        <v>44.6</v>
      </c>
      <c r="D127" s="48" t="s">
        <v>316</v>
      </c>
      <c r="E127" s="119">
        <v>3.4950000000000001</v>
      </c>
      <c r="F127" s="119">
        <v>3.4950000000000001</v>
      </c>
      <c r="G127" s="120">
        <v>0</v>
      </c>
      <c r="H127" s="127">
        <v>6.1326684414610387E-2</v>
      </c>
      <c r="I127" s="122">
        <v>6.1326684414610387E-2</v>
      </c>
      <c r="J127" s="66"/>
      <c r="K127" s="84"/>
      <c r="L127" s="132"/>
      <c r="M127" s="19"/>
    </row>
    <row r="128" spans="1:13" x14ac:dyDescent="0.25">
      <c r="A128" s="90">
        <v>112</v>
      </c>
      <c r="B128" s="43" t="s">
        <v>140</v>
      </c>
      <c r="C128" s="42">
        <v>72.8</v>
      </c>
      <c r="D128" s="48" t="s">
        <v>316</v>
      </c>
      <c r="E128" s="119">
        <v>8.359</v>
      </c>
      <c r="F128" s="119">
        <v>9.4369999999999994</v>
      </c>
      <c r="G128" s="120">
        <v>0.92686439999999948</v>
      </c>
      <c r="H128" s="127">
        <v>0.10010274944806359</v>
      </c>
      <c r="I128" s="122">
        <v>1.026967149448063</v>
      </c>
      <c r="J128" s="66"/>
      <c r="K128" s="84"/>
      <c r="L128" s="132"/>
      <c r="M128" s="19"/>
    </row>
    <row r="129" spans="1:13" x14ac:dyDescent="0.25">
      <c r="A129" s="90">
        <v>113</v>
      </c>
      <c r="B129" s="43" t="s">
        <v>141</v>
      </c>
      <c r="C129" s="42">
        <v>48.9</v>
      </c>
      <c r="D129" s="48" t="s">
        <v>316</v>
      </c>
      <c r="E129" s="119">
        <v>3.1659999999999999</v>
      </c>
      <c r="F129" s="119">
        <v>3.1659999999999999</v>
      </c>
      <c r="G129" s="120">
        <v>0</v>
      </c>
      <c r="H129" s="127">
        <v>6.7239346813328424E-2</v>
      </c>
      <c r="I129" s="122">
        <v>6.7239346813328424E-2</v>
      </c>
      <c r="J129" s="66"/>
      <c r="K129" s="84"/>
      <c r="L129" s="132"/>
      <c r="M129" s="19"/>
    </row>
    <row r="130" spans="1:13" x14ac:dyDescent="0.25">
      <c r="A130" s="90">
        <v>114</v>
      </c>
      <c r="B130" s="43" t="s">
        <v>142</v>
      </c>
      <c r="C130" s="42">
        <v>96.9</v>
      </c>
      <c r="D130" s="48" t="s">
        <v>316</v>
      </c>
      <c r="E130" s="119">
        <v>4.5609999999999999</v>
      </c>
      <c r="F130" s="119">
        <v>4.9480000000000004</v>
      </c>
      <c r="G130" s="120">
        <v>0.33274260000000039</v>
      </c>
      <c r="H130" s="127">
        <v>0.13324115963622751</v>
      </c>
      <c r="I130" s="122">
        <v>0.4659837596362279</v>
      </c>
      <c r="J130" s="66"/>
      <c r="K130" s="84"/>
      <c r="L130" s="132"/>
      <c r="M130" s="19"/>
    </row>
    <row r="131" spans="1:13" x14ac:dyDescent="0.25">
      <c r="A131" s="90">
        <v>115</v>
      </c>
      <c r="B131" s="43" t="s">
        <v>143</v>
      </c>
      <c r="C131" s="42">
        <v>77.099999999999994</v>
      </c>
      <c r="D131" s="48" t="s">
        <v>316</v>
      </c>
      <c r="E131" s="119">
        <v>4.5999999999999996</v>
      </c>
      <c r="F131" s="119">
        <v>5.0910000000000002</v>
      </c>
      <c r="G131" s="120">
        <v>0.42216180000000048</v>
      </c>
      <c r="H131" s="127">
        <v>0.10601541184678162</v>
      </c>
      <c r="I131" s="122">
        <v>0.52817721184678212</v>
      </c>
      <c r="J131" s="66"/>
      <c r="K131" s="84"/>
      <c r="L131" s="132"/>
      <c r="M131" s="19"/>
    </row>
    <row r="132" spans="1:13" x14ac:dyDescent="0.25">
      <c r="A132" s="90">
        <v>116</v>
      </c>
      <c r="B132" s="43" t="s">
        <v>144</v>
      </c>
      <c r="C132" s="42">
        <v>45.3</v>
      </c>
      <c r="D132" s="48" t="s">
        <v>316</v>
      </c>
      <c r="E132" s="119">
        <v>4.5339999999999998</v>
      </c>
      <c r="F132" s="119">
        <v>4.6470000000000002</v>
      </c>
      <c r="G132" s="120">
        <v>9.715740000000038E-2</v>
      </c>
      <c r="H132" s="127">
        <v>6.2289210851610995E-2</v>
      </c>
      <c r="I132" s="122">
        <v>0.15944661085161138</v>
      </c>
      <c r="J132" s="66"/>
      <c r="K132" s="84"/>
      <c r="L132" s="132"/>
      <c r="M132" s="19"/>
    </row>
    <row r="133" spans="1:13" x14ac:dyDescent="0.25">
      <c r="A133" s="90">
        <v>117</v>
      </c>
      <c r="B133" s="43" t="s">
        <v>145</v>
      </c>
      <c r="C133" s="42">
        <v>74.099999999999994</v>
      </c>
      <c r="D133" s="48" t="s">
        <v>316</v>
      </c>
      <c r="E133" s="119">
        <v>4.9029999999999996</v>
      </c>
      <c r="F133" s="119">
        <v>4.9470000000000001</v>
      </c>
      <c r="G133" s="120">
        <v>3.7831200000000419E-2</v>
      </c>
      <c r="H133" s="127">
        <v>0.10189029854535044</v>
      </c>
      <c r="I133" s="122">
        <v>0.13972149854535085</v>
      </c>
      <c r="J133" s="66"/>
      <c r="K133" s="84"/>
      <c r="L133" s="132"/>
      <c r="M133" s="19"/>
    </row>
    <row r="134" spans="1:13" x14ac:dyDescent="0.25">
      <c r="A134" s="90">
        <v>118</v>
      </c>
      <c r="B134" s="43" t="s">
        <v>146</v>
      </c>
      <c r="C134" s="42">
        <v>48.8</v>
      </c>
      <c r="D134" s="48" t="s">
        <v>316</v>
      </c>
      <c r="E134" s="119">
        <v>1.762</v>
      </c>
      <c r="F134" s="119">
        <v>1.7669999999999999</v>
      </c>
      <c r="G134" s="120">
        <v>4.2989999999999088E-3</v>
      </c>
      <c r="H134" s="127">
        <v>6.7101843036614053E-2</v>
      </c>
      <c r="I134" s="122">
        <v>7.1400843036613967E-2</v>
      </c>
      <c r="J134" s="66"/>
      <c r="K134" s="84"/>
      <c r="L134" s="132"/>
      <c r="M134" s="19"/>
    </row>
    <row r="135" spans="1:13" x14ac:dyDescent="0.25">
      <c r="A135" s="90">
        <v>119</v>
      </c>
      <c r="B135" s="43" t="s">
        <v>147</v>
      </c>
      <c r="C135" s="42">
        <v>98.1</v>
      </c>
      <c r="D135" s="48" t="s">
        <v>316</v>
      </c>
      <c r="E135" s="119">
        <v>7.6980000000000004</v>
      </c>
      <c r="F135" s="119">
        <v>8.92</v>
      </c>
      <c r="G135" s="120">
        <v>1.0506755999999997</v>
      </c>
      <c r="H135" s="127">
        <v>0.13489120495679996</v>
      </c>
      <c r="I135" s="122">
        <v>1.1855668049567996</v>
      </c>
      <c r="J135" s="66"/>
      <c r="K135" s="84"/>
      <c r="L135" s="132"/>
      <c r="M135" s="19"/>
    </row>
    <row r="136" spans="1:13" x14ac:dyDescent="0.25">
      <c r="A136" s="90">
        <v>120</v>
      </c>
      <c r="B136" s="43" t="s">
        <v>148</v>
      </c>
      <c r="C136" s="42">
        <v>76.8</v>
      </c>
      <c r="D136" s="48" t="s">
        <v>316</v>
      </c>
      <c r="E136" s="119">
        <v>6.3319999999999999</v>
      </c>
      <c r="F136" s="119">
        <v>7.0990000000000002</v>
      </c>
      <c r="G136" s="120">
        <v>0.65946660000000035</v>
      </c>
      <c r="H136" s="127">
        <v>0.10560290051663851</v>
      </c>
      <c r="I136" s="122">
        <v>0.7650695005166388</v>
      </c>
      <c r="J136" s="66"/>
      <c r="K136" s="84"/>
      <c r="L136" s="132"/>
      <c r="M136" s="19"/>
    </row>
    <row r="137" spans="1:13" x14ac:dyDescent="0.25">
      <c r="A137" s="90">
        <v>121</v>
      </c>
      <c r="B137" s="43" t="s">
        <v>149</v>
      </c>
      <c r="C137" s="42">
        <v>44.9</v>
      </c>
      <c r="D137" s="48" t="s">
        <v>316</v>
      </c>
      <c r="E137" s="119">
        <v>2.6749999999999998</v>
      </c>
      <c r="F137" s="119">
        <v>2.6749999999999998</v>
      </c>
      <c r="G137" s="120">
        <v>0</v>
      </c>
      <c r="H137" s="127">
        <v>6.1739195744753506E-2</v>
      </c>
      <c r="I137" s="122">
        <v>6.1739195744753506E-2</v>
      </c>
      <c r="J137" s="66"/>
      <c r="K137" s="84"/>
      <c r="L137" s="132"/>
      <c r="M137" s="19"/>
    </row>
    <row r="138" spans="1:13" x14ac:dyDescent="0.25">
      <c r="A138" s="90">
        <v>122</v>
      </c>
      <c r="B138" s="43" t="s">
        <v>150</v>
      </c>
      <c r="C138" s="42">
        <v>73.400000000000006</v>
      </c>
      <c r="D138" s="48" t="s">
        <v>316</v>
      </c>
      <c r="E138" s="119">
        <v>4.7110000000000003</v>
      </c>
      <c r="F138" s="119">
        <v>4.7110000000000003</v>
      </c>
      <c r="G138" s="120">
        <v>0</v>
      </c>
      <c r="H138" s="127">
        <v>0.10092777210834984</v>
      </c>
      <c r="I138" s="122">
        <v>0.10092777210834984</v>
      </c>
      <c r="J138" s="66"/>
      <c r="K138" s="84"/>
      <c r="L138" s="132"/>
      <c r="M138" s="19"/>
    </row>
    <row r="139" spans="1:13" x14ac:dyDescent="0.25">
      <c r="A139" s="90">
        <v>123</v>
      </c>
      <c r="B139" s="43" t="s">
        <v>151</v>
      </c>
      <c r="C139" s="42">
        <v>48.7</v>
      </c>
      <c r="D139" s="48" t="s">
        <v>316</v>
      </c>
      <c r="E139" s="119">
        <v>5.1139999999999999</v>
      </c>
      <c r="F139" s="119">
        <v>5.5549999999999997</v>
      </c>
      <c r="G139" s="120">
        <v>0.37917179999999984</v>
      </c>
      <c r="H139" s="127">
        <v>6.6964339259899683E-2</v>
      </c>
      <c r="I139" s="122">
        <v>0.44613613925989953</v>
      </c>
      <c r="J139" s="66"/>
      <c r="K139" s="84"/>
      <c r="L139" s="132"/>
      <c r="M139" s="19"/>
    </row>
    <row r="140" spans="1:13" x14ac:dyDescent="0.25">
      <c r="A140" s="90">
        <v>124</v>
      </c>
      <c r="B140" s="43" t="s">
        <v>152</v>
      </c>
      <c r="C140" s="42">
        <v>98</v>
      </c>
      <c r="D140" s="48" t="s">
        <v>316</v>
      </c>
      <c r="E140" s="119">
        <v>5.4359999999999999</v>
      </c>
      <c r="F140" s="119">
        <v>5.4539999999999997</v>
      </c>
      <c r="G140" s="120">
        <v>1.5476399999999823E-2</v>
      </c>
      <c r="H140" s="127">
        <v>0.13475370118008562</v>
      </c>
      <c r="I140" s="122">
        <v>0.15023010118008545</v>
      </c>
      <c r="J140" s="66"/>
      <c r="K140" s="84"/>
      <c r="L140" s="132"/>
      <c r="M140" s="19"/>
    </row>
    <row r="141" spans="1:13" x14ac:dyDescent="0.25">
      <c r="A141" s="90">
        <v>125</v>
      </c>
      <c r="B141" s="43" t="s">
        <v>153</v>
      </c>
      <c r="C141" s="42">
        <v>76.599999999999994</v>
      </c>
      <c r="D141" s="48" t="s">
        <v>316</v>
      </c>
      <c r="E141" s="119">
        <v>7.976</v>
      </c>
      <c r="F141" s="119">
        <v>7.9770000000000003</v>
      </c>
      <c r="G141" s="120">
        <v>8.5980000000028718E-4</v>
      </c>
      <c r="H141" s="127">
        <v>0.10532789296320975</v>
      </c>
      <c r="I141" s="122">
        <v>0.10618769296321004</v>
      </c>
      <c r="J141" s="66"/>
      <c r="K141" s="84"/>
      <c r="L141" s="132"/>
      <c r="M141" s="19"/>
    </row>
    <row r="142" spans="1:13" x14ac:dyDescent="0.25">
      <c r="A142" s="90">
        <v>126</v>
      </c>
      <c r="B142" s="43" t="s">
        <v>154</v>
      </c>
      <c r="C142" s="42">
        <v>44.8</v>
      </c>
      <c r="D142" s="48" t="s">
        <v>316</v>
      </c>
      <c r="E142" s="119">
        <v>2.1659999999999999</v>
      </c>
      <c r="F142" s="119">
        <v>2.1659999999999999</v>
      </c>
      <c r="G142" s="120">
        <v>0</v>
      </c>
      <c r="H142" s="127">
        <v>6.1601691968039128E-2</v>
      </c>
      <c r="I142" s="122">
        <v>6.1601691968039128E-2</v>
      </c>
      <c r="J142" s="66"/>
      <c r="K142" s="84"/>
      <c r="L142" s="132"/>
      <c r="M142" s="19"/>
    </row>
    <row r="143" spans="1:13" x14ac:dyDescent="0.25">
      <c r="A143" s="90">
        <v>127</v>
      </c>
      <c r="B143" s="43" t="s">
        <v>155</v>
      </c>
      <c r="C143" s="42">
        <v>73.400000000000006</v>
      </c>
      <c r="D143" s="48" t="s">
        <v>317</v>
      </c>
      <c r="E143" s="121">
        <v>8822</v>
      </c>
      <c r="F143" s="121">
        <v>9765</v>
      </c>
      <c r="G143" s="120">
        <v>0.81098000000000003</v>
      </c>
      <c r="H143" s="127">
        <v>0.10092777210834984</v>
      </c>
      <c r="I143" s="122">
        <v>0.91190777210834983</v>
      </c>
      <c r="J143" s="66"/>
      <c r="K143" s="84"/>
      <c r="L143" s="132"/>
      <c r="M143" s="19"/>
    </row>
    <row r="144" spans="1:13" x14ac:dyDescent="0.25">
      <c r="A144" s="90">
        <v>128</v>
      </c>
      <c r="B144" s="43" t="s">
        <v>156</v>
      </c>
      <c r="C144" s="42">
        <v>49.2</v>
      </c>
      <c r="D144" s="48" t="s">
        <v>316</v>
      </c>
      <c r="E144" s="119">
        <v>4.7130000000000001</v>
      </c>
      <c r="F144" s="119">
        <v>5.2770000000000001</v>
      </c>
      <c r="G144" s="120">
        <v>0.48492720000000006</v>
      </c>
      <c r="H144" s="127">
        <v>6.7651858143471549E-2</v>
      </c>
      <c r="I144" s="122">
        <v>0.55257905814347164</v>
      </c>
      <c r="J144" s="66"/>
      <c r="K144" s="84"/>
      <c r="L144" s="132"/>
      <c r="M144" s="19"/>
    </row>
    <row r="145" spans="1:13" x14ac:dyDescent="0.25">
      <c r="A145" s="90">
        <v>129</v>
      </c>
      <c r="B145" s="43" t="s">
        <v>157</v>
      </c>
      <c r="C145" s="42">
        <v>97.8</v>
      </c>
      <c r="D145" s="48" t="s">
        <v>317</v>
      </c>
      <c r="E145" s="121">
        <v>6028</v>
      </c>
      <c r="F145" s="121">
        <v>6028</v>
      </c>
      <c r="G145" s="120">
        <v>0</v>
      </c>
      <c r="H145" s="127">
        <v>0.13447869362665685</v>
      </c>
      <c r="I145" s="122">
        <v>0.13447869362665685</v>
      </c>
      <c r="J145" s="66"/>
      <c r="K145" s="84"/>
      <c r="L145" s="132"/>
      <c r="M145" s="19"/>
    </row>
    <row r="146" spans="1:13" x14ac:dyDescent="0.25">
      <c r="A146" s="90">
        <v>130</v>
      </c>
      <c r="B146" s="43" t="s">
        <v>158</v>
      </c>
      <c r="C146" s="42">
        <v>76.3</v>
      </c>
      <c r="D146" s="48" t="s">
        <v>316</v>
      </c>
      <c r="E146" s="119">
        <v>7.3019999999999996</v>
      </c>
      <c r="F146" s="119">
        <v>7.431</v>
      </c>
      <c r="G146" s="120">
        <v>0.11091420000000038</v>
      </c>
      <c r="H146" s="127">
        <v>0.10491538163306664</v>
      </c>
      <c r="I146" s="122">
        <v>0.21582958163306704</v>
      </c>
      <c r="J146" s="66"/>
      <c r="K146" s="84"/>
      <c r="L146" s="132"/>
      <c r="M146" s="19"/>
    </row>
    <row r="147" spans="1:13" x14ac:dyDescent="0.25">
      <c r="A147" s="90">
        <v>131</v>
      </c>
      <c r="B147" s="43" t="s">
        <v>159</v>
      </c>
      <c r="C147" s="42">
        <v>44.2</v>
      </c>
      <c r="D147" s="48" t="s">
        <v>316</v>
      </c>
      <c r="E147" s="119">
        <v>1.373</v>
      </c>
      <c r="F147" s="119">
        <v>1.373</v>
      </c>
      <c r="G147" s="120">
        <v>0</v>
      </c>
      <c r="H147" s="127">
        <v>6.0776669307752898E-2</v>
      </c>
      <c r="I147" s="122">
        <v>6.0776669307752898E-2</v>
      </c>
      <c r="J147" s="66"/>
      <c r="K147" s="84"/>
      <c r="L147" s="132"/>
      <c r="M147" s="19"/>
    </row>
    <row r="148" spans="1:13" x14ac:dyDescent="0.25">
      <c r="A148" s="90">
        <v>132</v>
      </c>
      <c r="B148" s="43" t="s">
        <v>160</v>
      </c>
      <c r="C148" s="42">
        <v>73.3</v>
      </c>
      <c r="D148" s="48" t="s">
        <v>316</v>
      </c>
      <c r="E148" s="119">
        <v>3.3220000000000001</v>
      </c>
      <c r="F148" s="119">
        <v>3.5859999999999999</v>
      </c>
      <c r="G148" s="120">
        <v>0.22698719999999983</v>
      </c>
      <c r="H148" s="127">
        <v>0.10079026833163546</v>
      </c>
      <c r="I148" s="122">
        <v>0.32777746833163529</v>
      </c>
      <c r="J148" s="66"/>
      <c r="K148" s="84"/>
      <c r="L148" s="132"/>
      <c r="M148" s="19"/>
    </row>
    <row r="149" spans="1:13" x14ac:dyDescent="0.25">
      <c r="A149" s="90">
        <v>133</v>
      </c>
      <c r="B149" s="43" t="s">
        <v>161</v>
      </c>
      <c r="C149" s="42">
        <v>49.5</v>
      </c>
      <c r="D149" s="48" t="s">
        <v>316</v>
      </c>
      <c r="E149" s="119">
        <v>3.5</v>
      </c>
      <c r="F149" s="119">
        <v>3.5</v>
      </c>
      <c r="G149" s="120">
        <v>0</v>
      </c>
      <c r="H149" s="127">
        <v>6.8064369473614661E-2</v>
      </c>
      <c r="I149" s="122">
        <v>6.8064369473614661E-2</v>
      </c>
      <c r="J149" s="66"/>
      <c r="K149" s="84"/>
      <c r="L149" s="132"/>
      <c r="M149" s="19"/>
    </row>
    <row r="150" spans="1:13" x14ac:dyDescent="0.25">
      <c r="A150" s="90">
        <v>134</v>
      </c>
      <c r="B150" s="43" t="s">
        <v>162</v>
      </c>
      <c r="C150" s="42">
        <v>97.2</v>
      </c>
      <c r="D150" s="48" t="s">
        <v>316</v>
      </c>
      <c r="E150" s="119">
        <v>7.4509999999999996</v>
      </c>
      <c r="F150" s="119">
        <v>8.4239999999999995</v>
      </c>
      <c r="G150" s="120">
        <v>0.83658539999999992</v>
      </c>
      <c r="H150" s="127">
        <v>0.13365367096637062</v>
      </c>
      <c r="I150" s="122">
        <v>0.97023907096637052</v>
      </c>
      <c r="J150" s="66"/>
      <c r="K150" s="84"/>
      <c r="L150" s="132"/>
      <c r="M150" s="19"/>
    </row>
    <row r="151" spans="1:13" x14ac:dyDescent="0.25">
      <c r="A151" s="90">
        <v>135</v>
      </c>
      <c r="B151" s="43" t="s">
        <v>163</v>
      </c>
      <c r="C151" s="42">
        <v>76.7</v>
      </c>
      <c r="D151" s="48" t="s">
        <v>316</v>
      </c>
      <c r="E151" s="119">
        <v>6.9409999999999998</v>
      </c>
      <c r="F151" s="119">
        <v>7.7729999999999997</v>
      </c>
      <c r="G151" s="120">
        <v>0.71535359999999992</v>
      </c>
      <c r="H151" s="127">
        <v>0.10546539673992414</v>
      </c>
      <c r="I151" s="122">
        <v>0.82081899673992409</v>
      </c>
      <c r="J151" s="66"/>
      <c r="K151" s="84"/>
      <c r="L151" s="132"/>
      <c r="M151" s="19"/>
    </row>
    <row r="152" spans="1:13" x14ac:dyDescent="0.25">
      <c r="A152" s="90">
        <v>136</v>
      </c>
      <c r="B152" s="43" t="s">
        <v>164</v>
      </c>
      <c r="C152" s="42">
        <v>44.4</v>
      </c>
      <c r="D152" s="48" t="s">
        <v>316</v>
      </c>
      <c r="E152" s="119">
        <v>3.867</v>
      </c>
      <c r="F152" s="119">
        <v>4.3040000000000003</v>
      </c>
      <c r="G152" s="120">
        <v>0.37573260000000025</v>
      </c>
      <c r="H152" s="127">
        <v>6.1051676861181639E-2</v>
      </c>
      <c r="I152" s="122">
        <v>0.43678427686118187</v>
      </c>
      <c r="J152" s="66"/>
      <c r="K152" s="84"/>
      <c r="L152" s="132"/>
      <c r="M152" s="19"/>
    </row>
    <row r="153" spans="1:13" x14ac:dyDescent="0.25">
      <c r="A153" s="90">
        <v>137</v>
      </c>
      <c r="B153" s="43" t="s">
        <v>165</v>
      </c>
      <c r="C153" s="42">
        <v>71.599999999999994</v>
      </c>
      <c r="D153" s="48" t="s">
        <v>316</v>
      </c>
      <c r="E153" s="119">
        <v>7.4020000000000001</v>
      </c>
      <c r="F153" s="119">
        <v>7.51</v>
      </c>
      <c r="G153" s="120">
        <v>9.2858399999999702E-2</v>
      </c>
      <c r="H153" s="127">
        <v>9.8452704127491103E-2</v>
      </c>
      <c r="I153" s="122">
        <v>0.19131110412749081</v>
      </c>
      <c r="J153" s="66"/>
      <c r="K153" s="84"/>
      <c r="L153" s="132"/>
      <c r="M153" s="19"/>
    </row>
    <row r="154" spans="1:13" x14ac:dyDescent="0.25">
      <c r="A154" s="90">
        <v>138</v>
      </c>
      <c r="B154" s="43" t="s">
        <v>166</v>
      </c>
      <c r="C154" s="42">
        <v>49.1</v>
      </c>
      <c r="D154" s="48" t="s">
        <v>316</v>
      </c>
      <c r="E154" s="119">
        <v>2.677</v>
      </c>
      <c r="F154" s="119">
        <v>2.944</v>
      </c>
      <c r="G154" s="120">
        <v>0.22956659999999993</v>
      </c>
      <c r="H154" s="127">
        <v>6.7514354366757179E-2</v>
      </c>
      <c r="I154" s="122">
        <v>0.29708095436675708</v>
      </c>
      <c r="J154" s="66"/>
      <c r="K154" s="84"/>
      <c r="L154" s="132"/>
      <c r="M154" s="19"/>
    </row>
    <row r="155" spans="1:13" x14ac:dyDescent="0.25">
      <c r="A155" s="90">
        <v>139</v>
      </c>
      <c r="B155" s="43" t="s">
        <v>167</v>
      </c>
      <c r="C155" s="42">
        <v>97.3</v>
      </c>
      <c r="D155" s="48" t="s">
        <v>316</v>
      </c>
      <c r="E155" s="119">
        <v>2.923</v>
      </c>
      <c r="F155" s="119">
        <v>2.923</v>
      </c>
      <c r="G155" s="120">
        <v>0</v>
      </c>
      <c r="H155" s="127">
        <v>0.133791174743085</v>
      </c>
      <c r="I155" s="122">
        <v>0.133791174743085</v>
      </c>
      <c r="J155" s="66"/>
      <c r="K155" s="84"/>
      <c r="L155" s="132"/>
      <c r="M155" s="19"/>
    </row>
    <row r="156" spans="1:13" x14ac:dyDescent="0.25">
      <c r="A156" s="90">
        <v>140</v>
      </c>
      <c r="B156" s="43" t="s">
        <v>168</v>
      </c>
      <c r="C156" s="42">
        <v>77</v>
      </c>
      <c r="D156" s="48" t="s">
        <v>316</v>
      </c>
      <c r="E156" s="119">
        <v>7.694</v>
      </c>
      <c r="F156" s="119">
        <v>8.6989999999999998</v>
      </c>
      <c r="G156" s="120">
        <v>0.86409899999999995</v>
      </c>
      <c r="H156" s="127">
        <v>0.10587790807006726</v>
      </c>
      <c r="I156" s="122">
        <v>0.9699769080700672</v>
      </c>
      <c r="J156" s="66"/>
      <c r="K156" s="84"/>
      <c r="L156" s="132"/>
      <c r="M156" s="19"/>
    </row>
    <row r="157" spans="1:13" x14ac:dyDescent="0.25">
      <c r="A157" s="90">
        <v>141</v>
      </c>
      <c r="B157" s="43" t="s">
        <v>169</v>
      </c>
      <c r="C157" s="42">
        <v>44.6</v>
      </c>
      <c r="D157" s="48" t="s">
        <v>316</v>
      </c>
      <c r="E157" s="119">
        <v>7.3780000000000001</v>
      </c>
      <c r="F157" s="119">
        <v>7.3780000000000001</v>
      </c>
      <c r="G157" s="120">
        <v>0</v>
      </c>
      <c r="H157" s="127">
        <v>6.1326684414610387E-2</v>
      </c>
      <c r="I157" s="122">
        <v>6.1326684414610387E-2</v>
      </c>
      <c r="J157" s="66"/>
      <c r="K157" s="84"/>
      <c r="L157" s="132"/>
      <c r="M157" s="19"/>
    </row>
    <row r="158" spans="1:13" x14ac:dyDescent="0.25">
      <c r="A158" s="90">
        <v>142</v>
      </c>
      <c r="B158" s="43" t="s">
        <v>170</v>
      </c>
      <c r="C158" s="42">
        <v>72.5</v>
      </c>
      <c r="D158" s="48" t="s">
        <v>316</v>
      </c>
      <c r="E158" s="119">
        <v>8.0540000000000003</v>
      </c>
      <c r="F158" s="119">
        <v>8.5090000000000003</v>
      </c>
      <c r="G158" s="120">
        <v>0.39120900000000008</v>
      </c>
      <c r="H158" s="127">
        <v>9.9690238117920479E-2</v>
      </c>
      <c r="I158" s="122">
        <v>0.49089923811792058</v>
      </c>
      <c r="J158" s="66"/>
      <c r="K158" s="84"/>
      <c r="L158" s="132"/>
      <c r="M158" s="19"/>
    </row>
    <row r="159" spans="1:13" x14ac:dyDescent="0.25">
      <c r="A159" s="90">
        <v>143</v>
      </c>
      <c r="B159" s="43" t="s">
        <v>171</v>
      </c>
      <c r="C159" s="42">
        <v>49</v>
      </c>
      <c r="D159" s="48" t="s">
        <v>317</v>
      </c>
      <c r="E159" s="121">
        <v>2318</v>
      </c>
      <c r="F159" s="121">
        <v>2570</v>
      </c>
      <c r="G159" s="120">
        <v>0.21672</v>
      </c>
      <c r="H159" s="127">
        <v>6.7376850590042808E-2</v>
      </c>
      <c r="I159" s="122">
        <v>0.2840968505900428</v>
      </c>
      <c r="J159" s="66"/>
      <c r="K159" s="84"/>
      <c r="L159" s="132"/>
      <c r="M159" s="19"/>
    </row>
    <row r="160" spans="1:13" x14ac:dyDescent="0.25">
      <c r="A160" s="90">
        <v>144</v>
      </c>
      <c r="B160" s="43" t="s">
        <v>172</v>
      </c>
      <c r="C160" s="42">
        <v>96.9</v>
      </c>
      <c r="D160" s="48" t="s">
        <v>316</v>
      </c>
      <c r="E160" s="119">
        <v>7.89</v>
      </c>
      <c r="F160" s="119">
        <v>8.8829999999999991</v>
      </c>
      <c r="G160" s="120">
        <v>0.85378139999999958</v>
      </c>
      <c r="H160" s="127">
        <v>0.13324115963622751</v>
      </c>
      <c r="I160" s="122">
        <v>0.98702255963622709</v>
      </c>
      <c r="J160" s="66"/>
      <c r="K160" s="84"/>
      <c r="L160" s="132"/>
      <c r="M160" s="19"/>
    </row>
    <row r="161" spans="1:13" x14ac:dyDescent="0.25">
      <c r="A161" s="90">
        <v>145</v>
      </c>
      <c r="B161" s="43" t="s">
        <v>173</v>
      </c>
      <c r="C161" s="42">
        <v>108.8</v>
      </c>
      <c r="D161" s="48" t="s">
        <v>316</v>
      </c>
      <c r="E161" s="119">
        <v>9.6959999999999997</v>
      </c>
      <c r="F161" s="119">
        <v>9.6959999999999997</v>
      </c>
      <c r="G161" s="120">
        <v>0</v>
      </c>
      <c r="H161" s="127">
        <v>0.14960410906523788</v>
      </c>
      <c r="I161" s="122">
        <v>0.14960410906523788</v>
      </c>
      <c r="J161" s="66"/>
      <c r="K161" s="84"/>
      <c r="L161" s="132"/>
      <c r="M161" s="19"/>
    </row>
    <row r="162" spans="1:13" x14ac:dyDescent="0.25">
      <c r="A162" s="90">
        <v>146</v>
      </c>
      <c r="B162" s="43" t="s">
        <v>174</v>
      </c>
      <c r="C162" s="42">
        <v>43.6</v>
      </c>
      <c r="D162" s="48" t="s">
        <v>316</v>
      </c>
      <c r="E162" s="119">
        <v>3.93</v>
      </c>
      <c r="F162" s="119">
        <v>4.3369999999999997</v>
      </c>
      <c r="G162" s="120">
        <v>0.34993859999999966</v>
      </c>
      <c r="H162" s="127">
        <v>5.9951646647466661E-2</v>
      </c>
      <c r="I162" s="122">
        <v>0.40989024664746632</v>
      </c>
      <c r="J162" s="66"/>
      <c r="K162" s="84"/>
      <c r="L162" s="132"/>
      <c r="M162" s="19"/>
    </row>
    <row r="163" spans="1:13" x14ac:dyDescent="0.25">
      <c r="A163" s="90">
        <v>147</v>
      </c>
      <c r="B163" s="43" t="s">
        <v>175</v>
      </c>
      <c r="C163" s="42">
        <v>66.099999999999994</v>
      </c>
      <c r="D163" s="48" t="s">
        <v>316</v>
      </c>
      <c r="E163" s="119">
        <v>11.601000000000001</v>
      </c>
      <c r="F163" s="119">
        <v>11.601000000000001</v>
      </c>
      <c r="G163" s="120">
        <v>0</v>
      </c>
      <c r="H163" s="127">
        <v>9.0889996408200585E-2</v>
      </c>
      <c r="I163" s="122">
        <v>9.0889996408200585E-2</v>
      </c>
      <c r="J163" s="66"/>
      <c r="K163" s="84"/>
      <c r="L163" s="132"/>
      <c r="M163" s="19"/>
    </row>
    <row r="164" spans="1:13" x14ac:dyDescent="0.25">
      <c r="A164" s="90">
        <v>148</v>
      </c>
      <c r="B164" s="43" t="s">
        <v>176</v>
      </c>
      <c r="C164" s="42">
        <v>107</v>
      </c>
      <c r="D164" s="48" t="s">
        <v>316</v>
      </c>
      <c r="E164" s="119">
        <v>10.38</v>
      </c>
      <c r="F164" s="119">
        <v>10.38</v>
      </c>
      <c r="G164" s="120">
        <v>0</v>
      </c>
      <c r="H164" s="127">
        <v>0.14712904108437919</v>
      </c>
      <c r="I164" s="122">
        <v>0.14712904108437919</v>
      </c>
      <c r="J164" s="66"/>
      <c r="K164" s="84"/>
      <c r="L164" s="132"/>
      <c r="M164" s="19"/>
    </row>
    <row r="165" spans="1:13" x14ac:dyDescent="0.25">
      <c r="A165" s="90">
        <v>149</v>
      </c>
      <c r="B165" s="43" t="s">
        <v>177</v>
      </c>
      <c r="C165" s="42">
        <v>43.9</v>
      </c>
      <c r="D165" s="48" t="s">
        <v>316</v>
      </c>
      <c r="E165" s="119">
        <v>3.6920000000000002</v>
      </c>
      <c r="F165" s="119">
        <v>3.6920000000000002</v>
      </c>
      <c r="G165" s="120">
        <v>0</v>
      </c>
      <c r="H165" s="127">
        <v>6.0364157977609773E-2</v>
      </c>
      <c r="I165" s="122">
        <v>6.0364157977609773E-2</v>
      </c>
      <c r="J165" s="66"/>
      <c r="K165" s="84"/>
      <c r="L165" s="132"/>
      <c r="M165" s="19"/>
    </row>
    <row r="166" spans="1:13" x14ac:dyDescent="0.25">
      <c r="A166" s="90">
        <v>150</v>
      </c>
      <c r="B166" s="43" t="s">
        <v>178</v>
      </c>
      <c r="C166" s="42">
        <v>65.599999999999994</v>
      </c>
      <c r="D166" s="48" t="s">
        <v>316</v>
      </c>
      <c r="E166" s="119">
        <v>7.45</v>
      </c>
      <c r="F166" s="119">
        <v>7.82</v>
      </c>
      <c r="G166" s="120">
        <v>0.31812600000000008</v>
      </c>
      <c r="H166" s="127">
        <v>9.0202477524628719E-2</v>
      </c>
      <c r="I166" s="122">
        <v>0.40832847752462881</v>
      </c>
      <c r="J166" s="66"/>
      <c r="K166" s="84"/>
      <c r="L166" s="132"/>
      <c r="M166" s="19"/>
    </row>
    <row r="167" spans="1:13" x14ac:dyDescent="0.25">
      <c r="A167" s="90">
        <v>151</v>
      </c>
      <c r="B167" s="43" t="s">
        <v>179</v>
      </c>
      <c r="C167" s="42">
        <v>108.7</v>
      </c>
      <c r="D167" s="48" t="s">
        <v>316</v>
      </c>
      <c r="E167" s="119">
        <v>6.6849999999999996</v>
      </c>
      <c r="F167" s="119">
        <v>7.3550000000000004</v>
      </c>
      <c r="G167" s="120">
        <v>0.57606600000000074</v>
      </c>
      <c r="H167" s="127">
        <v>0.14946660528852351</v>
      </c>
      <c r="I167" s="122">
        <v>0.72553260528852426</v>
      </c>
      <c r="J167" s="66"/>
      <c r="K167" s="84"/>
      <c r="L167" s="132"/>
      <c r="M167" s="19"/>
    </row>
    <row r="168" spans="1:13" x14ac:dyDescent="0.25">
      <c r="A168" s="90">
        <v>152</v>
      </c>
      <c r="B168" s="43" t="s">
        <v>180</v>
      </c>
      <c r="C168" s="42">
        <v>43.5</v>
      </c>
      <c r="D168" s="48" t="s">
        <v>316</v>
      </c>
      <c r="E168" s="119">
        <v>1.4019999999999999</v>
      </c>
      <c r="F168" s="119">
        <v>1.5860000000000001</v>
      </c>
      <c r="G168" s="120">
        <v>0.15820320000000015</v>
      </c>
      <c r="H168" s="127">
        <v>5.9814142870752283E-2</v>
      </c>
      <c r="I168" s="122">
        <v>0.21801734287075245</v>
      </c>
      <c r="J168" s="66"/>
      <c r="K168" s="84"/>
      <c r="L168" s="132"/>
      <c r="M168" s="19"/>
    </row>
    <row r="169" spans="1:13" x14ac:dyDescent="0.25">
      <c r="A169" s="90">
        <v>153</v>
      </c>
      <c r="B169" s="43" t="s">
        <v>181</v>
      </c>
      <c r="C169" s="42">
        <v>65.8</v>
      </c>
      <c r="D169" s="48" t="s">
        <v>316</v>
      </c>
      <c r="E169" s="119">
        <v>6.6459999999999999</v>
      </c>
      <c r="F169" s="119">
        <v>6.6520000000000001</v>
      </c>
      <c r="G169" s="120">
        <v>5.1588000000001959E-3</v>
      </c>
      <c r="H169" s="127">
        <v>9.0477485078057474E-2</v>
      </c>
      <c r="I169" s="122">
        <v>9.5636285078057673E-2</v>
      </c>
      <c r="J169" s="66"/>
      <c r="K169" s="84"/>
      <c r="L169" s="132"/>
      <c r="M169" s="19"/>
    </row>
    <row r="170" spans="1:13" x14ac:dyDescent="0.25">
      <c r="A170" s="90">
        <v>154</v>
      </c>
      <c r="B170" s="43" t="s">
        <v>182</v>
      </c>
      <c r="C170" s="42">
        <v>108.7</v>
      </c>
      <c r="D170" s="48" t="s">
        <v>316</v>
      </c>
      <c r="E170" s="119">
        <v>9.6969999999999992</v>
      </c>
      <c r="F170" s="119">
        <v>10.932</v>
      </c>
      <c r="G170" s="120">
        <v>1.061853000000001</v>
      </c>
      <c r="H170" s="127">
        <v>0.14946660528852351</v>
      </c>
      <c r="I170" s="122">
        <v>1.2113196052885247</v>
      </c>
      <c r="J170" s="66"/>
      <c r="K170" s="84"/>
      <c r="L170" s="132"/>
      <c r="M170" s="19"/>
    </row>
    <row r="171" spans="1:13" x14ac:dyDescent="0.25">
      <c r="A171" s="90">
        <v>155</v>
      </c>
      <c r="B171" s="43" t="s">
        <v>183</v>
      </c>
      <c r="C171" s="42">
        <v>43.5</v>
      </c>
      <c r="D171" s="48" t="s">
        <v>316</v>
      </c>
      <c r="E171" s="119">
        <v>4.2519999999999998</v>
      </c>
      <c r="F171" s="119">
        <v>5.0389999999999997</v>
      </c>
      <c r="G171" s="120">
        <v>0.67666259999999989</v>
      </c>
      <c r="H171" s="127">
        <v>5.9814142870752283E-2</v>
      </c>
      <c r="I171" s="122">
        <v>0.73647674287075215</v>
      </c>
      <c r="J171" s="66"/>
      <c r="K171" s="84"/>
      <c r="L171" s="132"/>
      <c r="M171" s="19"/>
    </row>
    <row r="172" spans="1:13" x14ac:dyDescent="0.25">
      <c r="A172" s="90">
        <v>156</v>
      </c>
      <c r="B172" s="43" t="s">
        <v>184</v>
      </c>
      <c r="C172" s="42">
        <v>66.099999999999994</v>
      </c>
      <c r="D172" s="48" t="s">
        <v>316</v>
      </c>
      <c r="E172" s="119">
        <v>4.4740000000000002</v>
      </c>
      <c r="F172" s="119">
        <v>4.4740000000000002</v>
      </c>
      <c r="G172" s="120">
        <v>0</v>
      </c>
      <c r="H172" s="127">
        <v>9.0889996408200585E-2</v>
      </c>
      <c r="I172" s="122">
        <v>9.0889996408200585E-2</v>
      </c>
      <c r="J172" s="66"/>
      <c r="K172" s="84"/>
      <c r="L172" s="132"/>
      <c r="M172" s="19"/>
    </row>
    <row r="173" spans="1:13" x14ac:dyDescent="0.25">
      <c r="A173" s="90">
        <v>157</v>
      </c>
      <c r="B173" s="43" t="s">
        <v>185</v>
      </c>
      <c r="C173" s="42">
        <v>108.8</v>
      </c>
      <c r="D173" s="48" t="s">
        <v>316</v>
      </c>
      <c r="E173" s="119">
        <v>8.6920000000000002</v>
      </c>
      <c r="F173" s="119">
        <v>8.6920000000000002</v>
      </c>
      <c r="G173" s="120">
        <v>0</v>
      </c>
      <c r="H173" s="127">
        <v>0.14960410906523788</v>
      </c>
      <c r="I173" s="122">
        <v>0.14960410906523788</v>
      </c>
      <c r="J173" s="66"/>
      <c r="K173" s="84"/>
      <c r="L173" s="132"/>
      <c r="M173" s="19"/>
    </row>
    <row r="174" spans="1:13" x14ac:dyDescent="0.25">
      <c r="A174" s="90">
        <v>158</v>
      </c>
      <c r="B174" s="43" t="s">
        <v>186</v>
      </c>
      <c r="C174" s="42">
        <v>43.1</v>
      </c>
      <c r="D174" s="48" t="s">
        <v>316</v>
      </c>
      <c r="E174" s="119">
        <v>3.1890000000000001</v>
      </c>
      <c r="F174" s="119">
        <v>3.673</v>
      </c>
      <c r="G174" s="120">
        <v>0.41614319999999999</v>
      </c>
      <c r="H174" s="127">
        <v>5.9264127763894794E-2</v>
      </c>
      <c r="I174" s="122">
        <v>0.47540732776389477</v>
      </c>
      <c r="J174" s="66"/>
      <c r="K174" s="84"/>
      <c r="L174" s="132"/>
      <c r="M174" s="19"/>
    </row>
    <row r="175" spans="1:13" x14ac:dyDescent="0.25">
      <c r="A175" s="90">
        <v>159</v>
      </c>
      <c r="B175" s="43" t="s">
        <v>187</v>
      </c>
      <c r="C175" s="42">
        <v>66.099999999999994</v>
      </c>
      <c r="D175" s="48" t="s">
        <v>316</v>
      </c>
      <c r="E175" s="119">
        <v>7.3929999999999998</v>
      </c>
      <c r="F175" s="119">
        <v>8.3260000000000005</v>
      </c>
      <c r="G175" s="120">
        <v>0.80219340000000061</v>
      </c>
      <c r="H175" s="127">
        <v>9.0889996408200585E-2</v>
      </c>
      <c r="I175" s="122">
        <v>0.89308339640820122</v>
      </c>
      <c r="J175" s="66"/>
      <c r="K175" s="84"/>
      <c r="L175" s="132"/>
      <c r="M175" s="19"/>
    </row>
    <row r="176" spans="1:13" x14ac:dyDescent="0.25">
      <c r="A176" s="90">
        <v>160</v>
      </c>
      <c r="B176" s="43" t="s">
        <v>188</v>
      </c>
      <c r="C176" s="42">
        <v>109.1</v>
      </c>
      <c r="D176" s="48" t="s">
        <v>316</v>
      </c>
      <c r="E176" s="119">
        <v>11.054</v>
      </c>
      <c r="F176" s="119">
        <v>11.055</v>
      </c>
      <c r="G176" s="120">
        <v>8.5979999999952347E-4</v>
      </c>
      <c r="H176" s="127">
        <v>0.150016620395381</v>
      </c>
      <c r="I176" s="122">
        <v>0.15087642039538052</v>
      </c>
      <c r="J176" s="66"/>
      <c r="K176" s="84"/>
      <c r="L176" s="132"/>
      <c r="M176" s="19"/>
    </row>
    <row r="177" spans="1:13" x14ac:dyDescent="0.25">
      <c r="A177" s="90">
        <v>161</v>
      </c>
      <c r="B177" s="43" t="s">
        <v>189</v>
      </c>
      <c r="C177" s="42">
        <v>43.1</v>
      </c>
      <c r="D177" s="48" t="s">
        <v>316</v>
      </c>
      <c r="E177" s="119">
        <v>3.68</v>
      </c>
      <c r="F177" s="119">
        <v>3.68</v>
      </c>
      <c r="G177" s="120">
        <v>0</v>
      </c>
      <c r="H177" s="127">
        <v>5.9264127763894794E-2</v>
      </c>
      <c r="I177" s="122">
        <v>5.9264127763894794E-2</v>
      </c>
      <c r="J177" s="66"/>
      <c r="K177" s="84"/>
      <c r="L177" s="132"/>
      <c r="M177" s="19"/>
    </row>
    <row r="178" spans="1:13" x14ac:dyDescent="0.25">
      <c r="A178" s="90">
        <v>162</v>
      </c>
      <c r="B178" s="43" t="s">
        <v>190</v>
      </c>
      <c r="C178" s="42">
        <v>65.8</v>
      </c>
      <c r="D178" s="48" t="s">
        <v>316</v>
      </c>
      <c r="E178" s="119">
        <v>5.399</v>
      </c>
      <c r="F178" s="119">
        <v>5.399</v>
      </c>
      <c r="G178" s="120">
        <v>0</v>
      </c>
      <c r="H178" s="127">
        <v>9.0477485078057474E-2</v>
      </c>
      <c r="I178" s="122">
        <v>9.0477485078057474E-2</v>
      </c>
      <c r="J178" s="66"/>
      <c r="K178" s="84"/>
      <c r="L178" s="132"/>
      <c r="M178" s="19"/>
    </row>
    <row r="179" spans="1:13" x14ac:dyDescent="0.25">
      <c r="A179" s="90">
        <v>163</v>
      </c>
      <c r="B179" s="43" t="s">
        <v>191</v>
      </c>
      <c r="C179" s="42">
        <v>109.9</v>
      </c>
      <c r="D179" s="48" t="s">
        <v>316</v>
      </c>
      <c r="E179" s="119">
        <v>9.6769999999999996</v>
      </c>
      <c r="F179" s="119">
        <v>9.6769999999999996</v>
      </c>
      <c r="G179" s="120">
        <v>0</v>
      </c>
      <c r="H179" s="127">
        <v>0.15111665060909601</v>
      </c>
      <c r="I179" s="122">
        <v>0.15111665060909601</v>
      </c>
      <c r="J179" s="66"/>
      <c r="K179" s="84"/>
      <c r="L179" s="132"/>
      <c r="M179" s="19"/>
    </row>
    <row r="180" spans="1:13" x14ac:dyDescent="0.25">
      <c r="A180" s="90">
        <v>164</v>
      </c>
      <c r="B180" s="43" t="s">
        <v>192</v>
      </c>
      <c r="C180" s="42">
        <v>43.8</v>
      </c>
      <c r="D180" s="48" t="s">
        <v>316</v>
      </c>
      <c r="E180" s="119">
        <v>4.8090000000000002</v>
      </c>
      <c r="F180" s="119">
        <v>4.8899999999999997</v>
      </c>
      <c r="G180" s="120">
        <v>6.9643799999999589E-2</v>
      </c>
      <c r="H180" s="127">
        <v>6.0226654200895402E-2</v>
      </c>
      <c r="I180" s="122">
        <v>0.12987045420089499</v>
      </c>
      <c r="J180" s="66"/>
      <c r="K180" s="84"/>
      <c r="L180" s="132"/>
      <c r="M180" s="19"/>
    </row>
    <row r="181" spans="1:13" x14ac:dyDescent="0.25">
      <c r="A181" s="90">
        <v>165</v>
      </c>
      <c r="B181" s="43" t="s">
        <v>193</v>
      </c>
      <c r="C181" s="42">
        <v>65.900000000000006</v>
      </c>
      <c r="D181" s="48" t="s">
        <v>316</v>
      </c>
      <c r="E181" s="119">
        <v>2.1909999999999998</v>
      </c>
      <c r="F181" s="119">
        <v>2.1909999999999998</v>
      </c>
      <c r="G181" s="120">
        <v>0</v>
      </c>
      <c r="H181" s="127">
        <v>9.0614988854771858E-2</v>
      </c>
      <c r="I181" s="122">
        <v>9.0614988854771858E-2</v>
      </c>
      <c r="J181" s="66"/>
      <c r="K181" s="84"/>
      <c r="L181" s="132"/>
      <c r="M181" s="19"/>
    </row>
    <row r="182" spans="1:13" x14ac:dyDescent="0.25">
      <c r="A182" s="90">
        <v>166</v>
      </c>
      <c r="B182" s="43" t="s">
        <v>194</v>
      </c>
      <c r="C182" s="42">
        <v>109.5</v>
      </c>
      <c r="D182" s="48" t="s">
        <v>316</v>
      </c>
      <c r="E182" s="119">
        <v>12.361000000000001</v>
      </c>
      <c r="F182" s="119">
        <v>13.569000000000001</v>
      </c>
      <c r="G182" s="120">
        <v>1.0386384000000002</v>
      </c>
      <c r="H182" s="127">
        <v>0.15056663550223851</v>
      </c>
      <c r="I182" s="122">
        <v>1.1892050355022388</v>
      </c>
      <c r="J182" s="66"/>
      <c r="K182" s="84"/>
      <c r="L182" s="132"/>
      <c r="M182" s="19"/>
    </row>
    <row r="183" spans="1:13" x14ac:dyDescent="0.25">
      <c r="A183" s="90">
        <v>167</v>
      </c>
      <c r="B183" s="43" t="s">
        <v>195</v>
      </c>
      <c r="C183" s="42">
        <v>43.1</v>
      </c>
      <c r="D183" s="48" t="s">
        <v>316</v>
      </c>
      <c r="E183" s="119">
        <v>2.0350000000000001</v>
      </c>
      <c r="F183" s="119">
        <v>2.0350000000000001</v>
      </c>
      <c r="G183" s="120">
        <v>0</v>
      </c>
      <c r="H183" s="127">
        <v>5.9264127763894794E-2</v>
      </c>
      <c r="I183" s="122">
        <v>5.9264127763894794E-2</v>
      </c>
      <c r="J183" s="66"/>
      <c r="K183" s="84"/>
      <c r="L183" s="132"/>
      <c r="M183" s="19"/>
    </row>
    <row r="184" spans="1:13" x14ac:dyDescent="0.25">
      <c r="A184" s="90">
        <v>168</v>
      </c>
      <c r="B184" s="43" t="s">
        <v>196</v>
      </c>
      <c r="C184" s="42">
        <v>66</v>
      </c>
      <c r="D184" s="48" t="s">
        <v>316</v>
      </c>
      <c r="E184" s="119">
        <v>5.4669999999999996</v>
      </c>
      <c r="F184" s="119">
        <v>6.3929999999999998</v>
      </c>
      <c r="G184" s="120">
        <v>0.79617480000000018</v>
      </c>
      <c r="H184" s="127">
        <v>9.0752492631486228E-2</v>
      </c>
      <c r="I184" s="122">
        <v>0.8869272926314864</v>
      </c>
      <c r="J184" s="66"/>
      <c r="K184" s="84"/>
      <c r="L184" s="132"/>
      <c r="M184" s="19"/>
    </row>
    <row r="185" spans="1:13" x14ac:dyDescent="0.25">
      <c r="A185" s="90">
        <v>169</v>
      </c>
      <c r="B185" s="43" t="s">
        <v>197</v>
      </c>
      <c r="C185" s="42">
        <v>109.6</v>
      </c>
      <c r="D185" s="48" t="s">
        <v>316</v>
      </c>
      <c r="E185" s="119">
        <v>3.7629999999999999</v>
      </c>
      <c r="F185" s="119">
        <v>3.7669999999999999</v>
      </c>
      <c r="G185" s="120">
        <v>3.4392000000000029E-3</v>
      </c>
      <c r="H185" s="127">
        <v>0.15070413927895288</v>
      </c>
      <c r="I185" s="122">
        <v>0.15414333927895288</v>
      </c>
      <c r="J185" s="66"/>
      <c r="K185" s="84"/>
      <c r="L185" s="132"/>
      <c r="M185" s="19"/>
    </row>
    <row r="186" spans="1:13" x14ac:dyDescent="0.25">
      <c r="A186" s="90">
        <v>170</v>
      </c>
      <c r="B186" s="43" t="s">
        <v>198</v>
      </c>
      <c r="C186" s="42">
        <v>43</v>
      </c>
      <c r="D186" s="48" t="s">
        <v>316</v>
      </c>
      <c r="E186" s="119">
        <v>4.99</v>
      </c>
      <c r="F186" s="119">
        <v>5.4480000000000004</v>
      </c>
      <c r="G186" s="120">
        <v>0.39378840000000015</v>
      </c>
      <c r="H186" s="127">
        <v>5.9126623987180417E-2</v>
      </c>
      <c r="I186" s="122">
        <v>0.45291502398718059</v>
      </c>
      <c r="J186" s="66"/>
      <c r="K186" s="84"/>
      <c r="L186" s="132"/>
      <c r="M186" s="19"/>
    </row>
    <row r="187" spans="1:13" x14ac:dyDescent="0.25">
      <c r="A187" s="90">
        <v>171</v>
      </c>
      <c r="B187" s="43" t="s">
        <v>199</v>
      </c>
      <c r="C187" s="42">
        <v>65.900000000000006</v>
      </c>
      <c r="D187" s="48" t="s">
        <v>316</v>
      </c>
      <c r="E187" s="119">
        <v>7.1820000000000004</v>
      </c>
      <c r="F187" s="119">
        <v>8.0549999999999997</v>
      </c>
      <c r="G187" s="120">
        <v>0.75060539999999942</v>
      </c>
      <c r="H187" s="127">
        <v>9.0614988854771858E-2</v>
      </c>
      <c r="I187" s="122">
        <v>0.84122038885477124</v>
      </c>
      <c r="J187" s="66"/>
      <c r="K187" s="84"/>
      <c r="L187" s="132"/>
      <c r="M187" s="19"/>
    </row>
    <row r="188" spans="1:13" x14ac:dyDescent="0.25">
      <c r="A188" s="90">
        <v>172</v>
      </c>
      <c r="B188" s="43" t="s">
        <v>200</v>
      </c>
      <c r="C188" s="42">
        <v>110</v>
      </c>
      <c r="D188" s="48" t="s">
        <v>317</v>
      </c>
      <c r="E188" s="121">
        <v>7059</v>
      </c>
      <c r="F188" s="121">
        <v>7059</v>
      </c>
      <c r="G188" s="120">
        <v>0</v>
      </c>
      <c r="H188" s="127">
        <v>0.15125415438581039</v>
      </c>
      <c r="I188" s="122">
        <v>0.15125415438581039</v>
      </c>
      <c r="J188" s="66"/>
      <c r="K188" s="84"/>
      <c r="L188" s="132"/>
      <c r="M188" s="19"/>
    </row>
    <row r="189" spans="1:13" x14ac:dyDescent="0.25">
      <c r="A189" s="90">
        <v>173</v>
      </c>
      <c r="B189" s="43" t="s">
        <v>201</v>
      </c>
      <c r="C189" s="42">
        <v>42.8</v>
      </c>
      <c r="D189" s="48" t="s">
        <v>317</v>
      </c>
      <c r="E189" s="121">
        <v>1322</v>
      </c>
      <c r="F189" s="121">
        <v>1322</v>
      </c>
      <c r="G189" s="120">
        <v>0</v>
      </c>
      <c r="H189" s="127">
        <v>5.8851616433751669E-2</v>
      </c>
      <c r="I189" s="122">
        <v>5.8851616433751669E-2</v>
      </c>
      <c r="J189" s="66"/>
      <c r="K189" s="84"/>
      <c r="L189" s="132"/>
      <c r="M189" s="19"/>
    </row>
    <row r="190" spans="1:13" x14ac:dyDescent="0.25">
      <c r="A190" s="90">
        <v>174</v>
      </c>
      <c r="B190" s="43" t="s">
        <v>202</v>
      </c>
      <c r="C190" s="42">
        <v>66.099999999999994</v>
      </c>
      <c r="D190" s="48" t="s">
        <v>317</v>
      </c>
      <c r="E190" s="121">
        <v>4128</v>
      </c>
      <c r="F190" s="121">
        <v>4130</v>
      </c>
      <c r="G190" s="120">
        <v>1.72E-3</v>
      </c>
      <c r="H190" s="127">
        <v>9.0889996408200585E-2</v>
      </c>
      <c r="I190" s="122">
        <v>9.2609996408200584E-2</v>
      </c>
      <c r="J190" s="66"/>
      <c r="K190" s="84"/>
      <c r="L190" s="132"/>
      <c r="M190" s="19"/>
    </row>
    <row r="191" spans="1:13" x14ac:dyDescent="0.25">
      <c r="A191" s="90">
        <v>175</v>
      </c>
      <c r="B191" s="43" t="s">
        <v>203</v>
      </c>
      <c r="C191" s="42">
        <v>109.9</v>
      </c>
      <c r="D191" s="48" t="s">
        <v>317</v>
      </c>
      <c r="E191" s="121">
        <v>10406</v>
      </c>
      <c r="F191" s="121">
        <v>11296</v>
      </c>
      <c r="G191" s="120">
        <v>0.76539999999999997</v>
      </c>
      <c r="H191" s="127">
        <v>0.15111665060909601</v>
      </c>
      <c r="I191" s="122">
        <v>0.91651665060909604</v>
      </c>
      <c r="J191" s="66"/>
      <c r="K191" s="84"/>
      <c r="L191" s="132"/>
      <c r="M191" s="19"/>
    </row>
    <row r="192" spans="1:13" x14ac:dyDescent="0.25">
      <c r="A192" s="90">
        <v>176</v>
      </c>
      <c r="B192" s="43" t="s">
        <v>204</v>
      </c>
      <c r="C192" s="42">
        <v>43.1</v>
      </c>
      <c r="D192" s="48" t="s">
        <v>317</v>
      </c>
      <c r="E192" s="121">
        <v>1455</v>
      </c>
      <c r="F192" s="121">
        <v>1455</v>
      </c>
      <c r="G192" s="120">
        <v>0</v>
      </c>
      <c r="H192" s="127">
        <v>5.9264127763894794E-2</v>
      </c>
      <c r="I192" s="122">
        <v>5.9264127763894794E-2</v>
      </c>
      <c r="J192" s="66"/>
      <c r="K192" s="84"/>
      <c r="L192" s="132"/>
      <c r="M192" s="19"/>
    </row>
    <row r="193" spans="1:13" x14ac:dyDescent="0.25">
      <c r="A193" s="90">
        <v>177</v>
      </c>
      <c r="B193" s="43" t="s">
        <v>205</v>
      </c>
      <c r="C193" s="42">
        <v>65.8</v>
      </c>
      <c r="D193" s="48" t="s">
        <v>317</v>
      </c>
      <c r="E193" s="121">
        <v>5120</v>
      </c>
      <c r="F193" s="121">
        <v>5120</v>
      </c>
      <c r="G193" s="120">
        <v>0</v>
      </c>
      <c r="H193" s="127">
        <v>9.0477485078057474E-2</v>
      </c>
      <c r="I193" s="122">
        <v>9.0477485078057474E-2</v>
      </c>
      <c r="J193" s="66"/>
      <c r="K193" s="84"/>
      <c r="L193" s="132"/>
      <c r="M193" s="19"/>
    </row>
    <row r="194" spans="1:13" x14ac:dyDescent="0.25">
      <c r="A194" s="90">
        <v>178</v>
      </c>
      <c r="B194" s="43" t="s">
        <v>206</v>
      </c>
      <c r="C194" s="42">
        <v>108</v>
      </c>
      <c r="D194" s="48" t="s">
        <v>317</v>
      </c>
      <c r="E194" s="121">
        <v>4423</v>
      </c>
      <c r="F194" s="121">
        <v>5390</v>
      </c>
      <c r="G194" s="120">
        <v>0.83162000000000003</v>
      </c>
      <c r="H194" s="127">
        <v>0.14850407885152292</v>
      </c>
      <c r="I194" s="122">
        <v>0.98012407885152297</v>
      </c>
      <c r="J194" s="66"/>
      <c r="K194" s="84"/>
      <c r="L194" s="132"/>
      <c r="M194" s="19"/>
    </row>
    <row r="195" spans="1:13" x14ac:dyDescent="0.25">
      <c r="A195" s="90">
        <v>179</v>
      </c>
      <c r="B195" s="43" t="s">
        <v>207</v>
      </c>
      <c r="C195" s="42">
        <v>43</v>
      </c>
      <c r="D195" s="48" t="s">
        <v>317</v>
      </c>
      <c r="E195" s="121">
        <v>3056</v>
      </c>
      <c r="F195" s="121">
        <v>3207</v>
      </c>
      <c r="G195" s="120">
        <v>0.12986</v>
      </c>
      <c r="H195" s="127">
        <v>5.9126623987180417E-2</v>
      </c>
      <c r="I195" s="122">
        <v>0.18898662398718041</v>
      </c>
      <c r="J195" s="66"/>
      <c r="K195" s="84"/>
      <c r="L195" s="132"/>
      <c r="M195" s="19"/>
    </row>
    <row r="196" spans="1:13" x14ac:dyDescent="0.25">
      <c r="A196" s="90">
        <v>180</v>
      </c>
      <c r="B196" s="73" t="s">
        <v>208</v>
      </c>
      <c r="C196" s="42">
        <v>66.3</v>
      </c>
      <c r="D196" s="48" t="s">
        <v>317</v>
      </c>
      <c r="E196" s="121">
        <v>6562</v>
      </c>
      <c r="F196" s="121">
        <v>7018</v>
      </c>
      <c r="G196" s="120">
        <v>0.39216000000000001</v>
      </c>
      <c r="H196" s="127">
        <v>9.116500396162934E-2</v>
      </c>
      <c r="I196" s="122">
        <v>0.48332500396162936</v>
      </c>
      <c r="J196" s="66"/>
      <c r="K196" s="84"/>
      <c r="L196" s="132"/>
      <c r="M196" s="19"/>
    </row>
    <row r="197" spans="1:13" x14ac:dyDescent="0.25">
      <c r="A197" s="90">
        <v>181</v>
      </c>
      <c r="B197" s="43" t="s">
        <v>209</v>
      </c>
      <c r="C197" s="42">
        <v>110.9</v>
      </c>
      <c r="D197" s="48" t="s">
        <v>317</v>
      </c>
      <c r="E197" s="121">
        <v>9146</v>
      </c>
      <c r="F197" s="121">
        <v>10343</v>
      </c>
      <c r="G197" s="120">
        <v>1.02942</v>
      </c>
      <c r="H197" s="127">
        <v>0.15249168837623975</v>
      </c>
      <c r="I197" s="122">
        <v>1.1819116883762397</v>
      </c>
      <c r="J197" s="66"/>
      <c r="K197" s="84"/>
      <c r="L197" s="132"/>
      <c r="M197" s="19"/>
    </row>
    <row r="198" spans="1:13" x14ac:dyDescent="0.25">
      <c r="A198" s="90">
        <v>182</v>
      </c>
      <c r="B198" s="43" t="s">
        <v>210</v>
      </c>
      <c r="C198" s="42">
        <v>42.6</v>
      </c>
      <c r="D198" s="48" t="s">
        <v>317</v>
      </c>
      <c r="E198" s="121">
        <v>3844</v>
      </c>
      <c r="F198" s="121">
        <v>3972</v>
      </c>
      <c r="G198" s="120">
        <v>0.11008</v>
      </c>
      <c r="H198" s="127">
        <v>5.8576608880322928E-2</v>
      </c>
      <c r="I198" s="122">
        <v>0.16865660888032291</v>
      </c>
      <c r="J198" s="66"/>
      <c r="K198" s="84"/>
      <c r="L198" s="132"/>
      <c r="M198" s="19"/>
    </row>
    <row r="199" spans="1:13" x14ac:dyDescent="0.25">
      <c r="A199" s="90">
        <v>183</v>
      </c>
      <c r="B199" s="43" t="s">
        <v>211</v>
      </c>
      <c r="C199" s="42">
        <v>65.3</v>
      </c>
      <c r="D199" s="48" t="s">
        <v>317</v>
      </c>
      <c r="E199" s="121">
        <v>6283</v>
      </c>
      <c r="F199" s="121">
        <v>7093</v>
      </c>
      <c r="G199" s="120">
        <v>0.6966</v>
      </c>
      <c r="H199" s="127">
        <v>8.9789966194485607E-2</v>
      </c>
      <c r="I199" s="122">
        <v>0.78638996619448565</v>
      </c>
      <c r="J199" s="66"/>
      <c r="K199" s="84"/>
      <c r="L199" s="132"/>
      <c r="M199" s="19"/>
    </row>
    <row r="200" spans="1:13" x14ac:dyDescent="0.25">
      <c r="A200" s="90">
        <v>184</v>
      </c>
      <c r="B200" s="43" t="s">
        <v>212</v>
      </c>
      <c r="C200" s="42">
        <v>110</v>
      </c>
      <c r="D200" s="48" t="s">
        <v>317</v>
      </c>
      <c r="E200" s="121">
        <v>11288</v>
      </c>
      <c r="F200" s="121">
        <v>12695</v>
      </c>
      <c r="G200" s="120">
        <v>1.2100199999999999</v>
      </c>
      <c r="H200" s="127">
        <v>0.15125415438581039</v>
      </c>
      <c r="I200" s="122">
        <v>1.3612741543858102</v>
      </c>
      <c r="J200" s="66"/>
      <c r="K200" s="84"/>
      <c r="L200" s="132"/>
      <c r="M200" s="19"/>
    </row>
    <row r="201" spans="1:13" x14ac:dyDescent="0.25">
      <c r="A201" s="90">
        <v>185</v>
      </c>
      <c r="B201" s="43" t="s">
        <v>213</v>
      </c>
      <c r="C201" s="42">
        <v>42.6</v>
      </c>
      <c r="D201" s="48" t="s">
        <v>317</v>
      </c>
      <c r="E201" s="121">
        <v>3424</v>
      </c>
      <c r="F201" s="121">
        <v>4004</v>
      </c>
      <c r="G201" s="120">
        <v>0.49879999999999997</v>
      </c>
      <c r="H201" s="127">
        <v>5.8576608880322928E-2</v>
      </c>
      <c r="I201" s="122">
        <v>0.55737660888032292</v>
      </c>
      <c r="J201" s="66"/>
      <c r="K201" s="84"/>
      <c r="L201" s="132"/>
      <c r="M201" s="19"/>
    </row>
    <row r="202" spans="1:13" x14ac:dyDescent="0.25">
      <c r="A202" s="90">
        <v>186</v>
      </c>
      <c r="B202" s="43" t="s">
        <v>214</v>
      </c>
      <c r="C202" s="42">
        <v>65.3</v>
      </c>
      <c r="D202" s="48" t="s">
        <v>317</v>
      </c>
      <c r="E202" s="121">
        <v>6392</v>
      </c>
      <c r="F202" s="121">
        <v>6972</v>
      </c>
      <c r="G202" s="120">
        <v>0.49879999999999997</v>
      </c>
      <c r="H202" s="127">
        <v>8.9789966194485607E-2</v>
      </c>
      <c r="I202" s="122">
        <v>0.58858996619448556</v>
      </c>
      <c r="J202" s="66"/>
      <c r="K202" s="84"/>
      <c r="L202" s="132"/>
      <c r="M202" s="19"/>
    </row>
    <row r="203" spans="1:13" x14ac:dyDescent="0.25">
      <c r="A203" s="90">
        <v>187</v>
      </c>
      <c r="B203" s="43" t="s">
        <v>215</v>
      </c>
      <c r="C203" s="42">
        <v>109.9</v>
      </c>
      <c r="D203" s="48" t="s">
        <v>317</v>
      </c>
      <c r="E203" s="121">
        <v>9400</v>
      </c>
      <c r="F203" s="121">
        <v>10480</v>
      </c>
      <c r="G203" s="120">
        <v>0.92879999999999996</v>
      </c>
      <c r="H203" s="127">
        <v>0.15111665060909601</v>
      </c>
      <c r="I203" s="122">
        <v>1.079916650609096</v>
      </c>
      <c r="J203" s="66"/>
      <c r="K203" s="84"/>
      <c r="L203" s="132"/>
      <c r="M203" s="19"/>
    </row>
    <row r="204" spans="1:13" x14ac:dyDescent="0.25">
      <c r="A204" s="90">
        <v>188</v>
      </c>
      <c r="B204" s="43" t="s">
        <v>216</v>
      </c>
      <c r="C204" s="42">
        <v>42.8</v>
      </c>
      <c r="D204" s="48" t="s">
        <v>317</v>
      </c>
      <c r="E204" s="121">
        <v>4105</v>
      </c>
      <c r="F204" s="121">
        <v>4149</v>
      </c>
      <c r="G204" s="120">
        <v>3.7839999999999999E-2</v>
      </c>
      <c r="H204" s="127">
        <v>5.8851616433751669E-2</v>
      </c>
      <c r="I204" s="122">
        <v>9.6691616433751668E-2</v>
      </c>
      <c r="J204" s="66"/>
      <c r="K204" s="84"/>
      <c r="L204" s="132"/>
      <c r="M204" s="19"/>
    </row>
    <row r="205" spans="1:13" x14ac:dyDescent="0.25">
      <c r="A205" s="90">
        <v>189</v>
      </c>
      <c r="B205" s="43" t="s">
        <v>217</v>
      </c>
      <c r="C205" s="42">
        <v>65.5</v>
      </c>
      <c r="D205" s="48" t="s">
        <v>317</v>
      </c>
      <c r="E205" s="121">
        <v>3841</v>
      </c>
      <c r="F205" s="121">
        <v>3841</v>
      </c>
      <c r="G205" s="120">
        <v>0</v>
      </c>
      <c r="H205" s="127">
        <v>9.0064973747914362E-2</v>
      </c>
      <c r="I205" s="122">
        <v>9.0064973747914362E-2</v>
      </c>
      <c r="J205" s="66"/>
      <c r="K205" s="84"/>
      <c r="L205" s="132"/>
      <c r="M205" s="19"/>
    </row>
    <row r="206" spans="1:13" x14ac:dyDescent="0.25">
      <c r="A206" s="90">
        <v>190</v>
      </c>
      <c r="B206" s="45" t="s">
        <v>218</v>
      </c>
      <c r="C206" s="42">
        <v>109.5</v>
      </c>
      <c r="D206" s="48" t="s">
        <v>317</v>
      </c>
      <c r="E206" s="121">
        <v>8758</v>
      </c>
      <c r="F206" s="121">
        <v>9116</v>
      </c>
      <c r="G206" s="120">
        <v>0.30787999999999999</v>
      </c>
      <c r="H206" s="127">
        <v>0.15056663550223851</v>
      </c>
      <c r="I206" s="122">
        <v>0.45844663550223852</v>
      </c>
      <c r="J206" s="66"/>
      <c r="K206" s="84"/>
      <c r="L206" s="132"/>
      <c r="M206" s="19"/>
    </row>
    <row r="207" spans="1:13" x14ac:dyDescent="0.25">
      <c r="A207" s="90">
        <v>191</v>
      </c>
      <c r="B207" s="43" t="s">
        <v>219</v>
      </c>
      <c r="C207" s="42">
        <v>43</v>
      </c>
      <c r="D207" s="48" t="s">
        <v>317</v>
      </c>
      <c r="E207" s="121">
        <v>5493</v>
      </c>
      <c r="F207" s="121">
        <v>5829</v>
      </c>
      <c r="G207" s="120">
        <v>0.28895999999999999</v>
      </c>
      <c r="H207" s="127">
        <v>5.9126623987180417E-2</v>
      </c>
      <c r="I207" s="122">
        <v>0.34808662398718043</v>
      </c>
      <c r="J207" s="66"/>
      <c r="K207" s="84"/>
      <c r="L207" s="132"/>
      <c r="M207" s="19"/>
    </row>
    <row r="208" spans="1:13" x14ac:dyDescent="0.25">
      <c r="A208" s="90">
        <v>192</v>
      </c>
      <c r="B208" s="43" t="s">
        <v>220</v>
      </c>
      <c r="C208" s="42">
        <v>65.3</v>
      </c>
      <c r="D208" s="48" t="s">
        <v>317</v>
      </c>
      <c r="E208" s="121">
        <v>7669</v>
      </c>
      <c r="F208" s="121">
        <v>8132</v>
      </c>
      <c r="G208" s="120">
        <v>0.39817999999999998</v>
      </c>
      <c r="H208" s="127">
        <v>8.9789966194485607E-2</v>
      </c>
      <c r="I208" s="122">
        <v>0.48796996619448557</v>
      </c>
      <c r="J208" s="66"/>
      <c r="K208" s="84"/>
      <c r="L208" s="132"/>
      <c r="M208" s="19"/>
    </row>
    <row r="209" spans="1:13" x14ac:dyDescent="0.25">
      <c r="A209" s="90">
        <v>196</v>
      </c>
      <c r="B209" s="43" t="s">
        <v>221</v>
      </c>
      <c r="C209" s="42">
        <v>52.8</v>
      </c>
      <c r="D209" s="48" t="s">
        <v>316</v>
      </c>
      <c r="E209" s="119">
        <v>4.4169999999999998</v>
      </c>
      <c r="F209" s="119">
        <v>4.4169999999999998</v>
      </c>
      <c r="G209" s="120">
        <v>0</v>
      </c>
      <c r="H209" s="127">
        <v>7.2601994105188972E-2</v>
      </c>
      <c r="I209" s="122">
        <v>7.2601994105188972E-2</v>
      </c>
      <c r="J209" s="66"/>
      <c r="K209" s="84"/>
      <c r="L209" s="132"/>
      <c r="M209" s="19"/>
    </row>
    <row r="210" spans="1:13" x14ac:dyDescent="0.25">
      <c r="A210" s="90">
        <v>197</v>
      </c>
      <c r="B210" s="43" t="s">
        <v>222</v>
      </c>
      <c r="C210" s="42">
        <v>51.2</v>
      </c>
      <c r="D210" s="48" t="s">
        <v>316</v>
      </c>
      <c r="E210" s="119">
        <v>4.1619999999999999</v>
      </c>
      <c r="F210" s="119">
        <v>4.1619999999999999</v>
      </c>
      <c r="G210" s="120">
        <v>0</v>
      </c>
      <c r="H210" s="127">
        <v>7.0401933677759015E-2</v>
      </c>
      <c r="I210" s="122">
        <v>7.0401933677759015E-2</v>
      </c>
      <c r="J210" s="66"/>
      <c r="K210" s="84"/>
      <c r="L210" s="132"/>
      <c r="M210" s="19"/>
    </row>
    <row r="211" spans="1:13" x14ac:dyDescent="0.25">
      <c r="A211" s="90">
        <v>198</v>
      </c>
      <c r="B211" s="43" t="s">
        <v>223</v>
      </c>
      <c r="C211" s="42">
        <v>113.6</v>
      </c>
      <c r="D211" s="48" t="s">
        <v>316</v>
      </c>
      <c r="E211" s="119">
        <v>14.906000000000001</v>
      </c>
      <c r="F211" s="119">
        <v>15.894</v>
      </c>
      <c r="G211" s="120">
        <v>0.84948239999999964</v>
      </c>
      <c r="H211" s="127">
        <v>0.15620429034752781</v>
      </c>
      <c r="I211" s="122">
        <v>1.0056866903475274</v>
      </c>
      <c r="J211" s="66"/>
      <c r="K211" s="84"/>
      <c r="L211" s="132"/>
      <c r="M211" s="19"/>
    </row>
    <row r="212" spans="1:13" x14ac:dyDescent="0.25">
      <c r="A212" s="90">
        <v>199</v>
      </c>
      <c r="B212" s="43" t="s">
        <v>224</v>
      </c>
      <c r="C212" s="42">
        <v>106.7</v>
      </c>
      <c r="D212" s="48" t="s">
        <v>316</v>
      </c>
      <c r="E212" s="119">
        <v>10.279</v>
      </c>
      <c r="F212" s="119">
        <v>11.708</v>
      </c>
      <c r="G212" s="120">
        <v>1.2286542000000003</v>
      </c>
      <c r="H212" s="127">
        <v>0.14671652975423607</v>
      </c>
      <c r="I212" s="122">
        <v>1.3753707297542364</v>
      </c>
      <c r="J212" s="66"/>
      <c r="K212" s="84"/>
      <c r="L212" s="132"/>
      <c r="M212" s="19"/>
    </row>
    <row r="213" spans="1:13" x14ac:dyDescent="0.25">
      <c r="A213" s="90">
        <v>200</v>
      </c>
      <c r="B213" s="43" t="s">
        <v>225</v>
      </c>
      <c r="C213" s="42">
        <v>92.7</v>
      </c>
      <c r="D213" s="48" t="s">
        <v>316</v>
      </c>
      <c r="E213" s="119">
        <v>4.1340000000000003</v>
      </c>
      <c r="F213" s="119">
        <v>4.1340000000000003</v>
      </c>
      <c r="G213" s="120">
        <v>0</v>
      </c>
      <c r="H213" s="127">
        <v>0.12746600101422384</v>
      </c>
      <c r="I213" s="122">
        <v>0.12746600101422384</v>
      </c>
      <c r="J213" s="66"/>
      <c r="K213" s="84"/>
      <c r="L213" s="132"/>
      <c r="M213" s="19"/>
    </row>
    <row r="214" spans="1:13" x14ac:dyDescent="0.25">
      <c r="A214" s="90">
        <v>201</v>
      </c>
      <c r="B214" s="43" t="s">
        <v>226</v>
      </c>
      <c r="C214" s="42">
        <v>81.8</v>
      </c>
      <c r="D214" s="48" t="s">
        <v>316</v>
      </c>
      <c r="E214" s="119">
        <v>6.7270000000000003</v>
      </c>
      <c r="F214" s="119">
        <v>7.1820000000000004</v>
      </c>
      <c r="G214" s="120">
        <v>0.39120900000000008</v>
      </c>
      <c r="H214" s="127">
        <v>0.11247808935235716</v>
      </c>
      <c r="I214" s="122">
        <v>0.50368708935235729</v>
      </c>
      <c r="J214" s="66"/>
      <c r="K214" s="84"/>
      <c r="L214" s="132"/>
      <c r="M214" s="19"/>
    </row>
    <row r="215" spans="1:13" x14ac:dyDescent="0.25">
      <c r="A215" s="90">
        <v>202</v>
      </c>
      <c r="B215" s="43" t="s">
        <v>227</v>
      </c>
      <c r="C215" s="42">
        <v>52.3</v>
      </c>
      <c r="D215" s="48" t="s">
        <v>316</v>
      </c>
      <c r="E215" s="119">
        <v>1.8560000000000001</v>
      </c>
      <c r="F215" s="119">
        <v>1.861</v>
      </c>
      <c r="G215" s="120">
        <v>4.2989999999999088E-3</v>
      </c>
      <c r="H215" s="127">
        <v>7.1914475221617105E-2</v>
      </c>
      <c r="I215" s="122">
        <v>7.6213475221617019E-2</v>
      </c>
      <c r="J215" s="66"/>
      <c r="K215" s="84"/>
      <c r="L215" s="132"/>
      <c r="M215" s="19"/>
    </row>
    <row r="216" spans="1:13" x14ac:dyDescent="0.25">
      <c r="A216" s="90">
        <v>203</v>
      </c>
      <c r="B216" s="43" t="s">
        <v>228</v>
      </c>
      <c r="C216" s="42">
        <v>51.3</v>
      </c>
      <c r="D216" s="48" t="s">
        <v>316</v>
      </c>
      <c r="E216" s="119">
        <v>4.2210000000000001</v>
      </c>
      <c r="F216" s="119">
        <v>4.8449999999999998</v>
      </c>
      <c r="G216" s="120">
        <v>0.53651519999999975</v>
      </c>
      <c r="H216" s="127">
        <v>7.0539437454473386E-2</v>
      </c>
      <c r="I216" s="122">
        <v>0.60705463745447319</v>
      </c>
      <c r="J216" s="66"/>
      <c r="K216" s="84"/>
      <c r="L216" s="132"/>
      <c r="M216" s="19"/>
    </row>
    <row r="217" spans="1:13" x14ac:dyDescent="0.25">
      <c r="A217" s="90">
        <v>204</v>
      </c>
      <c r="B217" s="43" t="s">
        <v>229</v>
      </c>
      <c r="C217" s="42">
        <v>113.7</v>
      </c>
      <c r="D217" s="48" t="s">
        <v>316</v>
      </c>
      <c r="E217" s="119">
        <v>15.808999999999999</v>
      </c>
      <c r="F217" s="119">
        <v>17.789000000000001</v>
      </c>
      <c r="G217" s="120">
        <v>1.7024040000000018</v>
      </c>
      <c r="H217" s="127">
        <v>0.15634179412424218</v>
      </c>
      <c r="I217" s="122">
        <v>1.858745794124244</v>
      </c>
      <c r="J217" s="66"/>
      <c r="K217" s="84"/>
      <c r="L217" s="132"/>
      <c r="M217" s="19"/>
    </row>
    <row r="218" spans="1:13" x14ac:dyDescent="0.25">
      <c r="A218" s="90">
        <v>205</v>
      </c>
      <c r="B218" s="43" t="s">
        <v>230</v>
      </c>
      <c r="C218" s="42">
        <v>107</v>
      </c>
      <c r="D218" s="48" t="s">
        <v>316</v>
      </c>
      <c r="E218" s="119">
        <v>7.13</v>
      </c>
      <c r="F218" s="119">
        <v>7.76</v>
      </c>
      <c r="G218" s="120">
        <v>0.54167399999999988</v>
      </c>
      <c r="H218" s="127">
        <v>0.14712904108437919</v>
      </c>
      <c r="I218" s="122">
        <v>0.68880304108437906</v>
      </c>
      <c r="J218" s="66"/>
      <c r="K218" s="84"/>
      <c r="L218" s="132"/>
      <c r="M218" s="19"/>
    </row>
    <row r="219" spans="1:13" x14ac:dyDescent="0.25">
      <c r="A219" s="90">
        <v>206</v>
      </c>
      <c r="B219" s="43" t="s">
        <v>231</v>
      </c>
      <c r="C219" s="42">
        <v>92.7</v>
      </c>
      <c r="D219" s="48" t="s">
        <v>316</v>
      </c>
      <c r="E219" s="119">
        <v>8.4209999999999994</v>
      </c>
      <c r="F219" s="119">
        <v>8.6440000000000001</v>
      </c>
      <c r="G219" s="120">
        <v>0.19173540000000064</v>
      </c>
      <c r="H219" s="127">
        <v>0.12746600101422384</v>
      </c>
      <c r="I219" s="122">
        <v>0.31920140101422445</v>
      </c>
      <c r="J219" s="66"/>
      <c r="K219" s="84"/>
      <c r="L219" s="132"/>
      <c r="M219" s="19"/>
    </row>
    <row r="220" spans="1:13" x14ac:dyDescent="0.25">
      <c r="A220" s="90">
        <v>207</v>
      </c>
      <c r="B220" s="43" t="s">
        <v>232</v>
      </c>
      <c r="C220" s="42">
        <v>81</v>
      </c>
      <c r="D220" s="48" t="s">
        <v>316</v>
      </c>
      <c r="E220" s="119">
        <v>6.3840000000000003</v>
      </c>
      <c r="F220" s="119">
        <v>6.883</v>
      </c>
      <c r="G220" s="120">
        <v>0.42904019999999971</v>
      </c>
      <c r="H220" s="127">
        <v>0.11137805913864218</v>
      </c>
      <c r="I220" s="122">
        <v>0.54041825913864194</v>
      </c>
      <c r="J220" s="66"/>
      <c r="K220" s="84"/>
      <c r="L220" s="132"/>
      <c r="M220" s="19"/>
    </row>
    <row r="221" spans="1:13" x14ac:dyDescent="0.25">
      <c r="A221" s="90">
        <v>208</v>
      </c>
      <c r="B221" s="43" t="s">
        <v>233</v>
      </c>
      <c r="C221" s="42">
        <v>53.2</v>
      </c>
      <c r="D221" s="48" t="s">
        <v>316</v>
      </c>
      <c r="E221" s="119">
        <v>5.4480000000000004</v>
      </c>
      <c r="F221" s="119">
        <v>6.085</v>
      </c>
      <c r="G221" s="120">
        <v>0.54769259999999964</v>
      </c>
      <c r="H221" s="127">
        <v>7.3152009212046482E-2</v>
      </c>
      <c r="I221" s="122">
        <v>0.62084460921204609</v>
      </c>
      <c r="J221" s="66"/>
      <c r="K221" s="84"/>
      <c r="L221" s="132"/>
      <c r="M221" s="19"/>
    </row>
    <row r="222" spans="1:13" x14ac:dyDescent="0.25">
      <c r="A222" s="90">
        <v>209</v>
      </c>
      <c r="B222" s="43" t="s">
        <v>234</v>
      </c>
      <c r="C222" s="42">
        <v>51.1</v>
      </c>
      <c r="D222" s="48" t="s">
        <v>316</v>
      </c>
      <c r="E222" s="119">
        <v>6.2969999999999997</v>
      </c>
      <c r="F222" s="119">
        <v>6.3120000000000003</v>
      </c>
      <c r="G222" s="120">
        <v>1.289700000000049E-2</v>
      </c>
      <c r="H222" s="127">
        <v>7.0264429901044645E-2</v>
      </c>
      <c r="I222" s="122">
        <v>8.3161429901045136E-2</v>
      </c>
      <c r="J222" s="66"/>
      <c r="K222" s="84"/>
      <c r="L222" s="132"/>
      <c r="M222" s="19"/>
    </row>
    <row r="223" spans="1:13" x14ac:dyDescent="0.25">
      <c r="A223" s="90">
        <v>210</v>
      </c>
      <c r="B223" s="43" t="s">
        <v>235</v>
      </c>
      <c r="C223" s="42">
        <v>113.8</v>
      </c>
      <c r="D223" s="48" t="s">
        <v>316</v>
      </c>
      <c r="E223" s="119">
        <v>12.333</v>
      </c>
      <c r="F223" s="119">
        <v>13.635999999999999</v>
      </c>
      <c r="G223" s="120">
        <v>1.1203193999999992</v>
      </c>
      <c r="H223" s="127">
        <v>0.15647929790095655</v>
      </c>
      <c r="I223" s="122">
        <v>1.2767986979009558</v>
      </c>
      <c r="J223" s="66"/>
      <c r="K223" s="84"/>
      <c r="L223" s="132"/>
      <c r="M223" s="19"/>
    </row>
    <row r="224" spans="1:13" x14ac:dyDescent="0.25">
      <c r="A224" s="90">
        <v>211</v>
      </c>
      <c r="B224" s="43" t="s">
        <v>236</v>
      </c>
      <c r="C224" s="42">
        <v>106.9</v>
      </c>
      <c r="D224" s="48" t="s">
        <v>316</v>
      </c>
      <c r="E224" s="119">
        <v>5.0819999999999999</v>
      </c>
      <c r="F224" s="119">
        <v>5.16</v>
      </c>
      <c r="G224" s="120">
        <v>6.7064400000000246E-2</v>
      </c>
      <c r="H224" s="127">
        <v>0.14699153730766482</v>
      </c>
      <c r="I224" s="122">
        <v>0.21405593730766506</v>
      </c>
      <c r="J224" s="66"/>
      <c r="K224" s="84"/>
      <c r="L224" s="132"/>
      <c r="M224" s="19"/>
    </row>
    <row r="225" spans="1:13" x14ac:dyDescent="0.25">
      <c r="A225" s="90">
        <v>212</v>
      </c>
      <c r="B225" s="43" t="s">
        <v>237</v>
      </c>
      <c r="C225" s="42">
        <v>93.2</v>
      </c>
      <c r="D225" s="48" t="s">
        <v>316</v>
      </c>
      <c r="E225" s="119">
        <v>7.3929999999999998</v>
      </c>
      <c r="F225" s="119">
        <v>7.6630000000000003</v>
      </c>
      <c r="G225" s="120">
        <v>0.23214600000000041</v>
      </c>
      <c r="H225" s="127">
        <v>0.12815351989779569</v>
      </c>
      <c r="I225" s="122">
        <v>0.36029951989779607</v>
      </c>
      <c r="J225" s="66"/>
      <c r="K225" s="84"/>
      <c r="L225" s="132"/>
      <c r="M225" s="19"/>
    </row>
    <row r="226" spans="1:13" x14ac:dyDescent="0.25">
      <c r="A226" s="90">
        <v>213</v>
      </c>
      <c r="B226" s="43" t="s">
        <v>238</v>
      </c>
      <c r="C226" s="42">
        <v>80.7</v>
      </c>
      <c r="D226" s="48" t="s">
        <v>316</v>
      </c>
      <c r="E226" s="119">
        <v>4.4770000000000003</v>
      </c>
      <c r="F226" s="119">
        <v>4.665</v>
      </c>
      <c r="G226" s="120">
        <v>0.16164239999999977</v>
      </c>
      <c r="H226" s="127">
        <v>0.11096554780849907</v>
      </c>
      <c r="I226" s="122">
        <v>0.27260794780849884</v>
      </c>
      <c r="J226" s="66"/>
      <c r="K226" s="84"/>
      <c r="L226" s="132"/>
      <c r="M226" s="19"/>
    </row>
    <row r="227" spans="1:13" x14ac:dyDescent="0.25">
      <c r="A227" s="90">
        <v>214</v>
      </c>
      <c r="B227" s="43" t="s">
        <v>239</v>
      </c>
      <c r="C227" s="42">
        <v>52.5</v>
      </c>
      <c r="D227" s="48" t="s">
        <v>316</v>
      </c>
      <c r="E227" s="119">
        <v>4.2110000000000003</v>
      </c>
      <c r="F227" s="119">
        <v>4.4009999999999998</v>
      </c>
      <c r="G227" s="120">
        <v>0.16336199999999956</v>
      </c>
      <c r="H227" s="127">
        <v>7.218948277504586E-2</v>
      </c>
      <c r="I227" s="122">
        <v>0.23555148277504542</v>
      </c>
      <c r="J227" s="66"/>
      <c r="K227" s="84"/>
      <c r="L227" s="132"/>
      <c r="M227" s="19"/>
    </row>
    <row r="228" spans="1:13" x14ac:dyDescent="0.25">
      <c r="A228" s="90">
        <v>215</v>
      </c>
      <c r="B228" s="43" t="s">
        <v>240</v>
      </c>
      <c r="C228" s="42">
        <v>51</v>
      </c>
      <c r="D228" s="48" t="s">
        <v>316</v>
      </c>
      <c r="E228" s="119">
        <v>0.34499999999999997</v>
      </c>
      <c r="F228" s="119">
        <v>0.34499999999999997</v>
      </c>
      <c r="G228" s="120">
        <v>0</v>
      </c>
      <c r="H228" s="127">
        <v>7.0126926124330261E-2</v>
      </c>
      <c r="I228" s="122">
        <v>7.0126926124330261E-2</v>
      </c>
      <c r="J228" s="66"/>
      <c r="K228" s="84"/>
      <c r="L228" s="132"/>
      <c r="M228" s="19"/>
    </row>
    <row r="229" spans="1:13" x14ac:dyDescent="0.25">
      <c r="A229" s="90">
        <v>216</v>
      </c>
      <c r="B229" s="43" t="s">
        <v>241</v>
      </c>
      <c r="C229" s="42">
        <v>113.9</v>
      </c>
      <c r="D229" s="48" t="s">
        <v>316</v>
      </c>
      <c r="E229" s="119">
        <v>13.426</v>
      </c>
      <c r="F229" s="119">
        <v>15.567</v>
      </c>
      <c r="G229" s="120">
        <v>1.8408318000000001</v>
      </c>
      <c r="H229" s="127">
        <v>0.15661680167767092</v>
      </c>
      <c r="I229" s="122">
        <v>1.9974486016776711</v>
      </c>
      <c r="J229" s="66"/>
      <c r="K229" s="84"/>
      <c r="L229" s="132"/>
      <c r="M229" s="19"/>
    </row>
    <row r="230" spans="1:13" x14ac:dyDescent="0.25">
      <c r="A230" s="90">
        <v>217</v>
      </c>
      <c r="B230" s="43" t="s">
        <v>242</v>
      </c>
      <c r="C230" s="42">
        <v>106.5</v>
      </c>
      <c r="D230" s="48" t="s">
        <v>316</v>
      </c>
      <c r="E230" s="119">
        <v>7.2640000000000002</v>
      </c>
      <c r="F230" s="119">
        <v>7.7119999999999997</v>
      </c>
      <c r="G230" s="120">
        <v>0.3851903999999996</v>
      </c>
      <c r="H230" s="127">
        <v>0.14644152220080731</v>
      </c>
      <c r="I230" s="122">
        <v>0.53163192220080691</v>
      </c>
      <c r="J230" s="66"/>
      <c r="K230" s="84"/>
      <c r="L230" s="132"/>
      <c r="M230" s="19"/>
    </row>
    <row r="231" spans="1:13" x14ac:dyDescent="0.25">
      <c r="A231" s="90">
        <v>218</v>
      </c>
      <c r="B231" s="43" t="s">
        <v>243</v>
      </c>
      <c r="C231" s="42">
        <v>92.6</v>
      </c>
      <c r="D231" s="48" t="s">
        <v>316</v>
      </c>
      <c r="E231" s="119">
        <v>6.6790000000000003</v>
      </c>
      <c r="F231" s="119">
        <v>6.6790000000000003</v>
      </c>
      <c r="G231" s="120">
        <v>0</v>
      </c>
      <c r="H231" s="127">
        <v>0.12732849723750944</v>
      </c>
      <c r="I231" s="122">
        <v>0.12732849723750944</v>
      </c>
      <c r="J231" s="66"/>
      <c r="K231" s="84"/>
      <c r="L231" s="132"/>
      <c r="M231" s="19"/>
    </row>
    <row r="232" spans="1:13" x14ac:dyDescent="0.25">
      <c r="A232" s="90">
        <v>219</v>
      </c>
      <c r="B232" s="43" t="s">
        <v>244</v>
      </c>
      <c r="C232" s="42">
        <v>81.400000000000006</v>
      </c>
      <c r="D232" s="48" t="s">
        <v>316</v>
      </c>
      <c r="E232" s="119">
        <v>3.8719999999999999</v>
      </c>
      <c r="F232" s="119">
        <v>4.1449999999999996</v>
      </c>
      <c r="G232" s="120">
        <v>0.23472539999999972</v>
      </c>
      <c r="H232" s="127">
        <v>0.11192807424549968</v>
      </c>
      <c r="I232" s="122">
        <v>0.34665347424549942</v>
      </c>
      <c r="J232" s="66"/>
      <c r="K232" s="84"/>
      <c r="L232" s="132"/>
      <c r="M232" s="19"/>
    </row>
    <row r="233" spans="1:13" x14ac:dyDescent="0.25">
      <c r="A233" s="90">
        <v>220</v>
      </c>
      <c r="B233" s="43" t="s">
        <v>245</v>
      </c>
      <c r="C233" s="42">
        <v>52.9</v>
      </c>
      <c r="D233" s="48" t="s">
        <v>316</v>
      </c>
      <c r="E233" s="119">
        <v>4.5890000000000004</v>
      </c>
      <c r="F233" s="119">
        <v>4.93</v>
      </c>
      <c r="G233" s="120">
        <v>0.29319179999999939</v>
      </c>
      <c r="H233" s="127">
        <v>7.2739497881903356E-2</v>
      </c>
      <c r="I233" s="122">
        <v>0.36593129788190276</v>
      </c>
      <c r="J233" s="66"/>
      <c r="K233" s="84"/>
      <c r="L233" s="132"/>
      <c r="M233" s="19"/>
    </row>
    <row r="234" spans="1:13" x14ac:dyDescent="0.25">
      <c r="A234" s="90">
        <v>221</v>
      </c>
      <c r="B234" s="43" t="s">
        <v>246</v>
      </c>
      <c r="C234" s="42">
        <v>51.4</v>
      </c>
      <c r="D234" s="48" t="s">
        <v>316</v>
      </c>
      <c r="E234" s="119">
        <v>6.3090000000000002</v>
      </c>
      <c r="F234" s="119">
        <v>6.931</v>
      </c>
      <c r="G234" s="120">
        <v>0.53479559999999993</v>
      </c>
      <c r="H234" s="127">
        <v>7.0676941231187757E-2</v>
      </c>
      <c r="I234" s="122">
        <v>0.60547254123118766</v>
      </c>
      <c r="J234" s="66"/>
      <c r="K234" s="84"/>
      <c r="L234" s="132"/>
      <c r="M234" s="19"/>
    </row>
    <row r="235" spans="1:13" x14ac:dyDescent="0.25">
      <c r="A235" s="90">
        <v>222</v>
      </c>
      <c r="B235" s="43" t="s">
        <v>247</v>
      </c>
      <c r="C235" s="42">
        <v>115</v>
      </c>
      <c r="D235" s="48" t="s">
        <v>316</v>
      </c>
      <c r="E235" s="119">
        <v>7.9649999999999999</v>
      </c>
      <c r="F235" s="119">
        <v>7.9649999999999999</v>
      </c>
      <c r="G235" s="120">
        <v>0</v>
      </c>
      <c r="H235" s="127">
        <v>0.15812934322152902</v>
      </c>
      <c r="I235" s="122">
        <v>0.15812934322152902</v>
      </c>
      <c r="J235" s="66"/>
      <c r="K235" s="84"/>
      <c r="L235" s="132"/>
      <c r="M235" s="19"/>
    </row>
    <row r="236" spans="1:13" x14ac:dyDescent="0.25">
      <c r="A236" s="90">
        <v>223</v>
      </c>
      <c r="B236" s="43" t="s">
        <v>248</v>
      </c>
      <c r="C236" s="42">
        <v>106.7</v>
      </c>
      <c r="D236" s="48" t="s">
        <v>316</v>
      </c>
      <c r="E236" s="119">
        <v>9.6210000000000004</v>
      </c>
      <c r="F236" s="119">
        <v>10.048999999999999</v>
      </c>
      <c r="G236" s="120">
        <v>0.36799439999999917</v>
      </c>
      <c r="H236" s="127">
        <v>0.14671652975423607</v>
      </c>
      <c r="I236" s="122">
        <v>0.51471092975423527</v>
      </c>
      <c r="J236" s="66"/>
      <c r="K236" s="84"/>
      <c r="L236" s="132"/>
      <c r="M236" s="19"/>
    </row>
    <row r="237" spans="1:13" x14ac:dyDescent="0.25">
      <c r="A237" s="90">
        <v>224</v>
      </c>
      <c r="B237" s="43" t="s">
        <v>249</v>
      </c>
      <c r="C237" s="42">
        <v>92.4</v>
      </c>
      <c r="D237" s="48" t="s">
        <v>316</v>
      </c>
      <c r="E237" s="119">
        <v>6.37</v>
      </c>
      <c r="F237" s="119">
        <v>6.8949999999999996</v>
      </c>
      <c r="G237" s="120">
        <v>0.45139499999999955</v>
      </c>
      <c r="H237" s="127">
        <v>0.12705348968408073</v>
      </c>
      <c r="I237" s="122">
        <v>0.57844848968408025</v>
      </c>
      <c r="J237" s="66"/>
      <c r="K237" s="84"/>
      <c r="L237" s="132"/>
      <c r="M237" s="19"/>
    </row>
    <row r="238" spans="1:13" x14ac:dyDescent="0.25">
      <c r="A238" s="90">
        <v>225</v>
      </c>
      <c r="B238" s="43" t="s">
        <v>250</v>
      </c>
      <c r="C238" s="42">
        <v>81.2</v>
      </c>
      <c r="D238" s="48" t="s">
        <v>316</v>
      </c>
      <c r="E238" s="119">
        <v>7.1029999999999998</v>
      </c>
      <c r="F238" s="119">
        <v>7.3550000000000004</v>
      </c>
      <c r="G238" s="120">
        <v>0.21666960000000057</v>
      </c>
      <c r="H238" s="127">
        <v>0.11165306669207094</v>
      </c>
      <c r="I238" s="122">
        <v>0.3283226666920715</v>
      </c>
      <c r="J238" s="66"/>
      <c r="K238" s="84"/>
      <c r="L238" s="132"/>
      <c r="M238" s="19"/>
    </row>
    <row r="239" spans="1:13" x14ac:dyDescent="0.25">
      <c r="A239" s="90">
        <v>226</v>
      </c>
      <c r="B239" s="43" t="s">
        <v>251</v>
      </c>
      <c r="C239" s="42">
        <v>52.7</v>
      </c>
      <c r="D239" s="48" t="s">
        <v>316</v>
      </c>
      <c r="E239" s="119">
        <v>1.454</v>
      </c>
      <c r="F239" s="119">
        <v>1.454</v>
      </c>
      <c r="G239" s="120">
        <v>0</v>
      </c>
      <c r="H239" s="127">
        <v>7.2464490328474615E-2</v>
      </c>
      <c r="I239" s="122">
        <v>7.2464490328474615E-2</v>
      </c>
      <c r="J239" s="66"/>
      <c r="K239" s="84"/>
      <c r="L239" s="132"/>
      <c r="M239" s="19"/>
    </row>
    <row r="240" spans="1:13" x14ac:dyDescent="0.25">
      <c r="A240" s="90">
        <v>227</v>
      </c>
      <c r="B240" s="43" t="s">
        <v>252</v>
      </c>
      <c r="C240" s="42">
        <v>51.5</v>
      </c>
      <c r="D240" s="48" t="s">
        <v>316</v>
      </c>
      <c r="E240" s="119">
        <v>5.4340000000000002</v>
      </c>
      <c r="F240" s="119">
        <v>5.6630000000000003</v>
      </c>
      <c r="G240" s="120">
        <v>0.19689420000000007</v>
      </c>
      <c r="H240" s="127">
        <v>7.0814445007902127E-2</v>
      </c>
      <c r="I240" s="122">
        <v>0.2677086450079022</v>
      </c>
      <c r="J240" s="66"/>
      <c r="K240" s="84"/>
      <c r="L240" s="132"/>
      <c r="M240" s="19"/>
    </row>
    <row r="241" spans="1:13" x14ac:dyDescent="0.25">
      <c r="A241" s="90">
        <v>228</v>
      </c>
      <c r="B241" s="43" t="s">
        <v>253</v>
      </c>
      <c r="C241" s="42">
        <v>113.5</v>
      </c>
      <c r="D241" s="48" t="s">
        <v>316</v>
      </c>
      <c r="E241" s="119">
        <v>16.454000000000001</v>
      </c>
      <c r="F241" s="119">
        <v>18.850999999999999</v>
      </c>
      <c r="G241" s="120">
        <v>2.0609405999999986</v>
      </c>
      <c r="H241" s="127">
        <v>0.15606678657081344</v>
      </c>
      <c r="I241" s="122">
        <v>2.217007386570812</v>
      </c>
      <c r="J241" s="66"/>
      <c r="K241" s="84"/>
      <c r="L241" s="132"/>
      <c r="M241" s="19"/>
    </row>
    <row r="242" spans="1:13" x14ac:dyDescent="0.25">
      <c r="A242" s="90">
        <v>229</v>
      </c>
      <c r="B242" s="43" t="s">
        <v>254</v>
      </c>
      <c r="C242" s="42">
        <v>107.4</v>
      </c>
      <c r="D242" s="48" t="s">
        <v>316</v>
      </c>
      <c r="E242" s="119">
        <v>9.1790000000000003</v>
      </c>
      <c r="F242" s="119">
        <v>10.454000000000001</v>
      </c>
      <c r="G242" s="120">
        <v>1.0962450000000004</v>
      </c>
      <c r="H242" s="127">
        <v>0.14767905619123667</v>
      </c>
      <c r="I242" s="122">
        <v>1.243924056191237</v>
      </c>
      <c r="J242" s="66"/>
      <c r="K242" s="84"/>
      <c r="L242" s="132"/>
      <c r="M242" s="19"/>
    </row>
    <row r="243" spans="1:13" x14ac:dyDescent="0.25">
      <c r="A243" s="90">
        <v>230</v>
      </c>
      <c r="B243" s="43" t="s">
        <v>255</v>
      </c>
      <c r="C243" s="42">
        <v>93</v>
      </c>
      <c r="D243" s="48" t="s">
        <v>316</v>
      </c>
      <c r="E243" s="119">
        <v>6.8090000000000002</v>
      </c>
      <c r="F243" s="119">
        <v>7.2969999999999997</v>
      </c>
      <c r="G243" s="120">
        <v>0.41958239999999963</v>
      </c>
      <c r="H243" s="127">
        <v>0.12787851234436695</v>
      </c>
      <c r="I243" s="122">
        <v>0.54746091234436656</v>
      </c>
      <c r="J243" s="66"/>
      <c r="K243" s="84"/>
      <c r="L243" s="132"/>
      <c r="M243" s="19"/>
    </row>
    <row r="244" spans="1:13" x14ac:dyDescent="0.25">
      <c r="A244" s="90">
        <v>231</v>
      </c>
      <c r="B244" s="43" t="s">
        <v>256</v>
      </c>
      <c r="C244" s="42">
        <v>80.900000000000006</v>
      </c>
      <c r="D244" s="48" t="s">
        <v>316</v>
      </c>
      <c r="E244" s="119">
        <v>7.73</v>
      </c>
      <c r="F244" s="119">
        <v>8.2100000000000009</v>
      </c>
      <c r="G244" s="120">
        <v>0.41270400000000035</v>
      </c>
      <c r="H244" s="127">
        <v>0.11124055536192781</v>
      </c>
      <c r="I244" s="122">
        <v>0.52394455536192819</v>
      </c>
      <c r="J244" s="66"/>
      <c r="K244" s="84"/>
      <c r="L244" s="132"/>
      <c r="M244" s="19"/>
    </row>
    <row r="245" spans="1:13" x14ac:dyDescent="0.25">
      <c r="A245" s="90">
        <v>232</v>
      </c>
      <c r="B245" s="43" t="s">
        <v>257</v>
      </c>
      <c r="C245" s="42">
        <v>52.5</v>
      </c>
      <c r="D245" s="48" t="s">
        <v>316</v>
      </c>
      <c r="E245" s="119">
        <v>4.9960000000000004</v>
      </c>
      <c r="F245" s="119">
        <v>5.4370000000000003</v>
      </c>
      <c r="G245" s="120">
        <v>0.37917179999999984</v>
      </c>
      <c r="H245" s="127">
        <v>7.218948277504586E-2</v>
      </c>
      <c r="I245" s="122">
        <v>0.45136128277504572</v>
      </c>
      <c r="J245" s="66"/>
      <c r="K245" s="84"/>
      <c r="L245" s="132"/>
      <c r="M245" s="19"/>
    </row>
    <row r="246" spans="1:13" x14ac:dyDescent="0.25">
      <c r="A246" s="90">
        <v>233</v>
      </c>
      <c r="B246" s="43" t="s">
        <v>258</v>
      </c>
      <c r="C246" s="42">
        <v>50.7</v>
      </c>
      <c r="D246" s="48" t="s">
        <v>316</v>
      </c>
      <c r="E246" s="119">
        <v>5.1820000000000004</v>
      </c>
      <c r="F246" s="119">
        <v>5.6509999999999998</v>
      </c>
      <c r="G246" s="120">
        <v>0.4032461999999995</v>
      </c>
      <c r="H246" s="127">
        <v>6.9714414794187149E-2</v>
      </c>
      <c r="I246" s="122">
        <v>0.47296061479418666</v>
      </c>
      <c r="J246" s="66"/>
      <c r="K246" s="84"/>
      <c r="L246" s="132"/>
      <c r="M246" s="19"/>
    </row>
    <row r="247" spans="1:13" x14ac:dyDescent="0.25">
      <c r="A247" s="90">
        <v>234</v>
      </c>
      <c r="B247" s="43" t="s">
        <v>259</v>
      </c>
      <c r="C247" s="42">
        <v>113.8</v>
      </c>
      <c r="D247" s="48" t="s">
        <v>316</v>
      </c>
      <c r="E247" s="119">
        <v>7.5439999999999996</v>
      </c>
      <c r="F247" s="119">
        <v>7.5439999999999996</v>
      </c>
      <c r="G247" s="120">
        <v>0</v>
      </c>
      <c r="H247" s="127">
        <v>0.15647929790095655</v>
      </c>
      <c r="I247" s="122">
        <v>0.15647929790095655</v>
      </c>
      <c r="J247" s="66"/>
      <c r="K247" s="84"/>
      <c r="L247" s="132"/>
      <c r="M247" s="19"/>
    </row>
    <row r="248" spans="1:13" x14ac:dyDescent="0.25">
      <c r="A248" s="90">
        <v>235</v>
      </c>
      <c r="B248" s="43" t="s">
        <v>260</v>
      </c>
      <c r="C248" s="42">
        <v>106.4</v>
      </c>
      <c r="D248" s="48" t="s">
        <v>316</v>
      </c>
      <c r="E248" s="119">
        <v>4.3040000000000003</v>
      </c>
      <c r="F248" s="119">
        <v>4.3330000000000002</v>
      </c>
      <c r="G248" s="120">
        <v>2.4934199999999927E-2</v>
      </c>
      <c r="H248" s="127">
        <v>0.14630401842409296</v>
      </c>
      <c r="I248" s="122">
        <v>0.1712382184240929</v>
      </c>
      <c r="J248" s="66"/>
      <c r="K248" s="84"/>
      <c r="L248" s="132"/>
      <c r="M248" s="19"/>
    </row>
    <row r="249" spans="1:13" x14ac:dyDescent="0.25">
      <c r="A249" s="90">
        <v>236</v>
      </c>
      <c r="B249" s="43" t="s">
        <v>261</v>
      </c>
      <c r="C249" s="42">
        <v>94.4</v>
      </c>
      <c r="D249" s="48" t="s">
        <v>316</v>
      </c>
      <c r="E249" s="119">
        <v>6.6920000000000002</v>
      </c>
      <c r="F249" s="119">
        <v>7.0490000000000004</v>
      </c>
      <c r="G249" s="120">
        <v>0.30694860000000018</v>
      </c>
      <c r="H249" s="127">
        <v>0.12980356521836819</v>
      </c>
      <c r="I249" s="122">
        <v>0.43675216521836835</v>
      </c>
      <c r="J249" s="66"/>
      <c r="K249" s="84"/>
      <c r="L249" s="132"/>
      <c r="M249" s="19"/>
    </row>
    <row r="250" spans="1:13" x14ac:dyDescent="0.25">
      <c r="A250" s="90">
        <v>237</v>
      </c>
      <c r="B250" s="43" t="s">
        <v>262</v>
      </c>
      <c r="C250" s="42">
        <v>80.3</v>
      </c>
      <c r="D250" s="48" t="s">
        <v>316</v>
      </c>
      <c r="E250" s="119">
        <v>5.9340000000000002</v>
      </c>
      <c r="F250" s="119">
        <v>5.9340000000000002</v>
      </c>
      <c r="G250" s="120">
        <v>0</v>
      </c>
      <c r="H250" s="127">
        <v>0.11041553270164157</v>
      </c>
      <c r="I250" s="122">
        <v>0.11041553270164157</v>
      </c>
      <c r="J250" s="66"/>
      <c r="K250" s="84"/>
      <c r="L250" s="132"/>
      <c r="M250" s="19"/>
    </row>
    <row r="251" spans="1:13" x14ac:dyDescent="0.25">
      <c r="A251" s="90">
        <v>238</v>
      </c>
      <c r="B251" s="43" t="s">
        <v>263</v>
      </c>
      <c r="C251" s="42">
        <v>52.4</v>
      </c>
      <c r="D251" s="48" t="s">
        <v>316</v>
      </c>
      <c r="E251" s="119">
        <v>2.3959999999999999</v>
      </c>
      <c r="F251" s="119">
        <v>2.3959999999999999</v>
      </c>
      <c r="G251" s="120">
        <v>0</v>
      </c>
      <c r="H251" s="127">
        <v>7.205197899833149E-2</v>
      </c>
      <c r="I251" s="122">
        <v>7.205197899833149E-2</v>
      </c>
      <c r="J251" s="66"/>
      <c r="K251" s="84"/>
      <c r="L251" s="132"/>
      <c r="M251" s="19"/>
    </row>
    <row r="252" spans="1:13" x14ac:dyDescent="0.25">
      <c r="A252" s="90">
        <v>239</v>
      </c>
      <c r="B252" s="43" t="s">
        <v>264</v>
      </c>
      <c r="C252" s="42">
        <v>50.9</v>
      </c>
      <c r="D252" s="48" t="s">
        <v>316</v>
      </c>
      <c r="E252" s="119">
        <v>2.855</v>
      </c>
      <c r="F252" s="119">
        <v>2.855</v>
      </c>
      <c r="G252" s="120">
        <v>0</v>
      </c>
      <c r="H252" s="127">
        <v>6.998942234761589E-2</v>
      </c>
      <c r="I252" s="122">
        <v>6.998942234761589E-2</v>
      </c>
      <c r="J252" s="66"/>
      <c r="K252" s="84"/>
      <c r="L252" s="132"/>
      <c r="M252" s="19"/>
    </row>
    <row r="253" spans="1:13" x14ac:dyDescent="0.25">
      <c r="A253" s="90">
        <v>240</v>
      </c>
      <c r="B253" s="43" t="s">
        <v>265</v>
      </c>
      <c r="C253" s="42">
        <v>114.5</v>
      </c>
      <c r="D253" s="48" t="s">
        <v>316</v>
      </c>
      <c r="E253" s="119">
        <v>16.266999999999999</v>
      </c>
      <c r="F253" s="119">
        <v>17.492000000000001</v>
      </c>
      <c r="G253" s="120">
        <v>1.0532550000000012</v>
      </c>
      <c r="H253" s="127">
        <v>0.15744182433795717</v>
      </c>
      <c r="I253" s="122">
        <v>1.2106968243379583</v>
      </c>
      <c r="J253" s="66"/>
      <c r="K253" s="84"/>
      <c r="L253" s="132"/>
      <c r="M253" s="19"/>
    </row>
    <row r="254" spans="1:13" x14ac:dyDescent="0.25">
      <c r="A254" s="90">
        <v>241</v>
      </c>
      <c r="B254" s="43" t="s">
        <v>266</v>
      </c>
      <c r="C254" s="42">
        <v>106.5</v>
      </c>
      <c r="D254" s="48" t="s">
        <v>316</v>
      </c>
      <c r="E254" s="119">
        <v>6.3239999999999998</v>
      </c>
      <c r="F254" s="119">
        <v>6.5860000000000003</v>
      </c>
      <c r="G254" s="120">
        <v>0.2252676000000004</v>
      </c>
      <c r="H254" s="127">
        <v>0.14644152220080731</v>
      </c>
      <c r="I254" s="122">
        <v>0.37170912220080771</v>
      </c>
      <c r="J254" s="66"/>
      <c r="K254" s="84"/>
      <c r="L254" s="132"/>
      <c r="M254" s="19"/>
    </row>
    <row r="255" spans="1:13" x14ac:dyDescent="0.25">
      <c r="A255" s="90">
        <v>242</v>
      </c>
      <c r="B255" s="43" t="s">
        <v>267</v>
      </c>
      <c r="C255" s="42">
        <v>93.5</v>
      </c>
      <c r="D255" s="48" t="s">
        <v>316</v>
      </c>
      <c r="E255" s="119">
        <v>8.6379999999999999</v>
      </c>
      <c r="F255" s="119">
        <v>9.7829999999999995</v>
      </c>
      <c r="G255" s="120">
        <v>0.98447099999999965</v>
      </c>
      <c r="H255" s="127">
        <v>0.1285660312279388</v>
      </c>
      <c r="I255" s="122">
        <v>1.1130370312279385</v>
      </c>
      <c r="J255" s="66"/>
      <c r="K255" s="84"/>
      <c r="L255" s="132"/>
      <c r="M255" s="19"/>
    </row>
    <row r="256" spans="1:13" x14ac:dyDescent="0.25">
      <c r="A256" s="90">
        <v>243</v>
      </c>
      <c r="B256" s="43" t="s">
        <v>268</v>
      </c>
      <c r="C256" s="42">
        <v>80.5</v>
      </c>
      <c r="D256" s="48" t="s">
        <v>316</v>
      </c>
      <c r="E256" s="119">
        <v>3.8250000000000002</v>
      </c>
      <c r="F256" s="119">
        <v>4.1269999999999998</v>
      </c>
      <c r="G256" s="120">
        <v>0.25965959999999966</v>
      </c>
      <c r="H256" s="127">
        <v>0.11069054025507032</v>
      </c>
      <c r="I256" s="122">
        <v>0.37035014025506996</v>
      </c>
      <c r="J256" s="66"/>
      <c r="K256" s="84"/>
      <c r="L256" s="132"/>
      <c r="M256" s="19"/>
    </row>
    <row r="257" spans="1:13" x14ac:dyDescent="0.25">
      <c r="A257" s="90">
        <v>244</v>
      </c>
      <c r="B257" s="43" t="s">
        <v>269</v>
      </c>
      <c r="C257" s="42">
        <v>52.7</v>
      </c>
      <c r="D257" s="48" t="s">
        <v>316</v>
      </c>
      <c r="E257" s="119">
        <v>5.4009999999999998</v>
      </c>
      <c r="F257" s="119">
        <v>5.5919999999999996</v>
      </c>
      <c r="G257" s="120">
        <v>0.16422179999999986</v>
      </c>
      <c r="H257" s="127">
        <v>7.2464490328474615E-2</v>
      </c>
      <c r="I257" s="122">
        <v>0.23668629032847449</v>
      </c>
      <c r="J257" s="66"/>
      <c r="K257" s="84"/>
      <c r="L257" s="132"/>
      <c r="M257" s="19"/>
    </row>
    <row r="258" spans="1:13" x14ac:dyDescent="0.25">
      <c r="A258" s="90">
        <v>245</v>
      </c>
      <c r="B258" s="43" t="s">
        <v>270</v>
      </c>
      <c r="C258" s="42">
        <v>50.3</v>
      </c>
      <c r="D258" s="48" t="s">
        <v>316</v>
      </c>
      <c r="E258" s="119">
        <v>6.0940000000000003</v>
      </c>
      <c r="F258" s="119">
        <v>6.9850000000000003</v>
      </c>
      <c r="G258" s="120">
        <v>0.76608180000000003</v>
      </c>
      <c r="H258" s="127">
        <v>6.9164399687329653E-2</v>
      </c>
      <c r="I258" s="122">
        <v>0.83524619968732972</v>
      </c>
      <c r="J258" s="66"/>
      <c r="K258" s="84"/>
      <c r="L258" s="132"/>
      <c r="M258" s="19"/>
    </row>
    <row r="259" spans="1:13" x14ac:dyDescent="0.25">
      <c r="A259" s="90">
        <v>246</v>
      </c>
      <c r="B259" s="43" t="s">
        <v>271</v>
      </c>
      <c r="C259" s="42">
        <v>113.9</v>
      </c>
      <c r="D259" s="48" t="s">
        <v>316</v>
      </c>
      <c r="E259" s="119">
        <v>12.852</v>
      </c>
      <c r="F259" s="119">
        <v>13.603</v>
      </c>
      <c r="G259" s="120">
        <v>0.64570979999999956</v>
      </c>
      <c r="H259" s="127">
        <v>0.15661680167767092</v>
      </c>
      <c r="I259" s="122">
        <v>0.80232660167767045</v>
      </c>
      <c r="J259" s="66"/>
      <c r="K259" s="84"/>
      <c r="L259" s="132"/>
      <c r="M259" s="19"/>
    </row>
    <row r="260" spans="1:13" x14ac:dyDescent="0.25">
      <c r="A260" s="90">
        <v>247</v>
      </c>
      <c r="B260" s="43" t="s">
        <v>272</v>
      </c>
      <c r="C260" s="42">
        <v>106.3</v>
      </c>
      <c r="D260" s="48" t="s">
        <v>316</v>
      </c>
      <c r="E260" s="119">
        <v>5.19</v>
      </c>
      <c r="F260" s="119">
        <v>5.19</v>
      </c>
      <c r="G260" s="120">
        <v>0</v>
      </c>
      <c r="H260" s="127">
        <v>0.14616651464737856</v>
      </c>
      <c r="I260" s="122">
        <v>0.14616651464737856</v>
      </c>
      <c r="J260" s="66"/>
      <c r="K260" s="84"/>
      <c r="L260" s="132"/>
      <c r="M260" s="19"/>
    </row>
    <row r="261" spans="1:13" x14ac:dyDescent="0.25">
      <c r="A261" s="90">
        <v>248</v>
      </c>
      <c r="B261" s="43" t="s">
        <v>273</v>
      </c>
      <c r="C261" s="42">
        <v>92.5</v>
      </c>
      <c r="D261" s="48" t="s">
        <v>316</v>
      </c>
      <c r="E261" s="119">
        <v>10.358000000000001</v>
      </c>
      <c r="F261" s="119">
        <v>10.385</v>
      </c>
      <c r="G261" s="120">
        <v>2.3214599999999353E-2</v>
      </c>
      <c r="H261" s="127">
        <v>0.1271909934607951</v>
      </c>
      <c r="I261" s="122">
        <v>0.15040559346079446</v>
      </c>
      <c r="J261" s="66"/>
      <c r="K261" s="84"/>
      <c r="L261" s="132"/>
      <c r="M261" s="19"/>
    </row>
    <row r="262" spans="1:13" x14ac:dyDescent="0.25">
      <c r="A262" s="90">
        <v>249</v>
      </c>
      <c r="B262" s="43" t="s">
        <v>274</v>
      </c>
      <c r="C262" s="42">
        <v>85.1</v>
      </c>
      <c r="D262" s="48" t="s">
        <v>316</v>
      </c>
      <c r="E262" s="119">
        <v>4.2910000000000004</v>
      </c>
      <c r="F262" s="119">
        <v>4.7679999999999998</v>
      </c>
      <c r="G262" s="120">
        <v>0.41012459999999951</v>
      </c>
      <c r="H262" s="127">
        <v>0.11701571398393147</v>
      </c>
      <c r="I262" s="122">
        <v>0.52714031398393102</v>
      </c>
      <c r="J262" s="66"/>
      <c r="K262" s="84"/>
      <c r="L262" s="132"/>
      <c r="M262" s="19"/>
    </row>
    <row r="263" spans="1:13" x14ac:dyDescent="0.25">
      <c r="A263" s="90">
        <v>250</v>
      </c>
      <c r="B263" s="43" t="s">
        <v>275</v>
      </c>
      <c r="C263" s="42">
        <v>52.4</v>
      </c>
      <c r="D263" s="48" t="s">
        <v>316</v>
      </c>
      <c r="E263" s="119">
        <v>4.4930000000000003</v>
      </c>
      <c r="F263" s="119">
        <v>4.9189999999999996</v>
      </c>
      <c r="G263" s="120">
        <v>0.3662747999999994</v>
      </c>
      <c r="H263" s="127">
        <v>7.205197899833149E-2</v>
      </c>
      <c r="I263" s="122">
        <v>0.43832677899833089</v>
      </c>
      <c r="J263" s="66"/>
      <c r="K263" s="84"/>
      <c r="L263" s="132"/>
      <c r="M263" s="19"/>
    </row>
    <row r="264" spans="1:13" x14ac:dyDescent="0.25">
      <c r="A264" s="90">
        <v>251</v>
      </c>
      <c r="B264" s="43" t="s">
        <v>276</v>
      </c>
      <c r="C264" s="42">
        <v>50.9</v>
      </c>
      <c r="D264" s="48" t="s">
        <v>316</v>
      </c>
      <c r="E264" s="119">
        <v>5.7240000000000002</v>
      </c>
      <c r="F264" s="119">
        <v>6.3579999999999997</v>
      </c>
      <c r="G264" s="120">
        <v>0.54511319999999952</v>
      </c>
      <c r="H264" s="127">
        <v>6.998942234761589E-2</v>
      </c>
      <c r="I264" s="122">
        <v>0.61510262234761537</v>
      </c>
      <c r="J264" s="66"/>
      <c r="K264" s="84"/>
      <c r="L264" s="132"/>
      <c r="M264" s="19"/>
    </row>
    <row r="265" spans="1:13" x14ac:dyDescent="0.25">
      <c r="A265" s="90">
        <v>252</v>
      </c>
      <c r="B265" s="43" t="s">
        <v>277</v>
      </c>
      <c r="C265" s="42">
        <v>113.9</v>
      </c>
      <c r="D265" s="48" t="s">
        <v>316</v>
      </c>
      <c r="E265" s="119">
        <v>12.143000000000001</v>
      </c>
      <c r="F265" s="119">
        <v>14.353</v>
      </c>
      <c r="G265" s="120">
        <v>1.9001579999999991</v>
      </c>
      <c r="H265" s="127">
        <v>0.15661680167767092</v>
      </c>
      <c r="I265" s="122">
        <v>2.0567748016776699</v>
      </c>
      <c r="J265" s="66"/>
      <c r="K265" s="84"/>
      <c r="L265" s="132"/>
      <c r="M265" s="19"/>
    </row>
    <row r="266" spans="1:13" x14ac:dyDescent="0.25">
      <c r="A266" s="90">
        <v>253</v>
      </c>
      <c r="B266" s="43" t="s">
        <v>278</v>
      </c>
      <c r="C266" s="42">
        <v>106.8</v>
      </c>
      <c r="D266" s="48" t="s">
        <v>316</v>
      </c>
      <c r="E266" s="119">
        <v>6.1840000000000002</v>
      </c>
      <c r="F266" s="119">
        <v>6.1840000000000002</v>
      </c>
      <c r="G266" s="120">
        <v>0</v>
      </c>
      <c r="H266" s="127">
        <v>0.14685403353095042</v>
      </c>
      <c r="I266" s="122">
        <v>0.14685403353095042</v>
      </c>
      <c r="J266" s="66"/>
      <c r="K266" s="84"/>
      <c r="L266" s="132"/>
      <c r="M266" s="19"/>
    </row>
    <row r="267" spans="1:13" x14ac:dyDescent="0.25">
      <c r="A267" s="90">
        <v>254</v>
      </c>
      <c r="B267" s="43" t="s">
        <v>279</v>
      </c>
      <c r="C267" s="42">
        <v>92.5</v>
      </c>
      <c r="D267" s="48" t="s">
        <v>316</v>
      </c>
      <c r="E267" s="119">
        <v>6.3170000000000002</v>
      </c>
      <c r="F267" s="119">
        <v>6.7169999999999996</v>
      </c>
      <c r="G267" s="120">
        <v>0.34391999999999956</v>
      </c>
      <c r="H267" s="127">
        <v>0.1271909934607951</v>
      </c>
      <c r="I267" s="122">
        <v>0.47111099346079466</v>
      </c>
      <c r="J267" s="66"/>
      <c r="K267" s="84"/>
      <c r="L267" s="132"/>
      <c r="M267" s="19"/>
    </row>
    <row r="268" spans="1:13" x14ac:dyDescent="0.25">
      <c r="A268" s="90">
        <v>255</v>
      </c>
      <c r="B268" s="43" t="s">
        <v>280</v>
      </c>
      <c r="C268" s="42">
        <v>81</v>
      </c>
      <c r="D268" s="48" t="s">
        <v>316</v>
      </c>
      <c r="E268" s="119">
        <v>8.6809999999999992</v>
      </c>
      <c r="F268" s="119">
        <v>8.8239999999999998</v>
      </c>
      <c r="G268" s="120">
        <v>0.12295140000000059</v>
      </c>
      <c r="H268" s="127">
        <v>0.11137805913864218</v>
      </c>
      <c r="I268" s="122">
        <v>0.23432945913864278</v>
      </c>
      <c r="J268" s="66"/>
      <c r="K268" s="84"/>
      <c r="L268" s="132"/>
      <c r="M268" s="19"/>
    </row>
    <row r="269" spans="1:13" x14ac:dyDescent="0.25">
      <c r="A269" s="90">
        <v>256</v>
      </c>
      <c r="B269" s="43" t="s">
        <v>281</v>
      </c>
      <c r="C269" s="42">
        <v>52.2</v>
      </c>
      <c r="D269" s="48" t="s">
        <v>316</v>
      </c>
      <c r="E269" s="119">
        <v>2.7069999999999999</v>
      </c>
      <c r="F269" s="119">
        <v>2.7090000000000001</v>
      </c>
      <c r="G269" s="120">
        <v>1.7196000000001925E-3</v>
      </c>
      <c r="H269" s="127">
        <v>7.1776971444902748E-2</v>
      </c>
      <c r="I269" s="122">
        <v>7.3496571444902944E-2</v>
      </c>
      <c r="J269" s="66"/>
      <c r="K269" s="84"/>
      <c r="L269" s="132"/>
      <c r="M269" s="19"/>
    </row>
    <row r="270" spans="1:13" x14ac:dyDescent="0.25">
      <c r="A270" s="90">
        <v>257</v>
      </c>
      <c r="B270" s="43" t="s">
        <v>282</v>
      </c>
      <c r="C270" s="42">
        <v>50.7</v>
      </c>
      <c r="D270" s="48" t="s">
        <v>316</v>
      </c>
      <c r="E270" s="119">
        <v>4.0359999999999996</v>
      </c>
      <c r="F270" s="119">
        <v>4.0359999999999996</v>
      </c>
      <c r="G270" s="120">
        <v>0</v>
      </c>
      <c r="H270" s="127">
        <v>6.9714414794187149E-2</v>
      </c>
      <c r="I270" s="122">
        <v>6.9714414794187149E-2</v>
      </c>
      <c r="J270" s="66"/>
      <c r="K270" s="84"/>
      <c r="L270" s="132"/>
      <c r="M270" s="19"/>
    </row>
    <row r="271" spans="1:13" x14ac:dyDescent="0.25">
      <c r="A271" s="90">
        <v>258</v>
      </c>
      <c r="B271" s="43" t="s">
        <v>283</v>
      </c>
      <c r="C271" s="42">
        <v>113.9</v>
      </c>
      <c r="D271" s="48" t="s">
        <v>316</v>
      </c>
      <c r="E271" s="119">
        <v>6.8550000000000004</v>
      </c>
      <c r="F271" s="119">
        <v>6.8550000000000004</v>
      </c>
      <c r="G271" s="120">
        <v>0</v>
      </c>
      <c r="H271" s="127">
        <v>0.15661680167767092</v>
      </c>
      <c r="I271" s="122">
        <v>0.15661680167767092</v>
      </c>
      <c r="J271" s="66"/>
      <c r="K271" s="84"/>
      <c r="L271" s="132"/>
      <c r="M271" s="19"/>
    </row>
    <row r="272" spans="1:13" x14ac:dyDescent="0.25">
      <c r="A272" s="90">
        <v>259</v>
      </c>
      <c r="B272" s="43" t="s">
        <v>284</v>
      </c>
      <c r="C272" s="42">
        <v>106.9</v>
      </c>
      <c r="D272" s="48" t="s">
        <v>316</v>
      </c>
      <c r="E272" s="119">
        <v>10.189</v>
      </c>
      <c r="F272" s="119">
        <v>10.189</v>
      </c>
      <c r="G272" s="120">
        <v>0</v>
      </c>
      <c r="H272" s="127">
        <v>0.14699153730766482</v>
      </c>
      <c r="I272" s="122">
        <v>0.14699153730766482</v>
      </c>
      <c r="J272" s="66"/>
      <c r="K272" s="84"/>
      <c r="L272" s="132"/>
      <c r="M272" s="19"/>
    </row>
    <row r="273" spans="1:13" x14ac:dyDescent="0.25">
      <c r="A273" s="90">
        <v>260</v>
      </c>
      <c r="B273" s="43" t="s">
        <v>285</v>
      </c>
      <c r="C273" s="42">
        <v>92.5</v>
      </c>
      <c r="D273" s="48" t="s">
        <v>316</v>
      </c>
      <c r="E273" s="119">
        <v>5.3890000000000002</v>
      </c>
      <c r="F273" s="119">
        <v>5.9390000000000001</v>
      </c>
      <c r="G273" s="120">
        <v>0.47288999999999987</v>
      </c>
      <c r="H273" s="127">
        <v>0.1271909934607951</v>
      </c>
      <c r="I273" s="122">
        <v>0.60008099346079491</v>
      </c>
      <c r="J273" s="66"/>
      <c r="K273" s="84"/>
      <c r="L273" s="132"/>
      <c r="M273" s="19"/>
    </row>
    <row r="274" spans="1:13" x14ac:dyDescent="0.25">
      <c r="A274" s="90">
        <v>261</v>
      </c>
      <c r="B274" s="43" t="s">
        <v>286</v>
      </c>
      <c r="C274" s="42">
        <v>80.900000000000006</v>
      </c>
      <c r="D274" s="48" t="s">
        <v>316</v>
      </c>
      <c r="E274" s="119">
        <v>4.4000000000000004</v>
      </c>
      <c r="F274" s="119">
        <v>4.8949999999999996</v>
      </c>
      <c r="G274" s="120">
        <v>0.42560099999999934</v>
      </c>
      <c r="H274" s="127">
        <v>0.11124055536192781</v>
      </c>
      <c r="I274" s="122">
        <v>0.53684155536192713</v>
      </c>
      <c r="J274" s="66"/>
      <c r="K274" s="84"/>
      <c r="L274" s="132"/>
      <c r="M274" s="19"/>
    </row>
    <row r="275" spans="1:13" x14ac:dyDescent="0.25">
      <c r="A275" s="90">
        <v>262</v>
      </c>
      <c r="B275" s="43" t="s">
        <v>287</v>
      </c>
      <c r="C275" s="42">
        <v>52.1</v>
      </c>
      <c r="D275" s="48" t="s">
        <v>316</v>
      </c>
      <c r="E275" s="119">
        <v>2.0179999999999998</v>
      </c>
      <c r="F275" s="119">
        <v>2.0179999999999998</v>
      </c>
      <c r="G275" s="120">
        <v>0</v>
      </c>
      <c r="H275" s="127">
        <v>7.1639467668188364E-2</v>
      </c>
      <c r="I275" s="122">
        <v>7.1639467668188364E-2</v>
      </c>
      <c r="J275" s="66"/>
      <c r="K275" s="84"/>
      <c r="L275" s="132"/>
      <c r="M275" s="19"/>
    </row>
    <row r="276" spans="1:13" x14ac:dyDescent="0.25">
      <c r="A276" s="90">
        <v>263</v>
      </c>
      <c r="B276" s="43" t="s">
        <v>288</v>
      </c>
      <c r="C276" s="42">
        <v>50.6</v>
      </c>
      <c r="D276" s="48" t="s">
        <v>316</v>
      </c>
      <c r="E276" s="119">
        <v>1.47</v>
      </c>
      <c r="F276" s="119">
        <v>1.4870000000000001</v>
      </c>
      <c r="G276" s="120">
        <v>1.4616600000000108E-2</v>
      </c>
      <c r="H276" s="127">
        <v>6.9576911017472778E-2</v>
      </c>
      <c r="I276" s="122">
        <v>8.4193511017472883E-2</v>
      </c>
      <c r="J276" s="66"/>
      <c r="K276" s="84"/>
      <c r="L276" s="132"/>
      <c r="M276" s="19"/>
    </row>
    <row r="277" spans="1:13" x14ac:dyDescent="0.25">
      <c r="A277" s="90">
        <v>264</v>
      </c>
      <c r="B277" s="43" t="s">
        <v>289</v>
      </c>
      <c r="C277" s="42">
        <v>114.3</v>
      </c>
      <c r="D277" s="48" t="s">
        <v>316</v>
      </c>
      <c r="E277" s="119">
        <v>11.03</v>
      </c>
      <c r="F277" s="119">
        <v>11.313000000000001</v>
      </c>
      <c r="G277" s="120">
        <v>0.24332340000000108</v>
      </c>
      <c r="H277" s="127">
        <v>0.1571668167845284</v>
      </c>
      <c r="I277" s="122">
        <v>0.40049021678452945</v>
      </c>
      <c r="J277" s="66"/>
      <c r="K277" s="84"/>
      <c r="L277" s="132"/>
      <c r="M277" s="19"/>
    </row>
    <row r="278" spans="1:13" x14ac:dyDescent="0.25">
      <c r="A278" s="90">
        <v>265</v>
      </c>
      <c r="B278" s="43" t="s">
        <v>290</v>
      </c>
      <c r="C278" s="42">
        <v>107</v>
      </c>
      <c r="D278" s="48" t="s">
        <v>316</v>
      </c>
      <c r="E278" s="119">
        <v>4.0060000000000002</v>
      </c>
      <c r="F278" s="119">
        <v>4.0060000000000002</v>
      </c>
      <c r="G278" s="120">
        <v>0</v>
      </c>
      <c r="H278" s="127">
        <v>0.14712904108437919</v>
      </c>
      <c r="I278" s="122">
        <v>0.14712904108437919</v>
      </c>
      <c r="J278" s="66"/>
      <c r="K278" s="84"/>
      <c r="L278" s="132"/>
      <c r="M278" s="19"/>
    </row>
    <row r="279" spans="1:13" x14ac:dyDescent="0.25">
      <c r="A279" s="90">
        <v>266</v>
      </c>
      <c r="B279" s="43" t="s">
        <v>291</v>
      </c>
      <c r="C279" s="42">
        <v>92.8</v>
      </c>
      <c r="D279" s="48" t="s">
        <v>316</v>
      </c>
      <c r="E279" s="119">
        <v>5.2110000000000003</v>
      </c>
      <c r="F279" s="119">
        <v>5.2229999999999999</v>
      </c>
      <c r="G279" s="120">
        <v>1.0317599999999627E-2</v>
      </c>
      <c r="H279" s="127">
        <v>0.12760350479093821</v>
      </c>
      <c r="I279" s="122">
        <v>0.13792110479093783</v>
      </c>
      <c r="J279" s="66"/>
      <c r="K279" s="84"/>
      <c r="L279" s="132"/>
      <c r="M279" s="19"/>
    </row>
    <row r="280" spans="1:13" x14ac:dyDescent="0.25">
      <c r="A280" s="90">
        <v>267</v>
      </c>
      <c r="B280" s="43" t="s">
        <v>292</v>
      </c>
      <c r="C280" s="42">
        <v>80.3</v>
      </c>
      <c r="D280" s="48" t="s">
        <v>316</v>
      </c>
      <c r="E280" s="119">
        <v>5.7569999999999997</v>
      </c>
      <c r="F280" s="119">
        <v>6.7960000000000003</v>
      </c>
      <c r="G280" s="120">
        <v>0.89333220000000046</v>
      </c>
      <c r="H280" s="127">
        <v>0.11041553270164157</v>
      </c>
      <c r="I280" s="122">
        <v>1.003747732701642</v>
      </c>
      <c r="J280" s="66"/>
      <c r="K280" s="84"/>
      <c r="L280" s="132"/>
      <c r="M280" s="19"/>
    </row>
    <row r="281" spans="1:13" x14ac:dyDescent="0.25">
      <c r="A281" s="90">
        <v>268</v>
      </c>
      <c r="B281" s="43" t="s">
        <v>293</v>
      </c>
      <c r="C281" s="42">
        <v>52</v>
      </c>
      <c r="D281" s="48" t="s">
        <v>316</v>
      </c>
      <c r="E281" s="119">
        <v>1.9E-2</v>
      </c>
      <c r="F281" s="119">
        <v>2.1999999999999999E-2</v>
      </c>
      <c r="G281" s="120">
        <v>2.5793999999999995E-3</v>
      </c>
      <c r="H281" s="127">
        <v>7.1501963891473994E-2</v>
      </c>
      <c r="I281" s="122">
        <v>7.4081363891473989E-2</v>
      </c>
      <c r="J281" s="66"/>
      <c r="K281" s="84"/>
      <c r="L281" s="132"/>
      <c r="M281" s="19"/>
    </row>
    <row r="282" spans="1:13" x14ac:dyDescent="0.25">
      <c r="A282" s="90">
        <v>269</v>
      </c>
      <c r="B282" s="43" t="s">
        <v>294</v>
      </c>
      <c r="C282" s="42">
        <v>50.4</v>
      </c>
      <c r="D282" s="48" t="s">
        <v>316</v>
      </c>
      <c r="E282" s="119">
        <v>5.26</v>
      </c>
      <c r="F282" s="119">
        <v>5.5510000000000002</v>
      </c>
      <c r="G282" s="120">
        <v>0.25020180000000031</v>
      </c>
      <c r="H282" s="127">
        <v>6.9301903464044023E-2</v>
      </c>
      <c r="I282" s="122">
        <v>0.31950370346404433</v>
      </c>
      <c r="J282" s="66"/>
      <c r="K282" s="84"/>
      <c r="L282" s="132"/>
      <c r="M282" s="19"/>
    </row>
    <row r="283" spans="1:13" x14ac:dyDescent="0.25">
      <c r="A283" s="90">
        <v>270</v>
      </c>
      <c r="B283" s="43" t="s">
        <v>295</v>
      </c>
      <c r="C283" s="42">
        <v>113.4</v>
      </c>
      <c r="D283" s="48" t="s">
        <v>316</v>
      </c>
      <c r="E283" s="119">
        <v>5.4939999999999998</v>
      </c>
      <c r="F283" s="119">
        <v>5.4939999999999998</v>
      </c>
      <c r="G283" s="120">
        <v>0</v>
      </c>
      <c r="H283" s="127">
        <v>0.15592928279409907</v>
      </c>
      <c r="I283" s="122">
        <v>0.15592928279409907</v>
      </c>
      <c r="J283" s="66"/>
      <c r="K283" s="84"/>
      <c r="L283" s="132"/>
      <c r="M283" s="19"/>
    </row>
    <row r="284" spans="1:13" x14ac:dyDescent="0.25">
      <c r="A284" s="90">
        <v>271</v>
      </c>
      <c r="B284" s="43" t="s">
        <v>296</v>
      </c>
      <c r="C284" s="42">
        <v>106.2</v>
      </c>
      <c r="D284" s="48" t="s">
        <v>316</v>
      </c>
      <c r="E284" s="119">
        <v>6.7919999999999998</v>
      </c>
      <c r="F284" s="119">
        <v>6.9859999999999998</v>
      </c>
      <c r="G284" s="120">
        <v>0.16680119999999996</v>
      </c>
      <c r="H284" s="127">
        <v>0.14602901087066419</v>
      </c>
      <c r="I284" s="122">
        <v>0.31283021087066415</v>
      </c>
      <c r="J284" s="66"/>
      <c r="K284" s="84"/>
      <c r="L284" s="132"/>
      <c r="M284" s="19"/>
    </row>
    <row r="285" spans="1:13" x14ac:dyDescent="0.25">
      <c r="A285" s="90">
        <v>272</v>
      </c>
      <c r="B285" s="43" t="s">
        <v>297</v>
      </c>
      <c r="C285" s="42">
        <v>92.7</v>
      </c>
      <c r="D285" s="48" t="s">
        <v>316</v>
      </c>
      <c r="E285" s="119">
        <v>7.6950000000000003</v>
      </c>
      <c r="F285" s="119">
        <v>7.6950000000000003</v>
      </c>
      <c r="G285" s="120">
        <v>0</v>
      </c>
      <c r="H285" s="127">
        <v>0.12746600101422384</v>
      </c>
      <c r="I285" s="122">
        <v>0.12746600101422384</v>
      </c>
      <c r="J285" s="66"/>
      <c r="K285" s="84"/>
      <c r="L285" s="132"/>
      <c r="M285" s="19"/>
    </row>
    <row r="286" spans="1:13" x14ac:dyDescent="0.25">
      <c r="A286" s="90">
        <v>273</v>
      </c>
      <c r="B286" s="43" t="s">
        <v>298</v>
      </c>
      <c r="C286" s="42">
        <v>81.5</v>
      </c>
      <c r="D286" s="48" t="s">
        <v>316</v>
      </c>
      <c r="E286" s="119">
        <v>7.3440000000000003</v>
      </c>
      <c r="F286" s="119">
        <v>8.5660000000000007</v>
      </c>
      <c r="G286" s="120">
        <v>1.0506756000000004</v>
      </c>
      <c r="H286" s="127">
        <v>0.11206557802221405</v>
      </c>
      <c r="I286" s="122">
        <v>1.1627411780222143</v>
      </c>
      <c r="J286" s="66"/>
      <c r="K286" s="84"/>
      <c r="L286" s="132"/>
      <c r="M286" s="19"/>
    </row>
    <row r="287" spans="1:13" x14ac:dyDescent="0.25">
      <c r="A287" s="90">
        <v>274</v>
      </c>
      <c r="B287" s="43" t="s">
        <v>299</v>
      </c>
      <c r="C287" s="42">
        <v>52</v>
      </c>
      <c r="D287" s="48" t="s">
        <v>316</v>
      </c>
      <c r="E287" s="119">
        <v>5.0890000000000004</v>
      </c>
      <c r="F287" s="119">
        <v>5.5979999999999999</v>
      </c>
      <c r="G287" s="120">
        <v>0.43763819999999953</v>
      </c>
      <c r="H287" s="127">
        <v>7.1501963891473994E-2</v>
      </c>
      <c r="I287" s="122">
        <v>0.50914016389147354</v>
      </c>
      <c r="J287" s="66"/>
      <c r="K287" s="84"/>
      <c r="L287" s="132"/>
      <c r="M287" s="19"/>
    </row>
    <row r="288" spans="1:13" x14ac:dyDescent="0.25">
      <c r="A288" s="90">
        <v>275</v>
      </c>
      <c r="B288" s="43" t="s">
        <v>300</v>
      </c>
      <c r="C288" s="42">
        <v>50.1</v>
      </c>
      <c r="D288" s="48" t="s">
        <v>316</v>
      </c>
      <c r="E288" s="119">
        <v>2.4169999999999998</v>
      </c>
      <c r="F288" s="119">
        <v>2.4289999999999998</v>
      </c>
      <c r="G288" s="120">
        <v>1.031760000000001E-2</v>
      </c>
      <c r="H288" s="127">
        <v>6.8889392133900912E-2</v>
      </c>
      <c r="I288" s="122">
        <v>7.9206992133900922E-2</v>
      </c>
      <c r="J288" s="66"/>
      <c r="K288" s="84"/>
      <c r="L288" s="132"/>
      <c r="M288" s="19"/>
    </row>
    <row r="289" spans="1:13" x14ac:dyDescent="0.25">
      <c r="A289" s="90">
        <v>276</v>
      </c>
      <c r="B289" s="43" t="s">
        <v>301</v>
      </c>
      <c r="C289" s="42">
        <v>113.9</v>
      </c>
      <c r="D289" s="48" t="s">
        <v>316</v>
      </c>
      <c r="E289" s="119">
        <v>15.349</v>
      </c>
      <c r="F289" s="119">
        <v>17.881</v>
      </c>
      <c r="G289" s="120">
        <v>2.1770136</v>
      </c>
      <c r="H289" s="127">
        <v>0.15661680167767092</v>
      </c>
      <c r="I289" s="122">
        <v>2.333630401677671</v>
      </c>
      <c r="J289" s="66"/>
      <c r="K289" s="84"/>
      <c r="L289" s="132"/>
      <c r="M289" s="19"/>
    </row>
    <row r="290" spans="1:13" x14ac:dyDescent="0.25">
      <c r="A290" s="90">
        <v>277</v>
      </c>
      <c r="B290" s="43" t="s">
        <v>302</v>
      </c>
      <c r="C290" s="42">
        <v>107.4</v>
      </c>
      <c r="D290" s="48" t="s">
        <v>316</v>
      </c>
      <c r="E290" s="119">
        <v>9.8019999999999996</v>
      </c>
      <c r="F290" s="119">
        <v>11.436</v>
      </c>
      <c r="G290" s="120">
        <v>1.4049132000000004</v>
      </c>
      <c r="H290" s="127">
        <v>0.14767905619123667</v>
      </c>
      <c r="I290" s="122">
        <v>1.5525922561912371</v>
      </c>
      <c r="J290" s="66"/>
      <c r="K290" s="84"/>
      <c r="L290" s="132"/>
      <c r="M290" s="19"/>
    </row>
    <row r="291" spans="1:13" x14ac:dyDescent="0.25">
      <c r="A291" s="90">
        <v>278</v>
      </c>
      <c r="B291" s="43" t="s">
        <v>303</v>
      </c>
      <c r="C291" s="42">
        <v>92.6</v>
      </c>
      <c r="D291" s="48" t="s">
        <v>316</v>
      </c>
      <c r="E291" s="119">
        <v>4.2830000000000004</v>
      </c>
      <c r="F291" s="119">
        <v>4.6669999999999998</v>
      </c>
      <c r="G291" s="120">
        <v>0.33016319999999955</v>
      </c>
      <c r="H291" s="127">
        <v>0.12732849723750944</v>
      </c>
      <c r="I291" s="122">
        <v>0.45749169723750899</v>
      </c>
      <c r="J291" s="66"/>
      <c r="K291" s="84"/>
      <c r="L291" s="132"/>
      <c r="M291" s="19"/>
    </row>
    <row r="292" spans="1:13" x14ac:dyDescent="0.25">
      <c r="A292" s="90">
        <v>279</v>
      </c>
      <c r="B292" s="43" t="s">
        <v>304</v>
      </c>
      <c r="C292" s="42">
        <v>80.5</v>
      </c>
      <c r="D292" s="48" t="s">
        <v>316</v>
      </c>
      <c r="E292" s="119">
        <v>4.5990000000000002</v>
      </c>
      <c r="F292" s="119">
        <v>5.2380000000000004</v>
      </c>
      <c r="G292" s="120">
        <v>0.54941220000000024</v>
      </c>
      <c r="H292" s="127">
        <v>0.11069054025507032</v>
      </c>
      <c r="I292" s="122">
        <v>0.66010274025507054</v>
      </c>
      <c r="J292" s="66"/>
      <c r="K292" s="84"/>
      <c r="L292" s="132"/>
      <c r="M292" s="19"/>
    </row>
    <row r="293" spans="1:13" x14ac:dyDescent="0.25">
      <c r="A293" s="90">
        <v>280</v>
      </c>
      <c r="B293" s="43" t="s">
        <v>305</v>
      </c>
      <c r="C293" s="42">
        <v>52</v>
      </c>
      <c r="D293" s="48" t="s">
        <v>316</v>
      </c>
      <c r="E293" s="119">
        <v>5.31</v>
      </c>
      <c r="F293" s="119">
        <v>5.5339999999999998</v>
      </c>
      <c r="G293" s="120">
        <v>0.19259520000000016</v>
      </c>
      <c r="H293" s="127">
        <v>7.1501963891473994E-2</v>
      </c>
      <c r="I293" s="122">
        <v>0.26409716389147414</v>
      </c>
      <c r="J293" s="66"/>
      <c r="K293" s="84"/>
      <c r="L293" s="132"/>
      <c r="M293" s="19"/>
    </row>
    <row r="294" spans="1:13" x14ac:dyDescent="0.25">
      <c r="A294" s="90">
        <v>281</v>
      </c>
      <c r="B294" s="43" t="s">
        <v>306</v>
      </c>
      <c r="C294" s="42">
        <v>50.4</v>
      </c>
      <c r="D294" s="48" t="s">
        <v>316</v>
      </c>
      <c r="E294" s="119">
        <v>5.79</v>
      </c>
      <c r="F294" s="119">
        <v>6.2640000000000002</v>
      </c>
      <c r="G294" s="120">
        <v>0.40754520000000016</v>
      </c>
      <c r="H294" s="127">
        <v>6.9301903464044023E-2</v>
      </c>
      <c r="I294" s="122">
        <v>0.47684710346404419</v>
      </c>
      <c r="J294" s="66"/>
      <c r="K294" s="84"/>
      <c r="L294" s="132"/>
      <c r="M294" s="19"/>
    </row>
    <row r="295" spans="1:13" x14ac:dyDescent="0.25">
      <c r="A295" s="90">
        <v>282</v>
      </c>
      <c r="B295" s="43" t="s">
        <v>307</v>
      </c>
      <c r="C295" s="42">
        <v>113.7</v>
      </c>
      <c r="D295" s="48" t="s">
        <v>316</v>
      </c>
      <c r="E295" s="119">
        <v>11.583</v>
      </c>
      <c r="F295" s="119">
        <v>11.853</v>
      </c>
      <c r="G295" s="120">
        <v>0.23214599999999963</v>
      </c>
      <c r="H295" s="127">
        <v>0.15634179412424218</v>
      </c>
      <c r="I295" s="122">
        <v>0.38848779412424184</v>
      </c>
      <c r="J295" s="66"/>
      <c r="K295" s="84"/>
      <c r="L295" s="132"/>
      <c r="M295" s="19"/>
    </row>
    <row r="296" spans="1:13" x14ac:dyDescent="0.25">
      <c r="A296" s="90">
        <v>283</v>
      </c>
      <c r="B296" s="43" t="s">
        <v>308</v>
      </c>
      <c r="C296" s="42">
        <v>106.2</v>
      </c>
      <c r="D296" s="48" t="s">
        <v>316</v>
      </c>
      <c r="E296" s="119">
        <v>6.7350000000000003</v>
      </c>
      <c r="F296" s="119">
        <v>6.7350000000000003</v>
      </c>
      <c r="G296" s="120">
        <v>0</v>
      </c>
      <c r="H296" s="127">
        <v>0.14602901087066419</v>
      </c>
      <c r="I296" s="122">
        <v>0.14602901087066419</v>
      </c>
      <c r="J296" s="66"/>
      <c r="K296" s="84"/>
      <c r="L296" s="132"/>
      <c r="M296" s="19"/>
    </row>
    <row r="297" spans="1:13" x14ac:dyDescent="0.25">
      <c r="A297" s="90">
        <v>284</v>
      </c>
      <c r="B297" s="43" t="s">
        <v>309</v>
      </c>
      <c r="C297" s="42">
        <v>92</v>
      </c>
      <c r="D297" s="48" t="s">
        <v>316</v>
      </c>
      <c r="E297" s="119">
        <v>4.4260000000000002</v>
      </c>
      <c r="F297" s="119">
        <v>4.4260000000000002</v>
      </c>
      <c r="G297" s="120">
        <v>0</v>
      </c>
      <c r="H297" s="127">
        <v>0.12650347457722322</v>
      </c>
      <c r="I297" s="122">
        <v>0.12650347457722322</v>
      </c>
      <c r="J297" s="66"/>
      <c r="K297" s="84"/>
      <c r="L297" s="132"/>
      <c r="M297" s="19"/>
    </row>
    <row r="298" spans="1:13" x14ac:dyDescent="0.25">
      <c r="A298" s="90">
        <v>285</v>
      </c>
      <c r="B298" s="43" t="s">
        <v>310</v>
      </c>
      <c r="C298" s="42">
        <v>79.7</v>
      </c>
      <c r="D298" s="48" t="s">
        <v>316</v>
      </c>
      <c r="E298" s="119">
        <v>7.7889999999999997</v>
      </c>
      <c r="F298" s="119">
        <v>7.7889999999999997</v>
      </c>
      <c r="G298" s="120">
        <v>0</v>
      </c>
      <c r="H298" s="127">
        <v>0.10959051004135534</v>
      </c>
      <c r="I298" s="122">
        <v>0.10959051004135534</v>
      </c>
      <c r="J298" s="66"/>
      <c r="K298" s="84"/>
      <c r="L298" s="132"/>
      <c r="M298" s="19"/>
    </row>
    <row r="299" spans="1:13" x14ac:dyDescent="0.25">
      <c r="A299" s="90">
        <v>286</v>
      </c>
      <c r="B299" s="43" t="s">
        <v>311</v>
      </c>
      <c r="C299" s="42">
        <v>51.4</v>
      </c>
      <c r="D299" s="48" t="s">
        <v>316</v>
      </c>
      <c r="E299" s="119">
        <v>2.617</v>
      </c>
      <c r="F299" s="119">
        <v>3.0830000000000002</v>
      </c>
      <c r="G299" s="120">
        <v>0.40066680000000016</v>
      </c>
      <c r="H299" s="127">
        <v>7.0676941231187757E-2</v>
      </c>
      <c r="I299" s="122">
        <v>0.47134374123118794</v>
      </c>
      <c r="J299" s="66"/>
      <c r="K299" s="84"/>
      <c r="L299" s="132"/>
      <c r="M299" s="19"/>
    </row>
    <row r="300" spans="1:13" x14ac:dyDescent="0.25">
      <c r="A300" s="90">
        <v>287</v>
      </c>
      <c r="B300" s="43" t="s">
        <v>312</v>
      </c>
      <c r="C300" s="42">
        <v>50.3</v>
      </c>
      <c r="D300" s="48" t="s">
        <v>316</v>
      </c>
      <c r="E300" s="119">
        <v>2.6459999999999999</v>
      </c>
      <c r="F300" s="119">
        <v>2.94</v>
      </c>
      <c r="G300" s="120">
        <v>0.25278120000000004</v>
      </c>
      <c r="H300" s="127">
        <v>6.9164399687329653E-2</v>
      </c>
      <c r="I300" s="122">
        <v>0.32194559968732972</v>
      </c>
      <c r="J300" s="66"/>
      <c r="K300" s="84"/>
      <c r="L300" s="132"/>
      <c r="M300" s="19"/>
    </row>
    <row r="301" spans="1:13" x14ac:dyDescent="0.25">
      <c r="A301" s="90">
        <v>288</v>
      </c>
      <c r="B301" s="43" t="s">
        <v>313</v>
      </c>
      <c r="C301" s="42">
        <v>114.8</v>
      </c>
      <c r="D301" s="48" t="s">
        <v>316</v>
      </c>
      <c r="E301" s="119">
        <v>12.09</v>
      </c>
      <c r="F301" s="119">
        <v>12.968999999999999</v>
      </c>
      <c r="G301" s="120">
        <v>0.75576419999999966</v>
      </c>
      <c r="H301" s="127">
        <v>0.15785433566810028</v>
      </c>
      <c r="I301" s="122">
        <v>0.91361853566809992</v>
      </c>
      <c r="J301" s="66"/>
      <c r="K301" s="84"/>
      <c r="L301" s="132"/>
      <c r="M301" s="19"/>
    </row>
    <row r="302" spans="1:13" x14ac:dyDescent="0.25">
      <c r="A302" s="90" t="s">
        <v>387</v>
      </c>
      <c r="B302" s="95" t="s">
        <v>318</v>
      </c>
      <c r="C302" s="149">
        <v>296.85000000000002</v>
      </c>
      <c r="D302" s="48" t="s">
        <v>316</v>
      </c>
      <c r="E302" s="119">
        <v>22.835000000000001</v>
      </c>
      <c r="F302" s="119">
        <v>27.263999999999999</v>
      </c>
      <c r="G302" s="120">
        <v>3.8080541999999986</v>
      </c>
      <c r="H302" s="127">
        <v>0.40817996117661648</v>
      </c>
      <c r="I302" s="122">
        <v>4.2162341611766152</v>
      </c>
      <c r="J302" s="66"/>
      <c r="K302" s="84"/>
      <c r="L302" s="132"/>
      <c r="M302" s="19"/>
    </row>
    <row r="303" spans="1:13" x14ac:dyDescent="0.25">
      <c r="A303" s="207" t="s">
        <v>3</v>
      </c>
      <c r="B303" s="208"/>
      <c r="C303" s="150">
        <v>20468.850000000006</v>
      </c>
      <c r="D303" s="97"/>
      <c r="E303" s="121"/>
      <c r="F303" s="121"/>
      <c r="G303" s="122">
        <v>99.526558200000039</v>
      </c>
      <c r="H303" s="122">
        <v>28.145441799999951</v>
      </c>
      <c r="I303" s="122">
        <v>127.67199999999997</v>
      </c>
      <c r="J303" s="66"/>
      <c r="K303" s="84"/>
      <c r="L303" s="132"/>
      <c r="M303" s="19"/>
    </row>
    <row r="304" spans="1:13" ht="26.25" customHeight="1" x14ac:dyDescent="0.25">
      <c r="G304" s="66"/>
      <c r="I304" s="20"/>
      <c r="J304" s="20"/>
      <c r="K304" s="84"/>
      <c r="M304" s="19"/>
    </row>
    <row r="305" spans="1:16" ht="40.5" customHeight="1" x14ac:dyDescent="0.25">
      <c r="A305" s="98" t="s">
        <v>327</v>
      </c>
      <c r="B305" s="98" t="s">
        <v>1</v>
      </c>
      <c r="C305" s="98" t="s">
        <v>2</v>
      </c>
      <c r="D305" s="98" t="s">
        <v>314</v>
      </c>
      <c r="E305" s="18" t="s">
        <v>378</v>
      </c>
      <c r="F305" s="18" t="s">
        <v>385</v>
      </c>
      <c r="G305" s="50" t="s">
        <v>330</v>
      </c>
      <c r="H305" s="19"/>
      <c r="J305" s="19"/>
      <c r="K305" s="75"/>
      <c r="L305" s="75"/>
      <c r="N305" s="76"/>
      <c r="P305" s="75"/>
    </row>
    <row r="306" spans="1:16" ht="15.75" customHeight="1" x14ac:dyDescent="0.25">
      <c r="A306" s="146" t="s">
        <v>331</v>
      </c>
      <c r="B306" s="43" t="s">
        <v>332</v>
      </c>
      <c r="C306" s="42">
        <v>30.4</v>
      </c>
      <c r="D306" s="102" t="s">
        <v>316</v>
      </c>
      <c r="E306" s="104">
        <v>3.4990000000000001</v>
      </c>
      <c r="F306" s="104">
        <v>3.4990000000000001</v>
      </c>
      <c r="G306" s="119">
        <v>0</v>
      </c>
      <c r="H306" s="66"/>
      <c r="I306" s="142"/>
      <c r="J306" s="19"/>
      <c r="K306" s="75"/>
      <c r="L306" s="75"/>
      <c r="N306" s="76"/>
      <c r="P306" s="75"/>
    </row>
    <row r="307" spans="1:16" ht="15.75" customHeight="1" x14ac:dyDescent="0.25">
      <c r="A307" s="146" t="s">
        <v>333</v>
      </c>
      <c r="B307" s="43" t="s">
        <v>334</v>
      </c>
      <c r="C307" s="42">
        <v>89</v>
      </c>
      <c r="D307" s="102" t="s">
        <v>316</v>
      </c>
      <c r="E307" s="104">
        <v>4.6239999999999997</v>
      </c>
      <c r="F307" s="104">
        <v>16.428000000000001</v>
      </c>
      <c r="G307" s="119">
        <v>10.149079200000003</v>
      </c>
      <c r="H307" s="66"/>
      <c r="I307" s="142"/>
      <c r="J307" s="19"/>
      <c r="K307" s="75"/>
      <c r="L307" s="75"/>
      <c r="N307" s="76"/>
      <c r="P307" s="75"/>
    </row>
    <row r="308" spans="1:16" ht="15.75" customHeight="1" x14ac:dyDescent="0.25">
      <c r="A308" s="146" t="s">
        <v>335</v>
      </c>
      <c r="B308" s="43" t="s">
        <v>336</v>
      </c>
      <c r="C308" s="42">
        <v>107.3</v>
      </c>
      <c r="D308" s="102" t="s">
        <v>316</v>
      </c>
      <c r="E308" s="104">
        <v>16.079000000000001</v>
      </c>
      <c r="F308" s="104">
        <v>16.452999999999999</v>
      </c>
      <c r="G308" s="119">
        <v>0.32156519999999894</v>
      </c>
      <c r="H308" s="66"/>
      <c r="I308" s="142"/>
      <c r="J308" s="19"/>
      <c r="K308" s="75"/>
      <c r="L308" s="75"/>
      <c r="N308" s="76"/>
      <c r="P308" s="75"/>
    </row>
    <row r="309" spans="1:16" ht="15.75" customHeight="1" x14ac:dyDescent="0.25">
      <c r="A309" s="146" t="s">
        <v>337</v>
      </c>
      <c r="B309" s="43" t="s">
        <v>338</v>
      </c>
      <c r="C309" s="42">
        <v>48.4</v>
      </c>
      <c r="D309" s="102" t="s">
        <v>316</v>
      </c>
      <c r="E309" s="104">
        <v>10.063000000000001</v>
      </c>
      <c r="F309" s="104">
        <v>11.419</v>
      </c>
      <c r="G309" s="119">
        <v>1.1658887999999998</v>
      </c>
      <c r="H309" s="66"/>
      <c r="I309" s="142"/>
      <c r="J309" s="19"/>
      <c r="K309" s="75"/>
      <c r="L309" s="75"/>
      <c r="N309" s="76"/>
      <c r="P309" s="75"/>
    </row>
    <row r="310" spans="1:16" ht="15.75" customHeight="1" x14ac:dyDescent="0.25">
      <c r="A310" s="146" t="s">
        <v>339</v>
      </c>
      <c r="B310" s="43" t="s">
        <v>340</v>
      </c>
      <c r="C310" s="42">
        <v>93.1</v>
      </c>
      <c r="D310" s="102" t="s">
        <v>316</v>
      </c>
      <c r="E310" s="104">
        <v>5.7990000000000004</v>
      </c>
      <c r="F310" s="104">
        <v>5.7990000000000004</v>
      </c>
      <c r="G310" s="119">
        <v>0</v>
      </c>
      <c r="H310" s="66"/>
      <c r="I310" s="142"/>
      <c r="J310" s="19"/>
      <c r="K310" s="75"/>
      <c r="L310" s="75"/>
      <c r="N310" s="76"/>
      <c r="P310" s="75"/>
    </row>
    <row r="311" spans="1:16" ht="15.75" customHeight="1" x14ac:dyDescent="0.25">
      <c r="A311" s="146" t="s">
        <v>341</v>
      </c>
      <c r="B311" s="43" t="s">
        <v>342</v>
      </c>
      <c r="C311" s="183">
        <v>178.4</v>
      </c>
      <c r="D311" s="102" t="s">
        <v>316</v>
      </c>
      <c r="E311" s="104">
        <v>15.606</v>
      </c>
      <c r="F311" s="104">
        <v>16.681999999999999</v>
      </c>
      <c r="G311" s="119">
        <v>0.92514479999999888</v>
      </c>
      <c r="H311" s="66"/>
      <c r="I311" s="142"/>
      <c r="J311" s="19"/>
      <c r="K311" s="75"/>
      <c r="L311" s="75"/>
      <c r="N311" s="76"/>
      <c r="P311" s="75"/>
    </row>
    <row r="312" spans="1:16" ht="15.75" customHeight="1" x14ac:dyDescent="0.25">
      <c r="A312" s="146" t="s">
        <v>343</v>
      </c>
      <c r="B312" s="43" t="s">
        <v>344</v>
      </c>
      <c r="C312" s="184"/>
      <c r="D312" s="102" t="s">
        <v>316</v>
      </c>
      <c r="E312" s="104">
        <v>14.438000000000001</v>
      </c>
      <c r="F312" s="104">
        <v>14.78</v>
      </c>
      <c r="G312" s="119">
        <v>0.29405159999999891</v>
      </c>
      <c r="H312" s="66"/>
      <c r="I312" s="142"/>
      <c r="J312" s="19"/>
      <c r="K312" s="75"/>
      <c r="L312" s="75"/>
      <c r="N312" s="76"/>
      <c r="P312" s="75"/>
    </row>
    <row r="313" spans="1:16" ht="15.75" customHeight="1" x14ac:dyDescent="0.25">
      <c r="A313" s="146" t="s">
        <v>345</v>
      </c>
      <c r="B313" s="43" t="s">
        <v>346</v>
      </c>
      <c r="C313" s="42">
        <v>84.2</v>
      </c>
      <c r="D313" s="102" t="s">
        <v>316</v>
      </c>
      <c r="E313" s="104">
        <v>6.5880000000000001</v>
      </c>
      <c r="F313" s="104">
        <v>6.5880000000000001</v>
      </c>
      <c r="G313" s="119">
        <v>0</v>
      </c>
      <c r="H313" s="66"/>
      <c r="I313" s="142"/>
      <c r="J313" s="19"/>
      <c r="K313" s="75"/>
      <c r="L313" s="75"/>
      <c r="N313" s="76"/>
      <c r="P313" s="75"/>
    </row>
    <row r="314" spans="1:16" ht="15.75" customHeight="1" x14ac:dyDescent="0.25">
      <c r="A314" s="146" t="s">
        <v>347</v>
      </c>
      <c r="B314" s="43" t="s">
        <v>348</v>
      </c>
      <c r="C314" s="42">
        <v>39.1</v>
      </c>
      <c r="D314" s="102" t="s">
        <v>316</v>
      </c>
      <c r="E314" s="104">
        <v>7.9329999999999998</v>
      </c>
      <c r="F314" s="104">
        <v>7.9329999999999998</v>
      </c>
      <c r="G314" s="119">
        <v>0</v>
      </c>
      <c r="H314" s="66"/>
      <c r="I314" s="142"/>
      <c r="J314" s="19"/>
      <c r="K314" s="75"/>
      <c r="L314" s="75"/>
      <c r="N314" s="76"/>
      <c r="P314" s="75"/>
    </row>
    <row r="315" spans="1:16" ht="15.75" customHeight="1" x14ac:dyDescent="0.25">
      <c r="A315" s="146" t="s">
        <v>349</v>
      </c>
      <c r="B315" s="43" t="s">
        <v>350</v>
      </c>
      <c r="C315" s="42">
        <v>58</v>
      </c>
      <c r="D315" s="102" t="s">
        <v>316</v>
      </c>
      <c r="E315" s="104">
        <v>11.278</v>
      </c>
      <c r="F315" s="104">
        <v>12.318</v>
      </c>
      <c r="G315" s="119">
        <v>0.89419199999999932</v>
      </c>
      <c r="H315" s="66"/>
      <c r="I315" s="142"/>
      <c r="J315" s="19"/>
      <c r="K315" s="75"/>
      <c r="L315" s="75"/>
      <c r="N315" s="76"/>
      <c r="P315" s="75"/>
    </row>
    <row r="316" spans="1:16" ht="15.75" customHeight="1" x14ac:dyDescent="0.25">
      <c r="A316" s="146" t="s">
        <v>351</v>
      </c>
      <c r="B316" s="43" t="s">
        <v>352</v>
      </c>
      <c r="C316" s="42">
        <v>106.25</v>
      </c>
      <c r="D316" s="102" t="s">
        <v>316</v>
      </c>
      <c r="E316" s="221" t="s">
        <v>379</v>
      </c>
      <c r="F316" s="222"/>
      <c r="G316" s="223"/>
      <c r="H316" s="66"/>
      <c r="I316" s="66"/>
      <c r="J316" s="19"/>
      <c r="K316" s="75"/>
      <c r="L316" s="75"/>
      <c r="N316" s="76"/>
      <c r="P316" s="75"/>
    </row>
    <row r="317" spans="1:16" ht="15.75" customHeight="1" x14ac:dyDescent="0.25">
      <c r="A317" s="146" t="s">
        <v>353</v>
      </c>
      <c r="B317" s="43" t="s">
        <v>354</v>
      </c>
      <c r="C317" s="42">
        <v>80</v>
      </c>
      <c r="D317" s="102" t="s">
        <v>316</v>
      </c>
      <c r="E317" s="104">
        <v>11.914999999999999</v>
      </c>
      <c r="F317" s="104">
        <v>11.914999999999999</v>
      </c>
      <c r="G317" s="119">
        <v>0</v>
      </c>
      <c r="H317" s="66"/>
      <c r="I317" s="142"/>
      <c r="J317" s="19"/>
      <c r="K317" s="75"/>
      <c r="L317" s="75"/>
      <c r="N317" s="76"/>
      <c r="P317" s="75"/>
    </row>
    <row r="318" spans="1:16" ht="15.75" customHeight="1" x14ac:dyDescent="0.25">
      <c r="A318" s="146" t="s">
        <v>355</v>
      </c>
      <c r="B318" s="43" t="s">
        <v>356</v>
      </c>
      <c r="C318" s="42">
        <v>99.8</v>
      </c>
      <c r="D318" s="102" t="s">
        <v>316</v>
      </c>
      <c r="E318" s="104">
        <v>18.289000000000001</v>
      </c>
      <c r="F318" s="104">
        <v>20.972999999999999</v>
      </c>
      <c r="G318" s="119">
        <v>2.307703199999998</v>
      </c>
      <c r="H318" s="66"/>
      <c r="I318" s="142"/>
      <c r="J318" s="19"/>
      <c r="K318" s="75"/>
      <c r="L318" s="75"/>
      <c r="N318" s="76"/>
      <c r="P318" s="75"/>
    </row>
    <row r="319" spans="1:16" ht="15.75" customHeight="1" x14ac:dyDescent="0.25">
      <c r="A319" s="146" t="s">
        <v>357</v>
      </c>
      <c r="B319" s="43" t="s">
        <v>358</v>
      </c>
      <c r="C319" s="42">
        <v>105.9</v>
      </c>
      <c r="D319" s="102" t="s">
        <v>316</v>
      </c>
      <c r="E319" s="104">
        <v>21.5</v>
      </c>
      <c r="F319" s="104">
        <v>23</v>
      </c>
      <c r="G319" s="119">
        <v>1.2897000000000001</v>
      </c>
      <c r="H319" s="66"/>
      <c r="I319" s="142"/>
      <c r="J319" s="19"/>
      <c r="K319" s="75"/>
      <c r="L319" s="75"/>
      <c r="N319" s="76"/>
      <c r="P319" s="75"/>
    </row>
    <row r="320" spans="1:16" x14ac:dyDescent="0.25">
      <c r="A320" s="146" t="s">
        <v>359</v>
      </c>
      <c r="B320" s="43" t="s">
        <v>360</v>
      </c>
      <c r="C320" s="42">
        <v>25.5</v>
      </c>
      <c r="D320" s="102" t="s">
        <v>316</v>
      </c>
      <c r="E320" s="221" t="s">
        <v>379</v>
      </c>
      <c r="F320" s="222"/>
      <c r="G320" s="223"/>
      <c r="H320" s="66"/>
      <c r="I320" s="66"/>
      <c r="J320" s="19"/>
      <c r="K320" s="75"/>
      <c r="L320" s="75"/>
      <c r="N320" s="76"/>
      <c r="P320" s="75"/>
    </row>
    <row r="321" spans="1:16" x14ac:dyDescent="0.25">
      <c r="A321" s="146" t="s">
        <v>361</v>
      </c>
      <c r="B321" s="43" t="s">
        <v>362</v>
      </c>
      <c r="C321" s="42">
        <v>56.3</v>
      </c>
      <c r="D321" s="102" t="s">
        <v>316</v>
      </c>
      <c r="E321" s="104">
        <v>8.7240000000000002</v>
      </c>
      <c r="F321" s="104">
        <v>8.7240000000000002</v>
      </c>
      <c r="G321" s="104">
        <v>0</v>
      </c>
      <c r="H321" s="66"/>
      <c r="I321" s="142"/>
      <c r="J321" s="19"/>
      <c r="K321" s="75"/>
      <c r="L321" s="75"/>
      <c r="N321" s="76"/>
      <c r="P321" s="75"/>
    </row>
    <row r="322" spans="1:16" x14ac:dyDescent="0.25">
      <c r="A322" s="146" t="s">
        <v>363</v>
      </c>
      <c r="B322" s="43" t="s">
        <v>364</v>
      </c>
      <c r="C322" s="42">
        <v>37.5</v>
      </c>
      <c r="D322" s="102" t="s">
        <v>316</v>
      </c>
      <c r="E322" s="104">
        <v>6.9939999999999998</v>
      </c>
      <c r="F322" s="104">
        <v>7</v>
      </c>
      <c r="G322" s="104">
        <v>5.1588000000001959E-3</v>
      </c>
      <c r="H322" s="66"/>
      <c r="I322" s="142"/>
      <c r="J322" s="19"/>
      <c r="K322" s="75"/>
      <c r="L322" s="75"/>
      <c r="N322" s="76"/>
      <c r="P322" s="75"/>
    </row>
    <row r="323" spans="1:16" x14ac:dyDescent="0.25">
      <c r="A323" s="146" t="s">
        <v>365</v>
      </c>
      <c r="B323" s="43" t="s">
        <v>366</v>
      </c>
      <c r="C323" s="42">
        <v>55.1</v>
      </c>
      <c r="D323" s="102" t="s">
        <v>316</v>
      </c>
      <c r="E323" s="104">
        <v>13.003</v>
      </c>
      <c r="F323" s="104">
        <v>13.003</v>
      </c>
      <c r="G323" s="104">
        <v>0</v>
      </c>
      <c r="H323" s="66"/>
      <c r="I323" s="142"/>
      <c r="J323" s="19"/>
      <c r="K323" s="75"/>
      <c r="L323" s="75"/>
      <c r="N323" s="76"/>
      <c r="P323" s="75"/>
    </row>
    <row r="324" spans="1:16" x14ac:dyDescent="0.25">
      <c r="A324" s="189" t="s">
        <v>367</v>
      </c>
      <c r="B324" s="189"/>
      <c r="C324" s="106">
        <v>1294.2499999999998</v>
      </c>
      <c r="D324" s="106"/>
      <c r="E324" s="107"/>
      <c r="F324" s="107"/>
      <c r="G324" s="107">
        <v>17.352483599999996</v>
      </c>
      <c r="H324" s="66"/>
      <c r="I324" s="142"/>
      <c r="J324" s="19"/>
      <c r="K324" s="75"/>
      <c r="L324" s="75"/>
      <c r="N324" s="76"/>
      <c r="P324" s="75"/>
    </row>
    <row r="325" spans="1:16" x14ac:dyDescent="0.25">
      <c r="D325" s="84"/>
      <c r="F325" s="141"/>
      <c r="H325" s="24"/>
    </row>
    <row r="326" spans="1:16" x14ac:dyDescent="0.25">
      <c r="D326" s="84"/>
      <c r="F326" s="84"/>
      <c r="H326" s="24"/>
    </row>
    <row r="327" spans="1:16" x14ac:dyDescent="0.25">
      <c r="A327" s="143" t="s">
        <v>18</v>
      </c>
    </row>
  </sheetData>
  <mergeCells count="26">
    <mergeCell ref="E11:F11"/>
    <mergeCell ref="E316:G316"/>
    <mergeCell ref="A324:B324"/>
    <mergeCell ref="E320:G320"/>
    <mergeCell ref="A13:D13"/>
    <mergeCell ref="E13:F13"/>
    <mergeCell ref="A14:D14"/>
    <mergeCell ref="E14:F14"/>
    <mergeCell ref="A303:B303"/>
    <mergeCell ref="C311:C312"/>
    <mergeCell ref="A12:D12"/>
    <mergeCell ref="E12:F12"/>
    <mergeCell ref="A10:D11"/>
    <mergeCell ref="E10:F10"/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</mergeCells>
  <pageMargins left="0.23622047244094491" right="0" top="0" bottom="0" header="0.31496062992125984" footer="0.31496062992125984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zoomScaleNormal="100" workbookViewId="0">
      <pane ySplit="16" topLeftCell="A17" activePane="bottomLeft" state="frozen"/>
      <selection pane="bottomLeft" activeCell="M16" sqref="M16"/>
    </sheetView>
  </sheetViews>
  <sheetFormatPr defaultRowHeight="15" x14ac:dyDescent="0.25"/>
  <cols>
    <col min="1" max="1" width="7.28515625" style="86" customWidth="1"/>
    <col min="2" max="2" width="16.28515625" style="19" customWidth="1"/>
    <col min="3" max="3" width="8.28515625" style="19" customWidth="1"/>
    <col min="4" max="4" width="9.5703125" style="19" customWidth="1"/>
    <col min="5" max="6" width="9.7109375" style="19" customWidth="1"/>
    <col min="7" max="7" width="11.140625" style="52" customWidth="1"/>
    <col min="8" max="8" width="10.5703125" style="20" customWidth="1"/>
    <col min="9" max="9" width="10.140625" style="19" customWidth="1"/>
    <col min="10" max="10" width="15.7109375" style="84" customWidth="1"/>
    <col min="11" max="11" width="8.7109375" style="19" customWidth="1"/>
    <col min="12" max="12" width="10.7109375" style="19" bestFit="1" customWidth="1"/>
    <col min="13" max="15" width="9.140625" style="75"/>
    <col min="16" max="16" width="9.140625" style="76"/>
    <col min="17" max="16384" width="9.140625" style="75"/>
  </cols>
  <sheetData>
    <row r="1" spans="1:16" ht="20.25" x14ac:dyDescent="0.3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3"/>
      <c r="L1" s="3"/>
    </row>
    <row r="2" spans="1:16" ht="14.45" customHeight="1" x14ac:dyDescent="0.3">
      <c r="A2" s="35"/>
      <c r="B2" s="147"/>
      <c r="C2" s="133"/>
      <c r="D2" s="147"/>
      <c r="E2" s="147"/>
      <c r="F2" s="10"/>
      <c r="G2" s="134"/>
      <c r="H2" s="11"/>
      <c r="I2" s="10"/>
      <c r="J2" s="25"/>
      <c r="K2" s="147"/>
      <c r="L2" s="147"/>
    </row>
    <row r="3" spans="1:16" ht="36.75" customHeight="1" x14ac:dyDescent="0.25">
      <c r="A3" s="160" t="s">
        <v>388</v>
      </c>
      <c r="B3" s="160"/>
      <c r="C3" s="160"/>
      <c r="D3" s="160"/>
      <c r="E3" s="160"/>
      <c r="F3" s="160"/>
      <c r="G3" s="160"/>
      <c r="H3" s="160"/>
      <c r="I3" s="160"/>
      <c r="J3" s="160"/>
      <c r="K3" s="135"/>
      <c r="L3" s="2"/>
    </row>
    <row r="4" spans="1:16" ht="12" customHeight="1" x14ac:dyDescent="0.25">
      <c r="A4" s="30"/>
      <c r="B4" s="30"/>
      <c r="C4" s="114"/>
      <c r="D4" s="30"/>
      <c r="E4" s="30"/>
      <c r="F4" s="9"/>
      <c r="G4" s="115"/>
      <c r="H4" s="9"/>
      <c r="I4" s="9"/>
      <c r="J4" s="26"/>
      <c r="K4" s="30"/>
      <c r="L4" s="30"/>
    </row>
    <row r="5" spans="1:16" ht="16.149999999999999" customHeight="1" x14ac:dyDescent="0.25">
      <c r="A5" s="161" t="s">
        <v>11</v>
      </c>
      <c r="B5" s="162"/>
      <c r="C5" s="162"/>
      <c r="D5" s="162"/>
      <c r="E5" s="162"/>
      <c r="F5" s="162"/>
      <c r="G5" s="163"/>
      <c r="H5" s="12"/>
      <c r="I5" s="164" t="s">
        <v>16</v>
      </c>
      <c r="J5" s="165"/>
      <c r="K5" s="30"/>
      <c r="L5"/>
    </row>
    <row r="6" spans="1:16" ht="37.9" customHeight="1" x14ac:dyDescent="0.25">
      <c r="A6" s="170" t="s">
        <v>4</v>
      </c>
      <c r="B6" s="170"/>
      <c r="C6" s="170"/>
      <c r="D6" s="170"/>
      <c r="E6" s="170" t="s">
        <v>5</v>
      </c>
      <c r="F6" s="170"/>
      <c r="G6" s="136" t="s">
        <v>389</v>
      </c>
      <c r="H6" s="14"/>
      <c r="I6" s="166"/>
      <c r="J6" s="167"/>
      <c r="K6" s="30"/>
      <c r="L6"/>
    </row>
    <row r="7" spans="1:16" ht="13.9" customHeight="1" x14ac:dyDescent="0.25">
      <c r="A7" s="171" t="s">
        <v>22</v>
      </c>
      <c r="B7" s="171"/>
      <c r="C7" s="171"/>
      <c r="D7" s="171"/>
      <c r="E7" s="170" t="s">
        <v>6</v>
      </c>
      <c r="F7" s="170"/>
      <c r="G7" s="41">
        <v>195.89500000000001</v>
      </c>
      <c r="H7" s="15"/>
      <c r="I7" s="166"/>
      <c r="J7" s="167"/>
      <c r="K7" s="30"/>
      <c r="L7"/>
    </row>
    <row r="8" spans="1:16" ht="13.9" customHeight="1" x14ac:dyDescent="0.25">
      <c r="A8" s="172" t="s">
        <v>7</v>
      </c>
      <c r="B8" s="173"/>
      <c r="C8" s="173"/>
      <c r="D8" s="174"/>
      <c r="E8" s="170"/>
      <c r="F8" s="170"/>
      <c r="G8" s="153"/>
      <c r="H8" s="15"/>
      <c r="I8" s="166"/>
      <c r="J8" s="167"/>
      <c r="K8" s="30"/>
      <c r="L8"/>
    </row>
    <row r="9" spans="1:16" ht="13.9" customHeight="1" x14ac:dyDescent="0.25">
      <c r="A9" s="171" t="s">
        <v>23</v>
      </c>
      <c r="B9" s="171"/>
      <c r="C9" s="171"/>
      <c r="D9" s="171"/>
      <c r="E9" s="170" t="s">
        <v>8</v>
      </c>
      <c r="F9" s="170"/>
      <c r="G9" s="137">
        <v>142.477</v>
      </c>
      <c r="H9" s="15"/>
      <c r="I9" s="168"/>
      <c r="J9" s="169"/>
      <c r="K9" s="30"/>
      <c r="L9"/>
    </row>
    <row r="10" spans="1:16" ht="13.9" customHeight="1" x14ac:dyDescent="0.25">
      <c r="A10" s="176" t="s">
        <v>7</v>
      </c>
      <c r="B10" s="177"/>
      <c r="C10" s="177"/>
      <c r="D10" s="178"/>
      <c r="E10" s="170" t="s">
        <v>12</v>
      </c>
      <c r="F10" s="170"/>
      <c r="G10" s="138">
        <f>G303</f>
        <v>114.40768570000007</v>
      </c>
      <c r="H10" s="15"/>
      <c r="I10" s="27"/>
      <c r="J10" s="4"/>
      <c r="K10" s="30"/>
      <c r="L10"/>
    </row>
    <row r="11" spans="1:16" ht="13.9" customHeight="1" x14ac:dyDescent="0.25">
      <c r="A11" s="179"/>
      <c r="B11" s="180"/>
      <c r="C11" s="180"/>
      <c r="D11" s="181"/>
      <c r="E11" s="170" t="s">
        <v>13</v>
      </c>
      <c r="F11" s="170"/>
      <c r="G11" s="138">
        <f>G9-G10</f>
        <v>28.069314299999931</v>
      </c>
      <c r="H11" s="15"/>
      <c r="I11" s="117" t="s">
        <v>321</v>
      </c>
      <c r="J11" s="4"/>
      <c r="K11" s="30"/>
      <c r="L11"/>
    </row>
    <row r="12" spans="1:16" ht="13.9" customHeight="1" x14ac:dyDescent="0.25">
      <c r="A12" s="171" t="s">
        <v>26</v>
      </c>
      <c r="B12" s="171"/>
      <c r="C12" s="171"/>
      <c r="D12" s="171"/>
      <c r="E12" s="161" t="s">
        <v>24</v>
      </c>
      <c r="F12" s="163"/>
      <c r="G12" s="154"/>
      <c r="H12" s="15"/>
      <c r="I12" s="117" t="s">
        <v>320</v>
      </c>
      <c r="J12" s="4"/>
      <c r="K12" s="30"/>
      <c r="L12"/>
    </row>
    <row r="13" spans="1:16" ht="13.9" customHeight="1" x14ac:dyDescent="0.25">
      <c r="A13" s="171" t="s">
        <v>27</v>
      </c>
      <c r="B13" s="171"/>
      <c r="C13" s="171"/>
      <c r="D13" s="171"/>
      <c r="E13" s="161" t="s">
        <v>25</v>
      </c>
      <c r="F13" s="163"/>
      <c r="G13" s="40">
        <v>0.34799999999999998</v>
      </c>
      <c r="H13" s="140"/>
      <c r="I13" s="16"/>
      <c r="J13" s="28"/>
      <c r="K13" s="1"/>
      <c r="L13"/>
    </row>
    <row r="14" spans="1:16" ht="13.9" customHeight="1" x14ac:dyDescent="0.25">
      <c r="A14" s="182"/>
      <c r="B14" s="182"/>
      <c r="C14" s="182"/>
      <c r="D14" s="182"/>
      <c r="E14" s="170" t="s">
        <v>14</v>
      </c>
      <c r="F14" s="170"/>
      <c r="G14" s="155"/>
      <c r="H14" s="15"/>
      <c r="I14" s="117" t="s">
        <v>390</v>
      </c>
      <c r="J14" s="117"/>
      <c r="K14" s="117"/>
      <c r="L14" s="148"/>
    </row>
    <row r="15" spans="1:16" ht="16.149999999999999" customHeight="1" x14ac:dyDescent="0.25">
      <c r="G15" s="66"/>
      <c r="H15" s="19"/>
    </row>
    <row r="16" spans="1:16" s="89" customFormat="1" ht="38.25" customHeight="1" x14ac:dyDescent="0.25">
      <c r="A16" s="87" t="s">
        <v>0</v>
      </c>
      <c r="B16" s="69" t="s">
        <v>1</v>
      </c>
      <c r="C16" s="87" t="s">
        <v>2</v>
      </c>
      <c r="D16" s="87" t="s">
        <v>314</v>
      </c>
      <c r="E16" s="18" t="s">
        <v>385</v>
      </c>
      <c r="F16" s="18" t="s">
        <v>391</v>
      </c>
      <c r="G16" s="124" t="s">
        <v>17</v>
      </c>
      <c r="H16" s="125" t="s">
        <v>9</v>
      </c>
      <c r="I16" s="126" t="s">
        <v>19</v>
      </c>
      <c r="M16" s="75"/>
      <c r="N16" s="75"/>
      <c r="P16" s="88"/>
    </row>
    <row r="17" spans="1:14" ht="15" customHeight="1" x14ac:dyDescent="0.25">
      <c r="A17" s="90">
        <v>1</v>
      </c>
      <c r="B17" s="43" t="s">
        <v>29</v>
      </c>
      <c r="C17" s="42">
        <v>64.3</v>
      </c>
      <c r="D17" s="48" t="s">
        <v>316</v>
      </c>
      <c r="E17" s="119">
        <v>7.9219999999999997</v>
      </c>
      <c r="F17" s="119">
        <v>7.923</v>
      </c>
      <c r="G17" s="120">
        <v>8.5980000000028718E-4</v>
      </c>
      <c r="H17" s="127">
        <v>8.817966183667611E-2</v>
      </c>
      <c r="I17" s="122">
        <v>8.9039461836676395E-2</v>
      </c>
      <c r="J17" s="132"/>
      <c r="K17" s="71"/>
      <c r="L17" s="132"/>
      <c r="M17" s="71"/>
      <c r="N17" s="71"/>
    </row>
    <row r="18" spans="1:14" x14ac:dyDescent="0.25">
      <c r="A18" s="90">
        <v>2</v>
      </c>
      <c r="B18" s="43" t="s">
        <v>30</v>
      </c>
      <c r="C18" s="44">
        <v>43.1</v>
      </c>
      <c r="D18" s="48" t="s">
        <v>316</v>
      </c>
      <c r="E18" s="119">
        <v>6.226</v>
      </c>
      <c r="F18" s="119">
        <v>7.4909999999999997</v>
      </c>
      <c r="G18" s="120">
        <v>1.0876469999999998</v>
      </c>
      <c r="H18" s="127">
        <v>5.910642962924946E-2</v>
      </c>
      <c r="I18" s="122">
        <v>1.1467534296292501</v>
      </c>
      <c r="J18" s="132"/>
      <c r="K18" s="71"/>
      <c r="L18" s="132"/>
      <c r="M18" s="71"/>
      <c r="N18" s="71"/>
    </row>
    <row r="19" spans="1:14" x14ac:dyDescent="0.25">
      <c r="A19" s="90">
        <v>3</v>
      </c>
      <c r="B19" s="43" t="s">
        <v>31</v>
      </c>
      <c r="C19" s="44">
        <v>45.1</v>
      </c>
      <c r="D19" s="48" t="s">
        <v>316</v>
      </c>
      <c r="E19" s="119">
        <v>5.3479999999999999</v>
      </c>
      <c r="F19" s="119">
        <v>6.3570000000000002</v>
      </c>
      <c r="G19" s="120">
        <v>0.86753820000000026</v>
      </c>
      <c r="H19" s="127">
        <v>6.1849187384667069E-2</v>
      </c>
      <c r="I19" s="122">
        <v>0.92938738738466731</v>
      </c>
      <c r="J19" s="132"/>
      <c r="K19" s="71"/>
      <c r="L19" s="132"/>
      <c r="M19" s="71"/>
      <c r="N19" s="71"/>
    </row>
    <row r="20" spans="1:14" x14ac:dyDescent="0.25">
      <c r="A20" s="90">
        <v>4</v>
      </c>
      <c r="B20" s="43" t="s">
        <v>32</v>
      </c>
      <c r="C20" s="44">
        <v>69.900000000000006</v>
      </c>
      <c r="D20" s="48" t="s">
        <v>316</v>
      </c>
      <c r="E20" s="119">
        <v>11.385999999999999</v>
      </c>
      <c r="F20" s="119">
        <v>13.832000000000001</v>
      </c>
      <c r="G20" s="120">
        <v>2.1030708000000011</v>
      </c>
      <c r="H20" s="127">
        <v>9.5859383551845423E-2</v>
      </c>
      <c r="I20" s="122">
        <v>2.1989301835518464</v>
      </c>
      <c r="J20" s="132"/>
      <c r="K20" s="71"/>
      <c r="L20" s="132"/>
      <c r="M20" s="71"/>
      <c r="N20" s="71"/>
    </row>
    <row r="21" spans="1:14" x14ac:dyDescent="0.25">
      <c r="A21" s="90">
        <v>5</v>
      </c>
      <c r="B21" s="43" t="s">
        <v>33</v>
      </c>
      <c r="C21" s="42">
        <v>64.400000000000006</v>
      </c>
      <c r="D21" s="48" t="s">
        <v>316</v>
      </c>
      <c r="E21" s="119">
        <v>8.76</v>
      </c>
      <c r="F21" s="119">
        <v>9.4930000000000003</v>
      </c>
      <c r="G21" s="120">
        <v>0.6302334000000005</v>
      </c>
      <c r="H21" s="127">
        <v>8.8316799724447004E-2</v>
      </c>
      <c r="I21" s="122">
        <v>0.71855019972444745</v>
      </c>
      <c r="J21" s="132"/>
      <c r="K21" s="71"/>
      <c r="L21" s="132"/>
      <c r="M21" s="71"/>
      <c r="N21" s="71"/>
    </row>
    <row r="22" spans="1:14" x14ac:dyDescent="0.25">
      <c r="A22" s="90">
        <v>6</v>
      </c>
      <c r="B22" s="43" t="s">
        <v>34</v>
      </c>
      <c r="C22" s="42">
        <v>42.9</v>
      </c>
      <c r="D22" s="48" t="s">
        <v>316</v>
      </c>
      <c r="E22" s="119">
        <v>4.4000000000000004</v>
      </c>
      <c r="F22" s="119">
        <v>4.9029999999999996</v>
      </c>
      <c r="G22" s="120">
        <v>0.43247939999999935</v>
      </c>
      <c r="H22" s="127">
        <v>5.88321538537077E-2</v>
      </c>
      <c r="I22" s="122">
        <v>0.49131155385370706</v>
      </c>
      <c r="J22" s="132"/>
      <c r="K22" s="71"/>
      <c r="L22" s="132"/>
      <c r="M22" s="71"/>
      <c r="N22" s="71"/>
    </row>
    <row r="23" spans="1:14" x14ac:dyDescent="0.25">
      <c r="A23" s="90">
        <v>7</v>
      </c>
      <c r="B23" s="43" t="s">
        <v>35</v>
      </c>
      <c r="C23" s="42">
        <v>44.6</v>
      </c>
      <c r="D23" s="48" t="s">
        <v>316</v>
      </c>
      <c r="E23" s="119">
        <v>5.2869999999999999</v>
      </c>
      <c r="F23" s="119">
        <v>5.7850000000000001</v>
      </c>
      <c r="G23" s="120">
        <v>0.42818040000000018</v>
      </c>
      <c r="H23" s="127">
        <v>6.1163497945812668E-2</v>
      </c>
      <c r="I23" s="122">
        <v>0.48934389794581284</v>
      </c>
      <c r="J23" s="132"/>
      <c r="K23" s="71"/>
      <c r="L23" s="132"/>
      <c r="M23" s="71"/>
      <c r="N23" s="71"/>
    </row>
    <row r="24" spans="1:14" x14ac:dyDescent="0.25">
      <c r="A24" s="90">
        <v>8</v>
      </c>
      <c r="B24" s="43" t="s">
        <v>36</v>
      </c>
      <c r="C24" s="42">
        <v>69.900000000000006</v>
      </c>
      <c r="D24" s="48" t="s">
        <v>316</v>
      </c>
      <c r="E24" s="119">
        <v>4.1079999999999997</v>
      </c>
      <c r="F24" s="119">
        <v>4.5869999999999997</v>
      </c>
      <c r="G24" s="120">
        <v>0.4118442000000001</v>
      </c>
      <c r="H24" s="127">
        <v>9.5859383551845423E-2</v>
      </c>
      <c r="I24" s="122">
        <v>0.50770358355184553</v>
      </c>
      <c r="J24" s="132"/>
      <c r="K24" s="71"/>
      <c r="L24" s="132"/>
      <c r="M24" s="71"/>
      <c r="N24" s="71"/>
    </row>
    <row r="25" spans="1:14" x14ac:dyDescent="0.25">
      <c r="A25" s="90">
        <v>9</v>
      </c>
      <c r="B25" s="43" t="s">
        <v>37</v>
      </c>
      <c r="C25" s="42">
        <v>64.2</v>
      </c>
      <c r="D25" s="48" t="s">
        <v>316</v>
      </c>
      <c r="E25" s="119">
        <v>3.9119999999999999</v>
      </c>
      <c r="F25" s="119">
        <v>4.8620000000000001</v>
      </c>
      <c r="G25" s="120">
        <v>0.81681000000000015</v>
      </c>
      <c r="H25" s="127">
        <v>8.804252394890523E-2</v>
      </c>
      <c r="I25" s="122">
        <v>0.90485252394890536</v>
      </c>
      <c r="J25" s="132"/>
      <c r="K25" s="71"/>
      <c r="L25" s="132"/>
      <c r="M25" s="71"/>
      <c r="N25" s="71"/>
    </row>
    <row r="26" spans="1:14" x14ac:dyDescent="0.25">
      <c r="A26" s="90">
        <v>10</v>
      </c>
      <c r="B26" s="43" t="s">
        <v>38</v>
      </c>
      <c r="C26" s="42">
        <v>42.6</v>
      </c>
      <c r="D26" s="48" t="s">
        <v>316</v>
      </c>
      <c r="E26" s="119">
        <v>5.8609999999999998</v>
      </c>
      <c r="F26" s="119">
        <v>5.8650000000000002</v>
      </c>
      <c r="G26" s="120">
        <v>3.439200000000385E-3</v>
      </c>
      <c r="H26" s="127">
        <v>5.842074019039506E-2</v>
      </c>
      <c r="I26" s="122">
        <v>6.1859940190395445E-2</v>
      </c>
      <c r="J26" s="132"/>
      <c r="K26" s="71"/>
      <c r="L26" s="132"/>
      <c r="M26" s="71"/>
      <c r="N26" s="71"/>
    </row>
    <row r="27" spans="1:14" x14ac:dyDescent="0.25">
      <c r="A27" s="90">
        <v>11</v>
      </c>
      <c r="B27" s="43" t="s">
        <v>39</v>
      </c>
      <c r="C27" s="42">
        <v>44.6</v>
      </c>
      <c r="D27" s="48" t="s">
        <v>316</v>
      </c>
      <c r="E27" s="119">
        <v>4.8970000000000002</v>
      </c>
      <c r="F27" s="119">
        <v>5.9050000000000002</v>
      </c>
      <c r="G27" s="120">
        <v>0.86667839999999996</v>
      </c>
      <c r="H27" s="127">
        <v>6.1163497945812668E-2</v>
      </c>
      <c r="I27" s="122">
        <v>0.92784189794581262</v>
      </c>
      <c r="J27" s="132"/>
      <c r="K27" s="71"/>
      <c r="L27" s="132"/>
      <c r="M27" s="71"/>
      <c r="N27" s="71"/>
    </row>
    <row r="28" spans="1:14" x14ac:dyDescent="0.25">
      <c r="A28" s="90">
        <v>12</v>
      </c>
      <c r="B28" s="43" t="s">
        <v>40</v>
      </c>
      <c r="C28" s="42">
        <v>69.900000000000006</v>
      </c>
      <c r="D28" s="48" t="s">
        <v>316</v>
      </c>
      <c r="E28" s="119">
        <v>7.6529999999999996</v>
      </c>
      <c r="F28" s="119">
        <v>8.5990000000000002</v>
      </c>
      <c r="G28" s="120">
        <v>0.8133708000000005</v>
      </c>
      <c r="H28" s="127">
        <v>9.5859383551845423E-2</v>
      </c>
      <c r="I28" s="122">
        <v>0.90923018355184593</v>
      </c>
      <c r="J28" s="132"/>
      <c r="K28" s="71"/>
      <c r="L28" s="132"/>
      <c r="M28" s="71"/>
      <c r="N28" s="71"/>
    </row>
    <row r="29" spans="1:14" x14ac:dyDescent="0.25">
      <c r="A29" s="90">
        <v>13</v>
      </c>
      <c r="B29" s="43" t="s">
        <v>41</v>
      </c>
      <c r="C29" s="42">
        <v>64.900000000000006</v>
      </c>
      <c r="D29" s="48" t="s">
        <v>316</v>
      </c>
      <c r="E29" s="119">
        <v>8.6020000000000003</v>
      </c>
      <c r="F29" s="119">
        <v>8.7260000000000009</v>
      </c>
      <c r="G29" s="120">
        <v>0.10661520000000048</v>
      </c>
      <c r="H29" s="127">
        <v>8.9002489163301404E-2</v>
      </c>
      <c r="I29" s="122">
        <v>0.19561768916330188</v>
      </c>
      <c r="J29" s="132"/>
      <c r="K29" s="71"/>
      <c r="L29" s="132"/>
      <c r="M29" s="71"/>
      <c r="N29" s="71"/>
    </row>
    <row r="30" spans="1:14" x14ac:dyDescent="0.25">
      <c r="A30" s="90">
        <v>14</v>
      </c>
      <c r="B30" s="43" t="s">
        <v>42</v>
      </c>
      <c r="C30" s="42">
        <v>42.4</v>
      </c>
      <c r="D30" s="48" t="s">
        <v>316</v>
      </c>
      <c r="E30" s="119">
        <v>3.8149999999999999</v>
      </c>
      <c r="F30" s="119">
        <v>3.9510000000000001</v>
      </c>
      <c r="G30" s="120">
        <v>0.1169328000000001</v>
      </c>
      <c r="H30" s="127">
        <v>5.8146464414853299E-2</v>
      </c>
      <c r="I30" s="122">
        <v>0.17507926441485339</v>
      </c>
      <c r="J30" s="66"/>
      <c r="L30" s="132"/>
      <c r="M30" s="19"/>
    </row>
    <row r="31" spans="1:14" x14ac:dyDescent="0.25">
      <c r="A31" s="90">
        <v>15</v>
      </c>
      <c r="B31" s="43" t="s">
        <v>43</v>
      </c>
      <c r="C31" s="42">
        <v>45</v>
      </c>
      <c r="D31" s="48" t="s">
        <v>316</v>
      </c>
      <c r="E31" s="119">
        <v>5.9980000000000002</v>
      </c>
      <c r="F31" s="119">
        <v>6.0069999999999997</v>
      </c>
      <c r="G31" s="120">
        <v>7.7381999999995297E-3</v>
      </c>
      <c r="H31" s="127">
        <v>6.1712049496896189E-2</v>
      </c>
      <c r="I31" s="122">
        <v>6.9450249496895725E-2</v>
      </c>
      <c r="J31" s="66"/>
      <c r="L31" s="132"/>
      <c r="M31" s="19"/>
    </row>
    <row r="32" spans="1:14" x14ac:dyDescent="0.25">
      <c r="A32" s="90">
        <v>16</v>
      </c>
      <c r="B32" s="43" t="s">
        <v>44</v>
      </c>
      <c r="C32" s="42">
        <v>70</v>
      </c>
      <c r="D32" s="48" t="s">
        <v>316</v>
      </c>
      <c r="E32" s="119">
        <v>6.5019999999999998</v>
      </c>
      <c r="F32" s="119">
        <v>6.7039999999999997</v>
      </c>
      <c r="G32" s="120">
        <v>0.17367959999999996</v>
      </c>
      <c r="H32" s="127">
        <v>9.5996521439616289E-2</v>
      </c>
      <c r="I32" s="122">
        <v>0.26967612143961628</v>
      </c>
      <c r="J32" s="66"/>
      <c r="L32" s="132"/>
      <c r="M32" s="19"/>
    </row>
    <row r="33" spans="1:13" x14ac:dyDescent="0.25">
      <c r="A33" s="90">
        <v>17</v>
      </c>
      <c r="B33" s="43" t="s">
        <v>45</v>
      </c>
      <c r="C33" s="42">
        <v>64.599999999999994</v>
      </c>
      <c r="D33" s="48" t="s">
        <v>316</v>
      </c>
      <c r="E33" s="119">
        <v>6.8689999999999998</v>
      </c>
      <c r="F33" s="119">
        <v>7.8070000000000004</v>
      </c>
      <c r="G33" s="120">
        <v>0.80649240000000055</v>
      </c>
      <c r="H33" s="127">
        <v>8.859107549998875E-2</v>
      </c>
      <c r="I33" s="122">
        <v>0.89508347549998935</v>
      </c>
      <c r="J33" s="66"/>
      <c r="L33" s="132"/>
      <c r="M33" s="19"/>
    </row>
    <row r="34" spans="1:13" x14ac:dyDescent="0.25">
      <c r="A34" s="90">
        <v>18</v>
      </c>
      <c r="B34" s="43" t="s">
        <v>46</v>
      </c>
      <c r="C34" s="42">
        <v>42.5</v>
      </c>
      <c r="D34" s="48" t="s">
        <v>316</v>
      </c>
      <c r="E34" s="119">
        <v>3.8759999999999999</v>
      </c>
      <c r="F34" s="119">
        <v>4.9980000000000002</v>
      </c>
      <c r="G34" s="120">
        <v>0.96469560000000032</v>
      </c>
      <c r="H34" s="127">
        <v>5.828360230262418E-2</v>
      </c>
      <c r="I34" s="122">
        <v>1.0229792023026245</v>
      </c>
      <c r="J34" s="66"/>
      <c r="L34" s="132"/>
      <c r="M34" s="19"/>
    </row>
    <row r="35" spans="1:13" x14ac:dyDescent="0.25">
      <c r="A35" s="90">
        <v>19</v>
      </c>
      <c r="B35" s="43" t="s">
        <v>47</v>
      </c>
      <c r="C35" s="42">
        <v>44.6</v>
      </c>
      <c r="D35" s="48" t="s">
        <v>316</v>
      </c>
      <c r="E35" s="119">
        <v>3.5449999999999999</v>
      </c>
      <c r="F35" s="119">
        <v>3.8929999999999998</v>
      </c>
      <c r="G35" s="120">
        <v>0.29921039999999988</v>
      </c>
      <c r="H35" s="127">
        <v>6.1163497945812668E-2</v>
      </c>
      <c r="I35" s="122">
        <v>0.36037389794581254</v>
      </c>
      <c r="J35" s="66"/>
      <c r="L35" s="132"/>
      <c r="M35" s="19"/>
    </row>
    <row r="36" spans="1:13" x14ac:dyDescent="0.25">
      <c r="A36" s="90">
        <v>20</v>
      </c>
      <c r="B36" s="43" t="s">
        <v>48</v>
      </c>
      <c r="C36" s="42">
        <v>69.7</v>
      </c>
      <c r="D36" s="48" t="s">
        <v>316</v>
      </c>
      <c r="E36" s="119">
        <v>8.5809999999999995</v>
      </c>
      <c r="F36" s="119">
        <v>8.73</v>
      </c>
      <c r="G36" s="120">
        <v>0.12811020000000078</v>
      </c>
      <c r="H36" s="127">
        <v>9.5585107776303663E-2</v>
      </c>
      <c r="I36" s="122">
        <v>0.22369530777630445</v>
      </c>
      <c r="J36" s="66"/>
      <c r="L36" s="132"/>
      <c r="M36" s="19"/>
    </row>
    <row r="37" spans="1:13" x14ac:dyDescent="0.25">
      <c r="A37" s="90">
        <v>21</v>
      </c>
      <c r="B37" s="43" t="s">
        <v>49</v>
      </c>
      <c r="C37" s="42">
        <v>64.2</v>
      </c>
      <c r="D37" s="48" t="s">
        <v>316</v>
      </c>
      <c r="E37" s="119">
        <v>7.766</v>
      </c>
      <c r="F37" s="119">
        <v>8.6989999999999998</v>
      </c>
      <c r="G37" s="120">
        <v>0.80219339999999983</v>
      </c>
      <c r="H37" s="127">
        <v>8.804252394890523E-2</v>
      </c>
      <c r="I37" s="122">
        <v>0.89023592394890505</v>
      </c>
      <c r="J37" s="66"/>
      <c r="L37" s="132"/>
      <c r="M37" s="19"/>
    </row>
    <row r="38" spans="1:13" x14ac:dyDescent="0.25">
      <c r="A38" s="90">
        <v>22</v>
      </c>
      <c r="B38" s="43" t="s">
        <v>50</v>
      </c>
      <c r="C38" s="42">
        <v>42.3</v>
      </c>
      <c r="D38" s="48" t="s">
        <v>316</v>
      </c>
      <c r="E38" s="119">
        <v>4.226</v>
      </c>
      <c r="F38" s="119">
        <v>4.226</v>
      </c>
      <c r="G38" s="120">
        <v>0</v>
      </c>
      <c r="H38" s="127">
        <v>5.8009326527082412E-2</v>
      </c>
      <c r="I38" s="122">
        <v>5.8009326527082412E-2</v>
      </c>
      <c r="J38" s="66"/>
      <c r="L38" s="132"/>
      <c r="M38" s="19"/>
    </row>
    <row r="39" spans="1:13" x14ac:dyDescent="0.25">
      <c r="A39" s="90">
        <v>23</v>
      </c>
      <c r="B39" s="43" t="s">
        <v>51</v>
      </c>
      <c r="C39" s="42">
        <v>44.5</v>
      </c>
      <c r="D39" s="48" t="s">
        <v>316</v>
      </c>
      <c r="E39" s="119">
        <v>4.4779999999999998</v>
      </c>
      <c r="F39" s="119">
        <v>4.9870000000000001</v>
      </c>
      <c r="G39" s="120">
        <v>0.43763820000000031</v>
      </c>
      <c r="H39" s="127">
        <v>6.1026360058041788E-2</v>
      </c>
      <c r="I39" s="122">
        <v>0.49866456005804211</v>
      </c>
      <c r="J39" s="66"/>
      <c r="L39" s="132"/>
      <c r="M39" s="19"/>
    </row>
    <row r="40" spans="1:13" x14ac:dyDescent="0.25">
      <c r="A40" s="90">
        <v>24</v>
      </c>
      <c r="B40" s="43" t="s">
        <v>52</v>
      </c>
      <c r="C40" s="42">
        <v>69.400000000000006</v>
      </c>
      <c r="D40" s="48" t="s">
        <v>316</v>
      </c>
      <c r="E40" s="119">
        <v>8.0259999999999998</v>
      </c>
      <c r="F40" s="119">
        <v>8.0259999999999998</v>
      </c>
      <c r="G40" s="120">
        <v>0</v>
      </c>
      <c r="H40" s="127">
        <v>9.5173694112991022E-2</v>
      </c>
      <c r="I40" s="122">
        <v>9.5173694112991022E-2</v>
      </c>
      <c r="J40" s="66"/>
      <c r="L40" s="132"/>
      <c r="M40" s="19"/>
    </row>
    <row r="41" spans="1:13" x14ac:dyDescent="0.25">
      <c r="A41" s="90">
        <v>25</v>
      </c>
      <c r="B41" s="43" t="s">
        <v>53</v>
      </c>
      <c r="C41" s="42">
        <v>64.3</v>
      </c>
      <c r="D41" s="48" t="s">
        <v>316</v>
      </c>
      <c r="E41" s="119">
        <v>3.9460000000000002</v>
      </c>
      <c r="F41" s="119">
        <v>3.9460000000000002</v>
      </c>
      <c r="G41" s="120">
        <v>0</v>
      </c>
      <c r="H41" s="127">
        <v>8.817966183667611E-2</v>
      </c>
      <c r="I41" s="122">
        <v>8.817966183667611E-2</v>
      </c>
      <c r="J41" s="66"/>
      <c r="L41" s="132"/>
      <c r="M41" s="19"/>
    </row>
    <row r="42" spans="1:13" x14ac:dyDescent="0.25">
      <c r="A42" s="90">
        <v>26</v>
      </c>
      <c r="B42" s="43" t="s">
        <v>54</v>
      </c>
      <c r="C42" s="42">
        <v>42.8</v>
      </c>
      <c r="D42" s="48" t="s">
        <v>316</v>
      </c>
      <c r="E42" s="119">
        <v>3.7160000000000002</v>
      </c>
      <c r="F42" s="119">
        <v>3.7589999999999999</v>
      </c>
      <c r="G42" s="120">
        <v>3.6971399999999745E-2</v>
      </c>
      <c r="H42" s="127">
        <v>5.869501596593682E-2</v>
      </c>
      <c r="I42" s="122">
        <v>9.5666415965936558E-2</v>
      </c>
      <c r="J42" s="66"/>
      <c r="L42" s="132"/>
      <c r="M42" s="19"/>
    </row>
    <row r="43" spans="1:13" x14ac:dyDescent="0.25">
      <c r="A43" s="90">
        <v>27</v>
      </c>
      <c r="B43" s="43" t="s">
        <v>55</v>
      </c>
      <c r="C43" s="42">
        <v>45.3</v>
      </c>
      <c r="D43" s="48" t="s">
        <v>316</v>
      </c>
      <c r="E43" s="119">
        <v>3.278</v>
      </c>
      <c r="F43" s="119">
        <v>3.278</v>
      </c>
      <c r="G43" s="120">
        <v>0</v>
      </c>
      <c r="H43" s="127">
        <v>6.2123463160208829E-2</v>
      </c>
      <c r="I43" s="122">
        <v>6.2123463160208829E-2</v>
      </c>
      <c r="J43" s="66"/>
      <c r="L43" s="132"/>
      <c r="M43" s="19"/>
    </row>
    <row r="44" spans="1:13" x14ac:dyDescent="0.25">
      <c r="A44" s="90">
        <v>28</v>
      </c>
      <c r="B44" s="43" t="s">
        <v>56</v>
      </c>
      <c r="C44" s="42">
        <v>69.599999999999994</v>
      </c>
      <c r="D44" s="48" t="s">
        <v>316</v>
      </c>
      <c r="E44" s="119">
        <v>8.4610000000000003</v>
      </c>
      <c r="F44" s="119">
        <v>9.7379999999999995</v>
      </c>
      <c r="G44" s="120">
        <v>1.0979645999999994</v>
      </c>
      <c r="H44" s="127">
        <v>9.5447969888532769E-2</v>
      </c>
      <c r="I44" s="122">
        <v>1.1934125698885323</v>
      </c>
      <c r="J44" s="66"/>
      <c r="L44" s="132"/>
      <c r="M44" s="19"/>
    </row>
    <row r="45" spans="1:13" x14ac:dyDescent="0.25">
      <c r="A45" s="90">
        <v>29</v>
      </c>
      <c r="B45" s="43" t="s">
        <v>57</v>
      </c>
      <c r="C45" s="42">
        <v>63.3</v>
      </c>
      <c r="D45" s="48" t="s">
        <v>316</v>
      </c>
      <c r="E45" s="119">
        <v>6.0229999999999997</v>
      </c>
      <c r="F45" s="119">
        <v>6.0229999999999997</v>
      </c>
      <c r="G45" s="120">
        <v>0</v>
      </c>
      <c r="H45" s="127">
        <v>8.6808282958967309E-2</v>
      </c>
      <c r="I45" s="122">
        <v>8.6808282958967309E-2</v>
      </c>
      <c r="J45" s="66"/>
      <c r="L45" s="132"/>
      <c r="M45" s="19"/>
    </row>
    <row r="46" spans="1:13" x14ac:dyDescent="0.25">
      <c r="A46" s="90">
        <v>30</v>
      </c>
      <c r="B46" s="43" t="s">
        <v>58</v>
      </c>
      <c r="C46" s="42">
        <v>42.5</v>
      </c>
      <c r="D46" s="48" t="s">
        <v>316</v>
      </c>
      <c r="E46" s="119">
        <v>2.5819999999999999</v>
      </c>
      <c r="F46" s="119">
        <v>2.6</v>
      </c>
      <c r="G46" s="120">
        <v>1.5476400000000204E-2</v>
      </c>
      <c r="H46" s="127">
        <v>5.828360230262418E-2</v>
      </c>
      <c r="I46" s="122">
        <v>7.3760002302624389E-2</v>
      </c>
      <c r="J46" s="66"/>
      <c r="L46" s="132"/>
      <c r="M46" s="19"/>
    </row>
    <row r="47" spans="1:13" x14ac:dyDescent="0.25">
      <c r="A47" s="90">
        <v>31</v>
      </c>
      <c r="B47" s="43" t="s">
        <v>59</v>
      </c>
      <c r="C47" s="42">
        <v>44.5</v>
      </c>
      <c r="D47" s="48" t="s">
        <v>316</v>
      </c>
      <c r="E47" s="119">
        <v>5.157</v>
      </c>
      <c r="F47" s="119">
        <v>5.3550000000000004</v>
      </c>
      <c r="G47" s="120">
        <v>0.17024040000000035</v>
      </c>
      <c r="H47" s="127">
        <v>6.1026360058041788E-2</v>
      </c>
      <c r="I47" s="122">
        <v>0.23126676005804214</v>
      </c>
      <c r="J47" s="66"/>
      <c r="L47" s="132"/>
      <c r="M47" s="19"/>
    </row>
    <row r="48" spans="1:13" x14ac:dyDescent="0.25">
      <c r="A48" s="90">
        <v>32</v>
      </c>
      <c r="B48" s="43" t="s">
        <v>60</v>
      </c>
      <c r="C48" s="42">
        <v>69.900000000000006</v>
      </c>
      <c r="D48" s="48" t="s">
        <v>316</v>
      </c>
      <c r="E48" s="119">
        <v>1.107</v>
      </c>
      <c r="F48" s="119">
        <v>1.107</v>
      </c>
      <c r="G48" s="120">
        <v>0</v>
      </c>
      <c r="H48" s="127">
        <v>9.5859383551845423E-2</v>
      </c>
      <c r="I48" s="122">
        <v>9.5859383551845423E-2</v>
      </c>
      <c r="J48" s="66"/>
      <c r="L48" s="132"/>
      <c r="M48" s="19"/>
    </row>
    <row r="49" spans="1:13" x14ac:dyDescent="0.25">
      <c r="A49" s="90">
        <v>33</v>
      </c>
      <c r="B49" s="43" t="s">
        <v>61</v>
      </c>
      <c r="C49" s="42">
        <v>64.8</v>
      </c>
      <c r="D49" s="48" t="s">
        <v>316</v>
      </c>
      <c r="E49" s="119">
        <v>5.5419999999999998</v>
      </c>
      <c r="F49" s="119">
        <v>5.6159999999999997</v>
      </c>
      <c r="G49" s="120">
        <v>6.3625199999999868E-2</v>
      </c>
      <c r="H49" s="127">
        <v>8.886535127553051E-2</v>
      </c>
      <c r="I49" s="122">
        <v>0.15249055127553038</v>
      </c>
      <c r="J49" s="66"/>
      <c r="L49" s="132"/>
      <c r="M49" s="19"/>
    </row>
    <row r="50" spans="1:13" x14ac:dyDescent="0.25">
      <c r="A50" s="90">
        <v>34</v>
      </c>
      <c r="B50" s="43" t="s">
        <v>386</v>
      </c>
      <c r="C50" s="42">
        <v>42.7</v>
      </c>
      <c r="D50" s="48" t="s">
        <v>316</v>
      </c>
      <c r="E50" s="119">
        <v>3.0720000000000001</v>
      </c>
      <c r="F50" s="119">
        <v>3.1640000000000001</v>
      </c>
      <c r="G50" s="120">
        <v>7.9101600000000077E-2</v>
      </c>
      <c r="H50" s="127">
        <v>5.8557878078165947E-2</v>
      </c>
      <c r="I50" s="122">
        <v>0.13765947807816603</v>
      </c>
      <c r="J50" s="66"/>
      <c r="L50" s="132"/>
      <c r="M50" s="19"/>
    </row>
    <row r="51" spans="1:13" x14ac:dyDescent="0.25">
      <c r="A51" s="90">
        <v>35</v>
      </c>
      <c r="B51" s="43" t="s">
        <v>63</v>
      </c>
      <c r="C51" s="42">
        <v>44.4</v>
      </c>
      <c r="D51" s="48" t="s">
        <v>316</v>
      </c>
      <c r="E51" s="119">
        <v>5.0979999999999999</v>
      </c>
      <c r="F51" s="119">
        <v>5.1520000000000001</v>
      </c>
      <c r="G51" s="120">
        <v>4.6429200000000233E-2</v>
      </c>
      <c r="H51" s="127">
        <v>6.0889222170270908E-2</v>
      </c>
      <c r="I51" s="122">
        <v>0.10731842217027114</v>
      </c>
      <c r="J51" s="66"/>
      <c r="L51" s="132"/>
      <c r="M51" s="19"/>
    </row>
    <row r="52" spans="1:13" x14ac:dyDescent="0.25">
      <c r="A52" s="90">
        <v>36</v>
      </c>
      <c r="B52" s="43" t="s">
        <v>64</v>
      </c>
      <c r="C52" s="42">
        <v>69</v>
      </c>
      <c r="D52" s="48" t="s">
        <v>316</v>
      </c>
      <c r="E52" s="119">
        <v>6.3019999999999996</v>
      </c>
      <c r="F52" s="119">
        <v>6.3869999999999996</v>
      </c>
      <c r="G52" s="120">
        <v>7.3082999999999967E-2</v>
      </c>
      <c r="H52" s="127">
        <v>9.4625142561907488E-2</v>
      </c>
      <c r="I52" s="122">
        <v>0.16770814256190747</v>
      </c>
      <c r="J52" s="66"/>
      <c r="L52" s="132"/>
      <c r="M52" s="19"/>
    </row>
    <row r="53" spans="1:13" x14ac:dyDescent="0.25">
      <c r="A53" s="90">
        <v>37</v>
      </c>
      <c r="B53" s="43" t="s">
        <v>65</v>
      </c>
      <c r="C53" s="42">
        <v>64.5</v>
      </c>
      <c r="D53" s="48" t="s">
        <v>316</v>
      </c>
      <c r="E53" s="119">
        <v>5.4909999999999997</v>
      </c>
      <c r="F53" s="119">
        <v>5.4909999999999997</v>
      </c>
      <c r="G53" s="120">
        <v>0</v>
      </c>
      <c r="H53" s="127">
        <v>8.845393761221787E-2</v>
      </c>
      <c r="I53" s="122">
        <v>8.845393761221787E-2</v>
      </c>
      <c r="J53" s="66"/>
      <c r="L53" s="132"/>
      <c r="M53" s="19"/>
    </row>
    <row r="54" spans="1:13" x14ac:dyDescent="0.25">
      <c r="A54" s="90">
        <v>38</v>
      </c>
      <c r="B54" s="43" t="s">
        <v>66</v>
      </c>
      <c r="C54" s="42">
        <v>42</v>
      </c>
      <c r="D54" s="48" t="s">
        <v>316</v>
      </c>
      <c r="E54" s="119">
        <v>5.3490000000000002</v>
      </c>
      <c r="F54" s="119">
        <v>6.7930000000000001</v>
      </c>
      <c r="G54" s="120">
        <v>1.2415512</v>
      </c>
      <c r="H54" s="127">
        <v>5.7597912863769779E-2</v>
      </c>
      <c r="I54" s="122">
        <v>1.2991491128637698</v>
      </c>
      <c r="J54" s="66"/>
      <c r="L54" s="132"/>
      <c r="M54" s="19"/>
    </row>
    <row r="55" spans="1:13" x14ac:dyDescent="0.25">
      <c r="A55" s="90">
        <v>39</v>
      </c>
      <c r="B55" s="43" t="s">
        <v>67</v>
      </c>
      <c r="C55" s="42">
        <v>44.4</v>
      </c>
      <c r="D55" s="48" t="s">
        <v>316</v>
      </c>
      <c r="E55" s="119">
        <v>3.556</v>
      </c>
      <c r="F55" s="119">
        <v>3.556</v>
      </c>
      <c r="G55" s="120">
        <v>0</v>
      </c>
      <c r="H55" s="127">
        <v>6.0889222170270908E-2</v>
      </c>
      <c r="I55" s="122">
        <v>6.0889222170270908E-2</v>
      </c>
      <c r="J55" s="66"/>
      <c r="L55" s="132"/>
      <c r="M55" s="19"/>
    </row>
    <row r="56" spans="1:13" x14ac:dyDescent="0.25">
      <c r="A56" s="90">
        <v>40</v>
      </c>
      <c r="B56" s="43" t="s">
        <v>68</v>
      </c>
      <c r="C56" s="42">
        <v>69.2</v>
      </c>
      <c r="D56" s="48" t="s">
        <v>316</v>
      </c>
      <c r="E56" s="119">
        <v>4.2480000000000002</v>
      </c>
      <c r="F56" s="119">
        <v>5.1950000000000003</v>
      </c>
      <c r="G56" s="120">
        <v>0.81423060000000003</v>
      </c>
      <c r="H56" s="127">
        <v>9.4899418337449248E-2</v>
      </c>
      <c r="I56" s="122">
        <v>0.90913001833744933</v>
      </c>
      <c r="J56" s="66"/>
      <c r="L56" s="132"/>
      <c r="M56" s="19"/>
    </row>
    <row r="57" spans="1:13" x14ac:dyDescent="0.25">
      <c r="A57" s="90">
        <v>41</v>
      </c>
      <c r="B57" s="43" t="s">
        <v>69</v>
      </c>
      <c r="C57" s="42">
        <v>64.7</v>
      </c>
      <c r="D57" s="48" t="s">
        <v>316</v>
      </c>
      <c r="E57" s="119">
        <v>4.1280000000000001</v>
      </c>
      <c r="F57" s="119">
        <v>5.0030000000000001</v>
      </c>
      <c r="G57" s="120">
        <v>0.75232500000000002</v>
      </c>
      <c r="H57" s="127">
        <v>8.872821338775963E-2</v>
      </c>
      <c r="I57" s="122">
        <v>0.84105321338775962</v>
      </c>
      <c r="J57" s="66"/>
      <c r="L57" s="132"/>
      <c r="M57" s="19"/>
    </row>
    <row r="58" spans="1:13" x14ac:dyDescent="0.25">
      <c r="A58" s="90">
        <v>42</v>
      </c>
      <c r="B58" s="43" t="s">
        <v>70</v>
      </c>
      <c r="C58" s="42">
        <v>42.5</v>
      </c>
      <c r="D58" s="48" t="s">
        <v>316</v>
      </c>
      <c r="E58" s="119">
        <v>1.9239999999999999</v>
      </c>
      <c r="F58" s="119">
        <v>1.9690000000000001</v>
      </c>
      <c r="G58" s="120">
        <v>3.8691000000000128E-2</v>
      </c>
      <c r="H58" s="127">
        <v>5.828360230262418E-2</v>
      </c>
      <c r="I58" s="122">
        <v>9.6974602302624308E-2</v>
      </c>
      <c r="J58" s="66"/>
      <c r="L58" s="132"/>
      <c r="M58" s="19"/>
    </row>
    <row r="59" spans="1:13" x14ac:dyDescent="0.25">
      <c r="A59" s="90">
        <v>43</v>
      </c>
      <c r="B59" s="43" t="s">
        <v>71</v>
      </c>
      <c r="C59" s="42">
        <v>44.5</v>
      </c>
      <c r="D59" s="48" t="s">
        <v>316</v>
      </c>
      <c r="E59" s="119">
        <v>3.8439999999999999</v>
      </c>
      <c r="F59" s="119">
        <v>4.452</v>
      </c>
      <c r="G59" s="120">
        <v>0.52275840000000007</v>
      </c>
      <c r="H59" s="127">
        <v>6.1026360058041788E-2</v>
      </c>
      <c r="I59" s="122">
        <v>0.58378476005804181</v>
      </c>
      <c r="J59" s="66"/>
      <c r="L59" s="132"/>
      <c r="M59" s="19"/>
    </row>
    <row r="60" spans="1:13" x14ac:dyDescent="0.25">
      <c r="A60" s="90">
        <v>44</v>
      </c>
      <c r="B60" s="43" t="s">
        <v>72</v>
      </c>
      <c r="C60" s="42">
        <v>69.599999999999994</v>
      </c>
      <c r="D60" s="48" t="s">
        <v>316</v>
      </c>
      <c r="E60" s="119">
        <v>7.2140000000000004</v>
      </c>
      <c r="F60" s="119">
        <v>7.4669999999999996</v>
      </c>
      <c r="G60" s="120">
        <v>0.21752939999999935</v>
      </c>
      <c r="H60" s="127">
        <v>9.5447969888532769E-2</v>
      </c>
      <c r="I60" s="122">
        <v>0.31297736988853209</v>
      </c>
      <c r="J60" s="66"/>
      <c r="L60" s="132"/>
      <c r="M60" s="19"/>
    </row>
    <row r="61" spans="1:13" x14ac:dyDescent="0.25">
      <c r="A61" s="90">
        <v>45</v>
      </c>
      <c r="B61" s="43" t="s">
        <v>73</v>
      </c>
      <c r="C61" s="42">
        <v>64.8</v>
      </c>
      <c r="D61" s="48" t="s">
        <v>316</v>
      </c>
      <c r="E61" s="119">
        <v>8.2409999999999997</v>
      </c>
      <c r="F61" s="119">
        <v>8.6820000000000004</v>
      </c>
      <c r="G61" s="120">
        <v>0.37917180000000061</v>
      </c>
      <c r="H61" s="127">
        <v>8.886535127553051E-2</v>
      </c>
      <c r="I61" s="122">
        <v>0.46803715127553114</v>
      </c>
      <c r="J61" s="66"/>
      <c r="L61" s="132"/>
      <c r="M61" s="19"/>
    </row>
    <row r="62" spans="1:13" x14ac:dyDescent="0.25">
      <c r="A62" s="90">
        <v>46</v>
      </c>
      <c r="B62" s="43" t="s">
        <v>74</v>
      </c>
      <c r="C62" s="42">
        <v>42.6</v>
      </c>
      <c r="D62" s="48" t="s">
        <v>316</v>
      </c>
      <c r="E62" s="119">
        <v>1.671</v>
      </c>
      <c r="F62" s="119">
        <v>2.1150000000000002</v>
      </c>
      <c r="G62" s="120">
        <v>0.38175120000000018</v>
      </c>
      <c r="H62" s="127">
        <v>5.842074019039506E-2</v>
      </c>
      <c r="I62" s="122">
        <v>0.44017194019039524</v>
      </c>
      <c r="J62" s="66"/>
      <c r="L62" s="132"/>
      <c r="M62" s="19"/>
    </row>
    <row r="63" spans="1:13" x14ac:dyDescent="0.25">
      <c r="A63" s="90">
        <v>47</v>
      </c>
      <c r="B63" s="43" t="s">
        <v>75</v>
      </c>
      <c r="C63" s="42">
        <v>44.2</v>
      </c>
      <c r="D63" s="48" t="s">
        <v>316</v>
      </c>
      <c r="E63" s="119">
        <v>3.984</v>
      </c>
      <c r="F63" s="119">
        <v>4.3890000000000002</v>
      </c>
      <c r="G63" s="120">
        <v>0.34821900000000022</v>
      </c>
      <c r="H63" s="127">
        <v>6.0614946394729148E-2</v>
      </c>
      <c r="I63" s="122">
        <v>0.40883394639472936</v>
      </c>
      <c r="J63" s="66"/>
      <c r="L63" s="132"/>
      <c r="M63" s="19"/>
    </row>
    <row r="64" spans="1:13" x14ac:dyDescent="0.25">
      <c r="A64" s="90">
        <v>48</v>
      </c>
      <c r="B64" s="43" t="s">
        <v>76</v>
      </c>
      <c r="C64" s="42">
        <v>69.2</v>
      </c>
      <c r="D64" s="48" t="s">
        <v>316</v>
      </c>
      <c r="E64" s="119">
        <v>7.1059999999999999</v>
      </c>
      <c r="F64" s="119">
        <v>7.4809999999999999</v>
      </c>
      <c r="G64" s="120">
        <v>0.32242500000000002</v>
      </c>
      <c r="H64" s="127">
        <v>9.4899418337449248E-2</v>
      </c>
      <c r="I64" s="122">
        <v>0.41732441833744927</v>
      </c>
      <c r="J64" s="66"/>
      <c r="L64" s="132"/>
      <c r="M64" s="19"/>
    </row>
    <row r="65" spans="1:13" x14ac:dyDescent="0.25">
      <c r="A65" s="90">
        <v>49</v>
      </c>
      <c r="B65" s="43" t="s">
        <v>77</v>
      </c>
      <c r="C65" s="42">
        <v>64.3</v>
      </c>
      <c r="D65" s="48" t="s">
        <v>316</v>
      </c>
      <c r="E65" s="119">
        <v>3.359</v>
      </c>
      <c r="F65" s="119">
        <v>4.0709999999999997</v>
      </c>
      <c r="G65" s="120">
        <v>0.61217759999999977</v>
      </c>
      <c r="H65" s="127">
        <v>8.817966183667611E-2</v>
      </c>
      <c r="I65" s="122">
        <v>0.7003572618366759</v>
      </c>
      <c r="J65" s="66"/>
      <c r="L65" s="132"/>
      <c r="M65" s="19"/>
    </row>
    <row r="66" spans="1:13" x14ac:dyDescent="0.25">
      <c r="A66" s="90">
        <v>50</v>
      </c>
      <c r="B66" s="43" t="s">
        <v>78</v>
      </c>
      <c r="C66" s="42">
        <v>42.5</v>
      </c>
      <c r="D66" s="48" t="s">
        <v>316</v>
      </c>
      <c r="E66" s="119">
        <v>3.403</v>
      </c>
      <c r="F66" s="119">
        <v>3.9980000000000002</v>
      </c>
      <c r="G66" s="120">
        <v>0.51158100000000017</v>
      </c>
      <c r="H66" s="127">
        <v>5.828360230262418E-2</v>
      </c>
      <c r="I66" s="122">
        <v>0.56986460230262437</v>
      </c>
      <c r="J66" s="66"/>
      <c r="L66" s="132"/>
      <c r="M66" s="19"/>
    </row>
    <row r="67" spans="1:13" x14ac:dyDescent="0.25">
      <c r="A67" s="90">
        <v>51</v>
      </c>
      <c r="B67" s="43" t="s">
        <v>79</v>
      </c>
      <c r="C67" s="42">
        <v>43.8</v>
      </c>
      <c r="D67" s="48" t="s">
        <v>316</v>
      </c>
      <c r="E67" s="119">
        <v>2.4780000000000002</v>
      </c>
      <c r="F67" s="119">
        <v>2.4790000000000001</v>
      </c>
      <c r="G67" s="120">
        <v>8.5979999999990532E-4</v>
      </c>
      <c r="H67" s="127">
        <v>6.0066394843645621E-2</v>
      </c>
      <c r="I67" s="122">
        <v>6.0926194843645524E-2</v>
      </c>
      <c r="J67" s="66"/>
      <c r="L67" s="132"/>
      <c r="M67" s="19"/>
    </row>
    <row r="68" spans="1:13" x14ac:dyDescent="0.25">
      <c r="A68" s="90">
        <v>52</v>
      </c>
      <c r="B68" s="43" t="s">
        <v>80</v>
      </c>
      <c r="C68" s="42">
        <v>69.3</v>
      </c>
      <c r="D68" s="48" t="s">
        <v>316</v>
      </c>
      <c r="E68" s="119">
        <v>5.7039999999999997</v>
      </c>
      <c r="F68" s="119">
        <v>6.1870000000000003</v>
      </c>
      <c r="G68" s="120">
        <v>0.41528340000000047</v>
      </c>
      <c r="H68" s="127">
        <v>9.5036556225220128E-2</v>
      </c>
      <c r="I68" s="122">
        <v>0.51031995622522064</v>
      </c>
      <c r="J68" s="66"/>
      <c r="L68" s="132"/>
      <c r="M68" s="19"/>
    </row>
    <row r="69" spans="1:13" x14ac:dyDescent="0.25">
      <c r="A69" s="90">
        <v>53</v>
      </c>
      <c r="B69" s="43" t="s">
        <v>81</v>
      </c>
      <c r="C69" s="42">
        <v>63.7</v>
      </c>
      <c r="D69" s="48" t="s">
        <v>316</v>
      </c>
      <c r="E69" s="119">
        <v>5.6849999999999996</v>
      </c>
      <c r="F69" s="119">
        <v>6.109</v>
      </c>
      <c r="G69" s="120">
        <v>0.3645552000000003</v>
      </c>
      <c r="H69" s="127">
        <v>8.7356834510050829E-2</v>
      </c>
      <c r="I69" s="122">
        <v>0.45191203451005113</v>
      </c>
      <c r="J69" s="66"/>
      <c r="L69" s="132"/>
      <c r="M69" s="19"/>
    </row>
    <row r="70" spans="1:13" x14ac:dyDescent="0.25">
      <c r="A70" s="90">
        <v>54</v>
      </c>
      <c r="B70" s="43" t="s">
        <v>82</v>
      </c>
      <c r="C70" s="42">
        <v>42.4</v>
      </c>
      <c r="D70" s="48" t="s">
        <v>316</v>
      </c>
      <c r="E70" s="119">
        <v>4.2869999999999999</v>
      </c>
      <c r="F70" s="119">
        <v>5.0430000000000001</v>
      </c>
      <c r="G70" s="120">
        <v>0.65000880000000016</v>
      </c>
      <c r="H70" s="127">
        <v>5.8146464414853299E-2</v>
      </c>
      <c r="I70" s="122">
        <v>0.70815526441485344</v>
      </c>
      <c r="J70" s="66"/>
      <c r="L70" s="132"/>
      <c r="M70" s="19"/>
    </row>
    <row r="71" spans="1:13" x14ac:dyDescent="0.25">
      <c r="A71" s="90">
        <v>55</v>
      </c>
      <c r="B71" s="43" t="s">
        <v>83</v>
      </c>
      <c r="C71" s="42">
        <v>44</v>
      </c>
      <c r="D71" s="48" t="s">
        <v>316</v>
      </c>
      <c r="E71" s="119">
        <v>4.5060000000000002</v>
      </c>
      <c r="F71" s="119">
        <v>4.8769999999999998</v>
      </c>
      <c r="G71" s="120">
        <v>0.3189857999999996</v>
      </c>
      <c r="H71" s="127">
        <v>6.0340670619187388E-2</v>
      </c>
      <c r="I71" s="122">
        <v>0.37932647061918701</v>
      </c>
      <c r="J71" s="66"/>
      <c r="L71" s="132"/>
      <c r="M71" s="19"/>
    </row>
    <row r="72" spans="1:13" x14ac:dyDescent="0.25">
      <c r="A72" s="90">
        <v>56</v>
      </c>
      <c r="B72" s="43" t="s">
        <v>84</v>
      </c>
      <c r="C72" s="42">
        <v>69.5</v>
      </c>
      <c r="D72" s="48" t="s">
        <v>316</v>
      </c>
      <c r="E72" s="119">
        <v>4.1470000000000002</v>
      </c>
      <c r="F72" s="119">
        <v>4.6980000000000004</v>
      </c>
      <c r="G72" s="120">
        <v>0.47374980000000017</v>
      </c>
      <c r="H72" s="127">
        <v>9.5310832000761889E-2</v>
      </c>
      <c r="I72" s="122">
        <v>0.56906063200076207</v>
      </c>
      <c r="J72" s="66"/>
      <c r="L72" s="132"/>
      <c r="M72" s="19"/>
    </row>
    <row r="73" spans="1:13" x14ac:dyDescent="0.25">
      <c r="A73" s="90">
        <v>57</v>
      </c>
      <c r="B73" s="43" t="s">
        <v>85</v>
      </c>
      <c r="C73" s="42">
        <v>63.6</v>
      </c>
      <c r="D73" s="48" t="s">
        <v>316</v>
      </c>
      <c r="E73" s="119">
        <v>3.7120000000000002</v>
      </c>
      <c r="F73" s="119">
        <v>3.7759999999999998</v>
      </c>
      <c r="G73" s="120">
        <v>5.5027199999999665E-2</v>
      </c>
      <c r="H73" s="127">
        <v>8.7219696622279949E-2</v>
      </c>
      <c r="I73" s="122">
        <v>0.14224689662227963</v>
      </c>
      <c r="J73" s="66"/>
      <c r="L73" s="132"/>
      <c r="M73" s="19"/>
    </row>
    <row r="74" spans="1:13" x14ac:dyDescent="0.25">
      <c r="A74" s="90">
        <v>58</v>
      </c>
      <c r="B74" s="43" t="s">
        <v>86</v>
      </c>
      <c r="C74" s="42">
        <v>42.6</v>
      </c>
      <c r="D74" s="48" t="s">
        <v>316</v>
      </c>
      <c r="E74" s="119">
        <v>3.6120000000000001</v>
      </c>
      <c r="F74" s="119">
        <v>3.9780000000000002</v>
      </c>
      <c r="G74" s="120">
        <v>0.3146868000000001</v>
      </c>
      <c r="H74" s="127">
        <v>5.842074019039506E-2</v>
      </c>
      <c r="I74" s="122">
        <v>0.37310754019039516</v>
      </c>
      <c r="J74" s="66"/>
      <c r="L74" s="132"/>
      <c r="M74" s="19"/>
    </row>
    <row r="75" spans="1:13" x14ac:dyDescent="0.25">
      <c r="A75" s="90">
        <v>59</v>
      </c>
      <c r="B75" s="43" t="s">
        <v>87</v>
      </c>
      <c r="C75" s="42">
        <v>43.9</v>
      </c>
      <c r="D75" s="48" t="s">
        <v>316</v>
      </c>
      <c r="E75" s="119">
        <v>4.2450000000000001</v>
      </c>
      <c r="F75" s="119">
        <v>4.9359999999999999</v>
      </c>
      <c r="G75" s="120">
        <v>0.59412179999999981</v>
      </c>
      <c r="H75" s="127">
        <v>6.0203532731416501E-2</v>
      </c>
      <c r="I75" s="122">
        <v>0.65432533273141635</v>
      </c>
      <c r="J75" s="66"/>
      <c r="L75" s="132"/>
      <c r="M75" s="19"/>
    </row>
    <row r="76" spans="1:13" x14ac:dyDescent="0.25">
      <c r="A76" s="90">
        <v>60</v>
      </c>
      <c r="B76" s="43" t="s">
        <v>88</v>
      </c>
      <c r="C76" s="42">
        <v>68.900000000000006</v>
      </c>
      <c r="D76" s="48" t="s">
        <v>316</v>
      </c>
      <c r="E76" s="119">
        <v>2.6419999999999999</v>
      </c>
      <c r="F76" s="119">
        <v>2.6419999999999999</v>
      </c>
      <c r="G76" s="120">
        <v>0</v>
      </c>
      <c r="H76" s="127">
        <v>9.4488004674136622E-2</v>
      </c>
      <c r="I76" s="122">
        <v>9.4488004674136622E-2</v>
      </c>
      <c r="J76" s="66"/>
      <c r="L76" s="132"/>
      <c r="M76" s="19"/>
    </row>
    <row r="77" spans="1:13" x14ac:dyDescent="0.25">
      <c r="A77" s="90">
        <v>61</v>
      </c>
      <c r="B77" s="43" t="s">
        <v>89</v>
      </c>
      <c r="C77" s="42">
        <v>63.7</v>
      </c>
      <c r="D77" s="48" t="s">
        <v>316</v>
      </c>
      <c r="E77" s="119">
        <v>10.262</v>
      </c>
      <c r="F77" s="119">
        <v>11.522</v>
      </c>
      <c r="G77" s="120">
        <v>1.0833479999999998</v>
      </c>
      <c r="H77" s="127">
        <v>8.7356834510050829E-2</v>
      </c>
      <c r="I77" s="122">
        <v>1.1707048345100506</v>
      </c>
      <c r="J77" s="66"/>
      <c r="L77" s="132"/>
      <c r="M77" s="19"/>
    </row>
    <row r="78" spans="1:13" x14ac:dyDescent="0.25">
      <c r="A78" s="90">
        <v>62</v>
      </c>
      <c r="B78" s="43" t="s">
        <v>90</v>
      </c>
      <c r="C78" s="42">
        <v>42.8</v>
      </c>
      <c r="D78" s="48" t="s">
        <v>316</v>
      </c>
      <c r="E78" s="119">
        <v>4.383</v>
      </c>
      <c r="F78" s="119">
        <v>5.44</v>
      </c>
      <c r="G78" s="120">
        <v>0.9088086000000003</v>
      </c>
      <c r="H78" s="127">
        <v>5.869501596593682E-2</v>
      </c>
      <c r="I78" s="122">
        <v>0.96750361596593715</v>
      </c>
      <c r="J78" s="66"/>
      <c r="L78" s="132"/>
      <c r="M78" s="19"/>
    </row>
    <row r="79" spans="1:13" x14ac:dyDescent="0.25">
      <c r="A79" s="90">
        <v>63</v>
      </c>
      <c r="B79" s="43" t="s">
        <v>91</v>
      </c>
      <c r="C79" s="42">
        <v>44.3</v>
      </c>
      <c r="D79" s="48" t="s">
        <v>316</v>
      </c>
      <c r="E79" s="119">
        <v>6.1660000000000004</v>
      </c>
      <c r="F79" s="119">
        <v>6.7350000000000003</v>
      </c>
      <c r="G79" s="120">
        <v>0.48922619999999994</v>
      </c>
      <c r="H79" s="127">
        <v>6.0752084282500021E-2</v>
      </c>
      <c r="I79" s="122">
        <v>0.54997828428249995</v>
      </c>
      <c r="J79" s="66"/>
      <c r="L79" s="132"/>
      <c r="M79" s="19"/>
    </row>
    <row r="80" spans="1:13" x14ac:dyDescent="0.25">
      <c r="A80" s="90">
        <v>64</v>
      </c>
      <c r="B80" s="43" t="s">
        <v>92</v>
      </c>
      <c r="C80" s="42">
        <v>69</v>
      </c>
      <c r="D80" s="48" t="s">
        <v>316</v>
      </c>
      <c r="E80" s="119">
        <v>5.7839999999999998</v>
      </c>
      <c r="F80" s="119">
        <v>6.28</v>
      </c>
      <c r="G80" s="120">
        <v>0.42646080000000036</v>
      </c>
      <c r="H80" s="127">
        <v>9.4625142561907488E-2</v>
      </c>
      <c r="I80" s="122">
        <v>0.52108594256190788</v>
      </c>
      <c r="J80" s="66"/>
      <c r="L80" s="132"/>
      <c r="M80" s="19"/>
    </row>
    <row r="81" spans="1:13" x14ac:dyDescent="0.25">
      <c r="A81" s="90">
        <v>65</v>
      </c>
      <c r="B81" s="43" t="s">
        <v>94</v>
      </c>
      <c r="C81" s="42">
        <v>78</v>
      </c>
      <c r="D81" s="48" t="s">
        <v>316</v>
      </c>
      <c r="E81" s="119">
        <v>9.3819999999999997</v>
      </c>
      <c r="F81" s="119">
        <v>9.9450000000000003</v>
      </c>
      <c r="G81" s="120">
        <v>0.48406740000000054</v>
      </c>
      <c r="H81" s="127">
        <v>0.10696755246128672</v>
      </c>
      <c r="I81" s="122">
        <v>0.59103495246128723</v>
      </c>
      <c r="J81" s="66"/>
      <c r="L81" s="132"/>
      <c r="M81" s="19"/>
    </row>
    <row r="82" spans="1:13" x14ac:dyDescent="0.25">
      <c r="A82" s="90">
        <v>66</v>
      </c>
      <c r="B82" s="43" t="s">
        <v>93</v>
      </c>
      <c r="C82" s="42">
        <v>45.4</v>
      </c>
      <c r="D82" s="48" t="s">
        <v>316</v>
      </c>
      <c r="E82" s="119">
        <v>4.806</v>
      </c>
      <c r="F82" s="119">
        <v>5.2549999999999999</v>
      </c>
      <c r="G82" s="120">
        <v>0.38605019999999984</v>
      </c>
      <c r="H82" s="127">
        <v>6.2260601047979709E-2</v>
      </c>
      <c r="I82" s="122">
        <v>0.44831080104797955</v>
      </c>
      <c r="J82" s="66"/>
      <c r="K82" s="84"/>
      <c r="L82" s="132"/>
      <c r="M82" s="19"/>
    </row>
    <row r="83" spans="1:13" x14ac:dyDescent="0.25">
      <c r="A83" s="90">
        <v>67</v>
      </c>
      <c r="B83" s="43" t="s">
        <v>95</v>
      </c>
      <c r="C83" s="42">
        <v>73.599999999999994</v>
      </c>
      <c r="D83" s="48" t="s">
        <v>316</v>
      </c>
      <c r="E83" s="119">
        <v>5.8550000000000004</v>
      </c>
      <c r="F83" s="119">
        <v>5.8550000000000004</v>
      </c>
      <c r="G83" s="120">
        <v>0</v>
      </c>
      <c r="H83" s="127">
        <v>0.10093348539936799</v>
      </c>
      <c r="I83" s="122">
        <v>0.10093348539936799</v>
      </c>
      <c r="J83" s="66"/>
      <c r="K83" s="84"/>
      <c r="L83" s="132"/>
      <c r="M83" s="19"/>
    </row>
    <row r="84" spans="1:13" x14ac:dyDescent="0.25">
      <c r="A84" s="90">
        <v>68</v>
      </c>
      <c r="B84" s="43" t="s">
        <v>96</v>
      </c>
      <c r="C84" s="42">
        <v>50</v>
      </c>
      <c r="D84" s="48" t="s">
        <v>316</v>
      </c>
      <c r="E84" s="119">
        <v>5.57</v>
      </c>
      <c r="F84" s="119">
        <v>5.9560000000000004</v>
      </c>
      <c r="G84" s="120">
        <v>0.33188280000000009</v>
      </c>
      <c r="H84" s="127">
        <v>6.8568943885440214E-2</v>
      </c>
      <c r="I84" s="122">
        <v>0.4004517438854403</v>
      </c>
      <c r="J84" s="66"/>
      <c r="K84" s="84"/>
      <c r="L84" s="132"/>
      <c r="M84" s="19"/>
    </row>
    <row r="85" spans="1:13" x14ac:dyDescent="0.25">
      <c r="A85" s="90">
        <v>69</v>
      </c>
      <c r="B85" s="43" t="s">
        <v>97</v>
      </c>
      <c r="C85" s="42">
        <v>96.3</v>
      </c>
      <c r="D85" s="48" t="s">
        <v>316</v>
      </c>
      <c r="E85" s="119">
        <v>12.27</v>
      </c>
      <c r="F85" s="119">
        <v>14.106</v>
      </c>
      <c r="G85" s="120">
        <v>1.5785928000000002</v>
      </c>
      <c r="H85" s="127">
        <v>0.13206378592335785</v>
      </c>
      <c r="I85" s="122">
        <v>1.710656585923358</v>
      </c>
      <c r="J85" s="66"/>
      <c r="K85" s="84"/>
      <c r="L85" s="132"/>
      <c r="M85" s="19"/>
    </row>
    <row r="86" spans="1:13" x14ac:dyDescent="0.25">
      <c r="A86" s="90">
        <v>70</v>
      </c>
      <c r="B86" s="43" t="s">
        <v>98</v>
      </c>
      <c r="C86" s="42">
        <v>77.900000000000006</v>
      </c>
      <c r="D86" s="48" t="s">
        <v>316</v>
      </c>
      <c r="E86" s="119">
        <v>6.4219999999999997</v>
      </c>
      <c r="F86" s="119">
        <v>6.4249999999999998</v>
      </c>
      <c r="G86" s="120">
        <v>2.5794000000000979E-3</v>
      </c>
      <c r="H86" s="127">
        <v>0.10683041457351586</v>
      </c>
      <c r="I86" s="122">
        <v>0.10940981457351595</v>
      </c>
      <c r="J86" s="66"/>
      <c r="K86" s="84"/>
      <c r="L86" s="132"/>
      <c r="M86" s="19"/>
    </row>
    <row r="87" spans="1:13" x14ac:dyDescent="0.25">
      <c r="A87" s="90">
        <v>71</v>
      </c>
      <c r="B87" s="43" t="s">
        <v>99</v>
      </c>
      <c r="C87" s="42">
        <v>44.7</v>
      </c>
      <c r="D87" s="48" t="s">
        <v>316</v>
      </c>
      <c r="E87" s="119">
        <v>5.9710000000000001</v>
      </c>
      <c r="F87" s="119">
        <v>6.609</v>
      </c>
      <c r="G87" s="120">
        <v>0.54855239999999994</v>
      </c>
      <c r="H87" s="127">
        <v>6.1300635833583556E-2</v>
      </c>
      <c r="I87" s="122">
        <v>0.60985303583358352</v>
      </c>
      <c r="J87" s="66"/>
      <c r="K87" s="84"/>
      <c r="L87" s="132"/>
      <c r="M87" s="19"/>
    </row>
    <row r="88" spans="1:13" x14ac:dyDescent="0.25">
      <c r="A88" s="90">
        <v>72</v>
      </c>
      <c r="B88" s="43" t="s">
        <v>100</v>
      </c>
      <c r="C88" s="42">
        <v>73.599999999999994</v>
      </c>
      <c r="D88" s="48" t="s">
        <v>316</v>
      </c>
      <c r="E88" s="119">
        <v>7.8550000000000004</v>
      </c>
      <c r="F88" s="119">
        <v>7.8550000000000004</v>
      </c>
      <c r="G88" s="120">
        <v>0</v>
      </c>
      <c r="H88" s="127">
        <v>0.10093348539936799</v>
      </c>
      <c r="I88" s="122">
        <v>0.10093348539936799</v>
      </c>
      <c r="J88" s="66"/>
      <c r="K88" s="84"/>
      <c r="L88" s="132"/>
      <c r="M88" s="19"/>
    </row>
    <row r="89" spans="1:13" x14ac:dyDescent="0.25">
      <c r="A89" s="90">
        <v>73</v>
      </c>
      <c r="B89" s="43" t="s">
        <v>101</v>
      </c>
      <c r="C89" s="42">
        <v>49.4</v>
      </c>
      <c r="D89" s="48" t="s">
        <v>316</v>
      </c>
      <c r="E89" s="119">
        <v>4.7629999999999999</v>
      </c>
      <c r="F89" s="119">
        <v>4.8120000000000003</v>
      </c>
      <c r="G89" s="120">
        <v>4.2130200000000326E-2</v>
      </c>
      <c r="H89" s="127">
        <v>6.774611655881492E-2</v>
      </c>
      <c r="I89" s="122">
        <v>0.10987631655881525</v>
      </c>
      <c r="J89" s="66"/>
      <c r="K89" s="84"/>
      <c r="L89" s="132"/>
      <c r="M89" s="19"/>
    </row>
    <row r="90" spans="1:13" x14ac:dyDescent="0.25">
      <c r="A90" s="90">
        <v>74</v>
      </c>
      <c r="B90" s="43" t="s">
        <v>102</v>
      </c>
      <c r="C90" s="42">
        <v>96.1</v>
      </c>
      <c r="D90" s="48" t="s">
        <v>316</v>
      </c>
      <c r="E90" s="119">
        <v>10.976000000000001</v>
      </c>
      <c r="F90" s="119">
        <v>12.137</v>
      </c>
      <c r="G90" s="120">
        <v>0.99822779999999967</v>
      </c>
      <c r="H90" s="127">
        <v>0.13178951014781606</v>
      </c>
      <c r="I90" s="122">
        <v>1.1300173101478157</v>
      </c>
      <c r="J90" s="66"/>
      <c r="K90" s="84"/>
      <c r="L90" s="132"/>
      <c r="M90" s="19"/>
    </row>
    <row r="91" spans="1:13" x14ac:dyDescent="0.25">
      <c r="A91" s="90">
        <v>75</v>
      </c>
      <c r="B91" s="43" t="s">
        <v>103</v>
      </c>
      <c r="C91" s="42">
        <v>77.3</v>
      </c>
      <c r="D91" s="48" t="s">
        <v>316</v>
      </c>
      <c r="E91" s="119">
        <v>4.1390000000000002</v>
      </c>
      <c r="F91" s="119">
        <v>4.1390000000000002</v>
      </c>
      <c r="G91" s="120">
        <v>0</v>
      </c>
      <c r="H91" s="127">
        <v>0.10600758724689056</v>
      </c>
      <c r="I91" s="122">
        <v>0.10600758724689056</v>
      </c>
      <c r="J91" s="66"/>
      <c r="K91" s="84"/>
      <c r="L91" s="132"/>
      <c r="M91" s="19"/>
    </row>
    <row r="92" spans="1:13" x14ac:dyDescent="0.25">
      <c r="A92" s="90">
        <v>76</v>
      </c>
      <c r="B92" s="43" t="s">
        <v>104</v>
      </c>
      <c r="C92" s="42">
        <v>45.1</v>
      </c>
      <c r="D92" s="48" t="s">
        <v>316</v>
      </c>
      <c r="E92" s="119">
        <v>4.4710000000000001</v>
      </c>
      <c r="F92" s="119">
        <v>5.3140000000000001</v>
      </c>
      <c r="G92" s="120">
        <v>0.72481139999999999</v>
      </c>
      <c r="H92" s="127">
        <v>6.1849187384667069E-2</v>
      </c>
      <c r="I92" s="122">
        <v>0.78666058738466704</v>
      </c>
      <c r="J92" s="66"/>
      <c r="K92" s="84"/>
      <c r="L92" s="132"/>
      <c r="M92" s="19"/>
    </row>
    <row r="93" spans="1:13" x14ac:dyDescent="0.25">
      <c r="A93" s="90">
        <v>77</v>
      </c>
      <c r="B93" s="43" t="s">
        <v>105</v>
      </c>
      <c r="C93" s="42">
        <v>72.900000000000006</v>
      </c>
      <c r="D93" s="48" t="s">
        <v>316</v>
      </c>
      <c r="E93" s="119">
        <v>6.0940000000000003</v>
      </c>
      <c r="F93" s="119">
        <v>6.2869999999999999</v>
      </c>
      <c r="G93" s="120">
        <v>0.16594139999999968</v>
      </c>
      <c r="H93" s="127">
        <v>9.997352018497184E-2</v>
      </c>
      <c r="I93" s="122">
        <v>0.26591492018497154</v>
      </c>
      <c r="J93" s="66"/>
      <c r="K93" s="84"/>
      <c r="L93" s="132"/>
      <c r="M93" s="19"/>
    </row>
    <row r="94" spans="1:13" x14ac:dyDescent="0.25">
      <c r="A94" s="90">
        <v>78</v>
      </c>
      <c r="B94" s="43" t="s">
        <v>106</v>
      </c>
      <c r="C94" s="42">
        <v>48.6</v>
      </c>
      <c r="D94" s="48" t="s">
        <v>316</v>
      </c>
      <c r="E94" s="119">
        <v>0.90300000000000002</v>
      </c>
      <c r="F94" s="119">
        <v>1.0529999999999999</v>
      </c>
      <c r="G94" s="120">
        <v>0.12896999999999992</v>
      </c>
      <c r="H94" s="127">
        <v>6.6649013456647893E-2</v>
      </c>
      <c r="I94" s="122">
        <v>0.19561901345664781</v>
      </c>
      <c r="J94" s="66"/>
      <c r="K94" s="84"/>
      <c r="L94" s="132"/>
      <c r="M94" s="19"/>
    </row>
    <row r="95" spans="1:13" x14ac:dyDescent="0.25">
      <c r="A95" s="90">
        <v>79</v>
      </c>
      <c r="B95" s="43" t="s">
        <v>107</v>
      </c>
      <c r="C95" s="42">
        <v>96.9</v>
      </c>
      <c r="D95" s="48" t="s">
        <v>316</v>
      </c>
      <c r="E95" s="119">
        <v>9.5790000000000006</v>
      </c>
      <c r="F95" s="119">
        <v>9.9730000000000008</v>
      </c>
      <c r="G95" s="120">
        <v>0.3387612000000001</v>
      </c>
      <c r="H95" s="127">
        <v>0.13288661324998313</v>
      </c>
      <c r="I95" s="122">
        <v>0.47164781324998323</v>
      </c>
      <c r="J95" s="66"/>
      <c r="K95" s="84"/>
      <c r="L95" s="132"/>
      <c r="M95" s="19"/>
    </row>
    <row r="96" spans="1:13" x14ac:dyDescent="0.25">
      <c r="A96" s="90">
        <v>80</v>
      </c>
      <c r="B96" s="43" t="s">
        <v>108</v>
      </c>
      <c r="C96" s="42">
        <v>77.8</v>
      </c>
      <c r="D96" s="48" t="s">
        <v>316</v>
      </c>
      <c r="E96" s="119">
        <v>7.1189999999999998</v>
      </c>
      <c r="F96" s="119">
        <v>7.391</v>
      </c>
      <c r="G96" s="120">
        <v>0.2338656000000002</v>
      </c>
      <c r="H96" s="127">
        <v>0.10669327668574496</v>
      </c>
      <c r="I96" s="122">
        <v>0.34055887668574514</v>
      </c>
      <c r="J96" s="66"/>
      <c r="K96" s="84"/>
      <c r="L96" s="132"/>
      <c r="M96" s="19"/>
    </row>
    <row r="97" spans="1:13" x14ac:dyDescent="0.25">
      <c r="A97" s="90">
        <v>81</v>
      </c>
      <c r="B97" s="43" t="s">
        <v>109</v>
      </c>
      <c r="C97" s="42">
        <v>44.9</v>
      </c>
      <c r="D97" s="48" t="s">
        <v>316</v>
      </c>
      <c r="E97" s="119">
        <v>3.629</v>
      </c>
      <c r="F97" s="119">
        <v>3.629</v>
      </c>
      <c r="G97" s="120">
        <v>0</v>
      </c>
      <c r="H97" s="127">
        <v>6.1574911609125309E-2</v>
      </c>
      <c r="I97" s="122">
        <v>6.1574911609125309E-2</v>
      </c>
      <c r="J97" s="66"/>
      <c r="K97" s="84"/>
      <c r="L97" s="132"/>
      <c r="M97" s="19"/>
    </row>
    <row r="98" spans="1:13" x14ac:dyDescent="0.25">
      <c r="A98" s="90">
        <v>82</v>
      </c>
      <c r="B98" s="43" t="s">
        <v>110</v>
      </c>
      <c r="C98" s="42">
        <v>73.2</v>
      </c>
      <c r="D98" s="48" t="s">
        <v>316</v>
      </c>
      <c r="E98" s="119">
        <v>6.9429999999999996</v>
      </c>
      <c r="F98" s="119">
        <v>7.7720000000000002</v>
      </c>
      <c r="G98" s="120">
        <v>0.71277420000000058</v>
      </c>
      <c r="H98" s="127">
        <v>0.10038493384828447</v>
      </c>
      <c r="I98" s="122">
        <v>0.81315913384828509</v>
      </c>
      <c r="J98" s="66"/>
      <c r="K98" s="84"/>
      <c r="L98" s="132"/>
      <c r="M98" s="19"/>
    </row>
    <row r="99" spans="1:13" x14ac:dyDescent="0.25">
      <c r="A99" s="90">
        <v>83</v>
      </c>
      <c r="B99" s="43" t="s">
        <v>111</v>
      </c>
      <c r="C99" s="42">
        <v>49.1</v>
      </c>
      <c r="D99" s="48" t="s">
        <v>316</v>
      </c>
      <c r="E99" s="119">
        <v>4.5289999999999999</v>
      </c>
      <c r="F99" s="119">
        <v>5.47</v>
      </c>
      <c r="G99" s="120">
        <v>0.8090717999999999</v>
      </c>
      <c r="H99" s="127">
        <v>6.7334702895502294E-2</v>
      </c>
      <c r="I99" s="122">
        <v>0.87640650289550215</v>
      </c>
      <c r="J99" s="66"/>
      <c r="K99" s="84"/>
      <c r="L99" s="132"/>
      <c r="M99" s="19"/>
    </row>
    <row r="100" spans="1:13" x14ac:dyDescent="0.25">
      <c r="A100" s="90">
        <v>84</v>
      </c>
      <c r="B100" s="43" t="s">
        <v>112</v>
      </c>
      <c r="C100" s="42">
        <v>97.4</v>
      </c>
      <c r="D100" s="48" t="s">
        <v>316</v>
      </c>
      <c r="E100" s="119">
        <v>7.3760000000000003</v>
      </c>
      <c r="F100" s="119">
        <v>7.3760000000000003</v>
      </c>
      <c r="G100" s="120">
        <v>0</v>
      </c>
      <c r="H100" s="127">
        <v>0.13357230268883755</v>
      </c>
      <c r="I100" s="122">
        <v>0.13357230268883755</v>
      </c>
      <c r="J100" s="66"/>
      <c r="K100" s="84"/>
      <c r="L100" s="132"/>
      <c r="M100" s="19"/>
    </row>
    <row r="101" spans="1:13" x14ac:dyDescent="0.25">
      <c r="A101" s="90">
        <v>85</v>
      </c>
      <c r="B101" s="44" t="s">
        <v>113</v>
      </c>
      <c r="C101" s="42">
        <v>77.5</v>
      </c>
      <c r="D101" s="48" t="s">
        <v>316</v>
      </c>
      <c r="E101" s="119">
        <v>4.5830000000000002</v>
      </c>
      <c r="F101" s="119">
        <v>4.7519999999999998</v>
      </c>
      <c r="G101" s="120">
        <v>0.14530619999999966</v>
      </c>
      <c r="H101" s="127">
        <v>0.10628186302243232</v>
      </c>
      <c r="I101" s="122">
        <v>0.25158806302243197</v>
      </c>
      <c r="J101" s="66"/>
      <c r="K101" s="84"/>
      <c r="L101" s="132"/>
      <c r="M101" s="19"/>
    </row>
    <row r="102" spans="1:13" x14ac:dyDescent="0.25">
      <c r="A102" s="90">
        <v>86</v>
      </c>
      <c r="B102" s="43" t="s">
        <v>114</v>
      </c>
      <c r="C102" s="42">
        <v>46.7</v>
      </c>
      <c r="D102" s="48" t="s">
        <v>316</v>
      </c>
      <c r="E102" s="119">
        <v>4.4130000000000003</v>
      </c>
      <c r="F102" s="119">
        <v>5.2389999999999999</v>
      </c>
      <c r="G102" s="120">
        <v>0.71019479999999968</v>
      </c>
      <c r="H102" s="127">
        <v>6.4043393589001157E-2</v>
      </c>
      <c r="I102" s="122">
        <v>0.77423819358900081</v>
      </c>
      <c r="J102" s="66"/>
      <c r="K102" s="84"/>
      <c r="L102" s="132"/>
      <c r="M102" s="19"/>
    </row>
    <row r="103" spans="1:13" x14ac:dyDescent="0.25">
      <c r="A103" s="90">
        <v>87</v>
      </c>
      <c r="B103" s="43" t="s">
        <v>115</v>
      </c>
      <c r="C103" s="42">
        <v>74</v>
      </c>
      <c r="D103" s="48" t="s">
        <v>316</v>
      </c>
      <c r="E103" s="119">
        <v>6.1230000000000002</v>
      </c>
      <c r="F103" s="119">
        <v>6.18</v>
      </c>
      <c r="G103" s="120">
        <v>4.9008599999999569E-2</v>
      </c>
      <c r="H103" s="127">
        <v>0.10148203695045151</v>
      </c>
      <c r="I103" s="122">
        <v>0.15049063695045106</v>
      </c>
      <c r="J103" s="66"/>
      <c r="K103" s="84"/>
      <c r="L103" s="132"/>
      <c r="M103" s="19"/>
    </row>
    <row r="104" spans="1:13" x14ac:dyDescent="0.25">
      <c r="A104" s="90">
        <v>88</v>
      </c>
      <c r="B104" s="43" t="s">
        <v>116</v>
      </c>
      <c r="C104" s="42">
        <v>48.1</v>
      </c>
      <c r="D104" s="48" t="s">
        <v>316</v>
      </c>
      <c r="E104" s="119">
        <v>3.613</v>
      </c>
      <c r="F104" s="119">
        <v>4.1589999999999998</v>
      </c>
      <c r="G104" s="120">
        <v>0.46945079999999983</v>
      </c>
      <c r="H104" s="127">
        <v>6.5963324017793479E-2</v>
      </c>
      <c r="I104" s="122">
        <v>0.53541412401779331</v>
      </c>
      <c r="J104" s="66"/>
      <c r="K104" s="84"/>
      <c r="L104" s="132"/>
      <c r="M104" s="19"/>
    </row>
    <row r="105" spans="1:13" x14ac:dyDescent="0.25">
      <c r="A105" s="90">
        <v>89</v>
      </c>
      <c r="B105" s="43" t="s">
        <v>117</v>
      </c>
      <c r="C105" s="42">
        <v>96.9</v>
      </c>
      <c r="D105" s="48" t="s">
        <v>316</v>
      </c>
      <c r="E105" s="119">
        <v>7.2850000000000001</v>
      </c>
      <c r="F105" s="119">
        <v>7.2889999999999997</v>
      </c>
      <c r="G105" s="120">
        <v>3.4391999999996213E-3</v>
      </c>
      <c r="H105" s="127">
        <v>0.13288661324998313</v>
      </c>
      <c r="I105" s="122">
        <v>0.13632581324998275</v>
      </c>
      <c r="J105" s="66"/>
      <c r="K105" s="84"/>
      <c r="L105" s="132"/>
      <c r="M105" s="19"/>
    </row>
    <row r="106" spans="1:13" x14ac:dyDescent="0.25">
      <c r="A106" s="90">
        <v>90</v>
      </c>
      <c r="B106" s="43" t="s">
        <v>118</v>
      </c>
      <c r="C106" s="42">
        <v>76.8</v>
      </c>
      <c r="D106" s="48" t="s">
        <v>316</v>
      </c>
      <c r="E106" s="119">
        <v>4.8330000000000002</v>
      </c>
      <c r="F106" s="119">
        <v>5.0979999999999999</v>
      </c>
      <c r="G106" s="120">
        <v>0.22784699999999972</v>
      </c>
      <c r="H106" s="127">
        <v>0.10532189780803616</v>
      </c>
      <c r="I106" s="122">
        <v>0.33316889780803588</v>
      </c>
      <c r="J106" s="66"/>
      <c r="K106" s="84"/>
      <c r="L106" s="132"/>
      <c r="M106" s="19"/>
    </row>
    <row r="107" spans="1:13" x14ac:dyDescent="0.25">
      <c r="A107" s="90">
        <v>91</v>
      </c>
      <c r="B107" s="43" t="s">
        <v>119</v>
      </c>
      <c r="C107" s="42">
        <v>45.3</v>
      </c>
      <c r="D107" s="48" t="s">
        <v>316</v>
      </c>
      <c r="E107" s="119">
        <v>4.673</v>
      </c>
      <c r="F107" s="119">
        <v>5.2009999999999996</v>
      </c>
      <c r="G107" s="120">
        <v>0.45397439999999967</v>
      </c>
      <c r="H107" s="127">
        <v>6.2123463160208829E-2</v>
      </c>
      <c r="I107" s="122">
        <v>0.51609786316020845</v>
      </c>
      <c r="J107" s="66"/>
      <c r="K107" s="84"/>
      <c r="L107" s="132"/>
      <c r="M107" s="19"/>
    </row>
    <row r="108" spans="1:13" x14ac:dyDescent="0.25">
      <c r="A108" s="90">
        <v>92</v>
      </c>
      <c r="B108" s="43" t="s">
        <v>120</v>
      </c>
      <c r="C108" s="42">
        <v>73.099999999999994</v>
      </c>
      <c r="D108" s="48" t="s">
        <v>316</v>
      </c>
      <c r="E108" s="119">
        <v>9.0760000000000005</v>
      </c>
      <c r="F108" s="119">
        <v>9.0809999999999995</v>
      </c>
      <c r="G108" s="120">
        <v>4.2989999999991447E-3</v>
      </c>
      <c r="H108" s="127">
        <v>0.10024779596051359</v>
      </c>
      <c r="I108" s="122">
        <v>0.10454679596051274</v>
      </c>
      <c r="J108" s="66"/>
      <c r="K108" s="84"/>
      <c r="L108" s="132"/>
      <c r="M108" s="19"/>
    </row>
    <row r="109" spans="1:13" x14ac:dyDescent="0.25">
      <c r="A109" s="90">
        <v>93</v>
      </c>
      <c r="B109" s="43" t="s">
        <v>121</v>
      </c>
      <c r="C109" s="42">
        <v>49.2</v>
      </c>
      <c r="D109" s="48" t="s">
        <v>316</v>
      </c>
      <c r="E109" s="119">
        <v>3.9910000000000001</v>
      </c>
      <c r="F109" s="119">
        <v>3.9910000000000001</v>
      </c>
      <c r="G109" s="120">
        <v>0</v>
      </c>
      <c r="H109" s="127">
        <v>6.7471840783273174E-2</v>
      </c>
      <c r="I109" s="122">
        <v>6.7471840783273174E-2</v>
      </c>
      <c r="J109" s="66"/>
      <c r="K109" s="84"/>
      <c r="L109" s="132"/>
      <c r="M109" s="19"/>
    </row>
    <row r="110" spans="1:13" x14ac:dyDescent="0.25">
      <c r="A110" s="90">
        <v>94</v>
      </c>
      <c r="B110" s="43" t="s">
        <v>122</v>
      </c>
      <c r="C110" s="42">
        <v>97.2</v>
      </c>
      <c r="D110" s="48" t="s">
        <v>316</v>
      </c>
      <c r="E110" s="119">
        <v>5.3810000000000002</v>
      </c>
      <c r="F110" s="119">
        <v>6.4260000000000002</v>
      </c>
      <c r="G110" s="120">
        <v>0.89849099999999993</v>
      </c>
      <c r="H110" s="127">
        <v>0.13329802691329579</v>
      </c>
      <c r="I110" s="122">
        <v>1.0317890269132957</v>
      </c>
      <c r="J110" s="66"/>
      <c r="K110" s="84"/>
      <c r="L110" s="132"/>
      <c r="M110" s="19"/>
    </row>
    <row r="111" spans="1:13" x14ac:dyDescent="0.25">
      <c r="A111" s="90">
        <v>95</v>
      </c>
      <c r="B111" s="43" t="s">
        <v>123</v>
      </c>
      <c r="C111" s="42">
        <v>76.099999999999994</v>
      </c>
      <c r="D111" s="48" t="s">
        <v>316</v>
      </c>
      <c r="E111" s="119">
        <v>3.5169999999999999</v>
      </c>
      <c r="F111" s="119">
        <v>3.6739999999999999</v>
      </c>
      <c r="G111" s="120">
        <v>0.13498860000000001</v>
      </c>
      <c r="H111" s="127">
        <v>0.10436193259363999</v>
      </c>
      <c r="I111" s="122">
        <v>0.23935053259364</v>
      </c>
      <c r="J111" s="66"/>
      <c r="K111" s="84"/>
      <c r="L111" s="132"/>
      <c r="M111" s="19"/>
    </row>
    <row r="112" spans="1:13" x14ac:dyDescent="0.25">
      <c r="A112" s="90">
        <v>96</v>
      </c>
      <c r="B112" s="43" t="s">
        <v>124</v>
      </c>
      <c r="C112" s="42">
        <v>45.1</v>
      </c>
      <c r="D112" s="48" t="s">
        <v>316</v>
      </c>
      <c r="E112" s="119">
        <v>3.415</v>
      </c>
      <c r="F112" s="119">
        <v>3.5870000000000002</v>
      </c>
      <c r="G112" s="120">
        <v>0.14788560000000014</v>
      </c>
      <c r="H112" s="127">
        <v>6.1849187384667069E-2</v>
      </c>
      <c r="I112" s="122">
        <v>0.20973478738466722</v>
      </c>
      <c r="J112" s="66"/>
      <c r="K112" s="84"/>
      <c r="L112" s="132"/>
      <c r="M112" s="19"/>
    </row>
    <row r="113" spans="1:13" x14ac:dyDescent="0.25">
      <c r="A113" s="90">
        <v>97</v>
      </c>
      <c r="B113" s="43" t="s">
        <v>125</v>
      </c>
      <c r="C113" s="42">
        <v>73.099999999999994</v>
      </c>
      <c r="D113" s="48" t="s">
        <v>316</v>
      </c>
      <c r="E113" s="119">
        <v>6.63</v>
      </c>
      <c r="F113" s="119">
        <v>7.117</v>
      </c>
      <c r="G113" s="120">
        <v>0.41872260000000011</v>
      </c>
      <c r="H113" s="127">
        <v>0.10024779596051359</v>
      </c>
      <c r="I113" s="122">
        <v>0.51897039596051364</v>
      </c>
      <c r="J113" s="66"/>
      <c r="K113" s="84"/>
      <c r="L113" s="132"/>
      <c r="M113" s="19"/>
    </row>
    <row r="114" spans="1:13" x14ac:dyDescent="0.25">
      <c r="A114" s="90">
        <v>98</v>
      </c>
      <c r="B114" s="43" t="s">
        <v>126</v>
      </c>
      <c r="C114" s="42">
        <v>49.1</v>
      </c>
      <c r="D114" s="48" t="s">
        <v>316</v>
      </c>
      <c r="E114" s="119">
        <v>0.84099999999999997</v>
      </c>
      <c r="F114" s="119">
        <v>1.073</v>
      </c>
      <c r="G114" s="120">
        <v>0.1994736</v>
      </c>
      <c r="H114" s="127">
        <v>6.7334702895502294E-2</v>
      </c>
      <c r="I114" s="122">
        <v>0.26680830289550228</v>
      </c>
      <c r="J114" s="66"/>
      <c r="K114" s="84"/>
      <c r="L114" s="132"/>
      <c r="M114" s="19"/>
    </row>
    <row r="115" spans="1:13" x14ac:dyDescent="0.25">
      <c r="A115" s="90">
        <v>99</v>
      </c>
      <c r="B115" s="43" t="s">
        <v>127</v>
      </c>
      <c r="C115" s="42">
        <v>97.3</v>
      </c>
      <c r="D115" s="48" t="s">
        <v>316</v>
      </c>
      <c r="E115" s="119">
        <v>8.3889999999999993</v>
      </c>
      <c r="F115" s="119">
        <v>8.3889999999999993</v>
      </c>
      <c r="G115" s="120">
        <v>0</v>
      </c>
      <c r="H115" s="127">
        <v>0.13343516480106665</v>
      </c>
      <c r="I115" s="122">
        <v>0.13343516480106665</v>
      </c>
      <c r="J115" s="66"/>
      <c r="K115" s="84"/>
      <c r="L115" s="132"/>
      <c r="M115" s="19"/>
    </row>
    <row r="116" spans="1:13" x14ac:dyDescent="0.25">
      <c r="A116" s="90">
        <v>100</v>
      </c>
      <c r="B116" s="43" t="s">
        <v>128</v>
      </c>
      <c r="C116" s="42">
        <v>76.3</v>
      </c>
      <c r="D116" s="48" t="s">
        <v>316</v>
      </c>
      <c r="E116" s="119">
        <v>3.3180000000000001</v>
      </c>
      <c r="F116" s="119">
        <v>4.3600000000000003</v>
      </c>
      <c r="G116" s="120">
        <v>0.89591160000000025</v>
      </c>
      <c r="H116" s="127">
        <v>0.10463620836918176</v>
      </c>
      <c r="I116" s="122">
        <v>1.0005478083691821</v>
      </c>
      <c r="J116" s="66"/>
      <c r="K116" s="84"/>
      <c r="L116" s="132"/>
      <c r="M116" s="19"/>
    </row>
    <row r="117" spans="1:13" x14ac:dyDescent="0.25">
      <c r="A117" s="90">
        <v>101</v>
      </c>
      <c r="B117" s="43" t="s">
        <v>129</v>
      </c>
      <c r="C117" s="42">
        <v>44.6</v>
      </c>
      <c r="D117" s="48" t="s">
        <v>316</v>
      </c>
      <c r="E117" s="119">
        <v>3.448</v>
      </c>
      <c r="F117" s="119">
        <v>3.806</v>
      </c>
      <c r="G117" s="120">
        <v>0.30780840000000009</v>
      </c>
      <c r="H117" s="127">
        <v>6.1163497945812668E-2</v>
      </c>
      <c r="I117" s="122">
        <v>0.36897189794581275</v>
      </c>
      <c r="J117" s="66"/>
      <c r="K117" s="84"/>
      <c r="L117" s="132"/>
      <c r="M117" s="19"/>
    </row>
    <row r="118" spans="1:13" x14ac:dyDescent="0.25">
      <c r="A118" s="90">
        <v>102</v>
      </c>
      <c r="B118" s="43" t="s">
        <v>130</v>
      </c>
      <c r="C118" s="42">
        <v>73.099999999999994</v>
      </c>
      <c r="D118" s="48" t="s">
        <v>316</v>
      </c>
      <c r="E118" s="119">
        <v>3.665</v>
      </c>
      <c r="F118" s="119">
        <v>4.8120000000000003</v>
      </c>
      <c r="G118" s="120">
        <v>0.98619060000000025</v>
      </c>
      <c r="H118" s="127">
        <v>0.10024779596051359</v>
      </c>
      <c r="I118" s="122">
        <v>1.0864383959605139</v>
      </c>
      <c r="J118" s="66"/>
      <c r="K118" s="84"/>
      <c r="L118" s="132"/>
      <c r="M118" s="19"/>
    </row>
    <row r="119" spans="1:13" x14ac:dyDescent="0.25">
      <c r="A119" s="90">
        <v>103</v>
      </c>
      <c r="B119" s="43" t="s">
        <v>131</v>
      </c>
      <c r="C119" s="42">
        <v>49.5</v>
      </c>
      <c r="D119" s="48" t="s">
        <v>316</v>
      </c>
      <c r="E119" s="119">
        <v>2.9169999999999998</v>
      </c>
      <c r="F119" s="119">
        <v>3.052</v>
      </c>
      <c r="G119" s="120">
        <v>0.1160730000000002</v>
      </c>
      <c r="H119" s="127">
        <v>6.7883254446585814E-2</v>
      </c>
      <c r="I119" s="122">
        <v>0.18395625444658603</v>
      </c>
      <c r="J119" s="66"/>
      <c r="K119" s="84"/>
      <c r="L119" s="132"/>
      <c r="M119" s="19"/>
    </row>
    <row r="120" spans="1:13" x14ac:dyDescent="0.25">
      <c r="A120" s="90">
        <v>104</v>
      </c>
      <c r="B120" s="43" t="s">
        <v>132</v>
      </c>
      <c r="C120" s="42">
        <v>97.7</v>
      </c>
      <c r="D120" s="48" t="s">
        <v>316</v>
      </c>
      <c r="E120" s="119">
        <v>5.202</v>
      </c>
      <c r="F120" s="119">
        <v>5.202</v>
      </c>
      <c r="G120" s="120">
        <v>0</v>
      </c>
      <c r="H120" s="127">
        <v>0.13398371635215017</v>
      </c>
      <c r="I120" s="122">
        <v>0.13398371635215017</v>
      </c>
      <c r="J120" s="66"/>
      <c r="K120" s="84"/>
      <c r="L120" s="132"/>
      <c r="M120" s="19"/>
    </row>
    <row r="121" spans="1:13" x14ac:dyDescent="0.25">
      <c r="A121" s="90">
        <v>105</v>
      </c>
      <c r="B121" s="43" t="s">
        <v>133</v>
      </c>
      <c r="C121" s="42">
        <v>76.400000000000006</v>
      </c>
      <c r="D121" s="48" t="s">
        <v>316</v>
      </c>
      <c r="E121" s="119">
        <v>6.5309999999999997</v>
      </c>
      <c r="F121" s="119">
        <v>7.26</v>
      </c>
      <c r="G121" s="120">
        <v>0.62679420000000008</v>
      </c>
      <c r="H121" s="127">
        <v>0.10477334625695264</v>
      </c>
      <c r="I121" s="122">
        <v>0.73156754625695275</v>
      </c>
      <c r="J121" s="66"/>
      <c r="K121" s="84"/>
      <c r="L121" s="132"/>
      <c r="M121" s="19"/>
    </row>
    <row r="122" spans="1:13" x14ac:dyDescent="0.25">
      <c r="A122" s="90">
        <v>106</v>
      </c>
      <c r="B122" s="43" t="s">
        <v>134</v>
      </c>
      <c r="C122" s="42">
        <v>44.7</v>
      </c>
      <c r="D122" s="48" t="s">
        <v>316</v>
      </c>
      <c r="E122" s="119">
        <v>3.093</v>
      </c>
      <c r="F122" s="119">
        <v>3.093</v>
      </c>
      <c r="G122" s="120">
        <v>0</v>
      </c>
      <c r="H122" s="127">
        <v>6.1300635833583556E-2</v>
      </c>
      <c r="I122" s="122">
        <v>6.1300635833583556E-2</v>
      </c>
      <c r="J122" s="66"/>
      <c r="K122" s="84"/>
      <c r="L122" s="132"/>
      <c r="M122" s="19"/>
    </row>
    <row r="123" spans="1:13" x14ac:dyDescent="0.25">
      <c r="A123" s="90">
        <v>107</v>
      </c>
      <c r="B123" s="43" t="s">
        <v>135</v>
      </c>
      <c r="C123" s="42">
        <v>72.8</v>
      </c>
      <c r="D123" s="48" t="s">
        <v>316</v>
      </c>
      <c r="E123" s="119">
        <v>3.0009999999999999</v>
      </c>
      <c r="F123" s="119">
        <v>3.153</v>
      </c>
      <c r="G123" s="120">
        <v>0.13068960000000013</v>
      </c>
      <c r="H123" s="127">
        <v>9.9836382297200946E-2</v>
      </c>
      <c r="I123" s="122">
        <v>0.23052598229720106</v>
      </c>
      <c r="J123" s="66"/>
      <c r="K123" s="84"/>
      <c r="L123" s="132"/>
      <c r="M123" s="19"/>
    </row>
    <row r="124" spans="1:13" x14ac:dyDescent="0.25">
      <c r="A124" s="90">
        <v>108</v>
      </c>
      <c r="B124" s="43" t="s">
        <v>136</v>
      </c>
      <c r="C124" s="42">
        <v>49.4</v>
      </c>
      <c r="D124" s="48" t="s">
        <v>316</v>
      </c>
      <c r="E124" s="119">
        <v>2.5129999999999999</v>
      </c>
      <c r="F124" s="119">
        <v>2.6230000000000002</v>
      </c>
      <c r="G124" s="120">
        <v>9.4578000000000273E-2</v>
      </c>
      <c r="H124" s="127">
        <v>6.774611655881492E-2</v>
      </c>
      <c r="I124" s="122">
        <v>0.16232411655881518</v>
      </c>
      <c r="J124" s="66"/>
      <c r="K124" s="84"/>
      <c r="L124" s="132"/>
      <c r="M124" s="19"/>
    </row>
    <row r="125" spans="1:13" x14ac:dyDescent="0.25">
      <c r="A125" s="90">
        <v>109</v>
      </c>
      <c r="B125" s="43" t="s">
        <v>137</v>
      </c>
      <c r="C125" s="42">
        <v>97.4</v>
      </c>
      <c r="D125" s="48" t="s">
        <v>316</v>
      </c>
      <c r="E125" s="119">
        <v>6.423</v>
      </c>
      <c r="F125" s="119">
        <v>6.423</v>
      </c>
      <c r="G125" s="120">
        <v>0</v>
      </c>
      <c r="H125" s="127">
        <v>0.13357230268883755</v>
      </c>
      <c r="I125" s="122">
        <v>0.13357230268883755</v>
      </c>
      <c r="J125" s="66"/>
      <c r="K125" s="84"/>
      <c r="L125" s="132"/>
      <c r="M125" s="19"/>
    </row>
    <row r="126" spans="1:13" x14ac:dyDescent="0.25">
      <c r="A126" s="90">
        <v>110</v>
      </c>
      <c r="B126" s="43" t="s">
        <v>138</v>
      </c>
      <c r="C126" s="42">
        <v>77.400000000000006</v>
      </c>
      <c r="D126" s="48" t="s">
        <v>316</v>
      </c>
      <c r="E126" s="119">
        <v>5.0279999999999996</v>
      </c>
      <c r="F126" s="119">
        <v>5.407</v>
      </c>
      <c r="G126" s="120">
        <v>0.32586420000000038</v>
      </c>
      <c r="H126" s="127">
        <v>0.10614472513466146</v>
      </c>
      <c r="I126" s="122">
        <v>0.43200892513466183</v>
      </c>
      <c r="J126" s="66"/>
      <c r="K126" s="84"/>
      <c r="L126" s="132"/>
      <c r="M126" s="19"/>
    </row>
    <row r="127" spans="1:13" x14ac:dyDescent="0.25">
      <c r="A127" s="90">
        <v>111</v>
      </c>
      <c r="B127" s="43" t="s">
        <v>139</v>
      </c>
      <c r="C127" s="42">
        <v>44.6</v>
      </c>
      <c r="D127" s="48" t="s">
        <v>316</v>
      </c>
      <c r="E127" s="119">
        <v>3.4950000000000001</v>
      </c>
      <c r="F127" s="119">
        <v>3.496</v>
      </c>
      <c r="G127" s="120">
        <v>8.5979999999990532E-4</v>
      </c>
      <c r="H127" s="127">
        <v>6.1163497945812668E-2</v>
      </c>
      <c r="I127" s="122">
        <v>6.2023297945812572E-2</v>
      </c>
      <c r="J127" s="66"/>
      <c r="K127" s="84"/>
      <c r="L127" s="132"/>
      <c r="M127" s="19"/>
    </row>
    <row r="128" spans="1:13" x14ac:dyDescent="0.25">
      <c r="A128" s="90">
        <v>112</v>
      </c>
      <c r="B128" s="43" t="s">
        <v>140</v>
      </c>
      <c r="C128" s="42">
        <v>72.8</v>
      </c>
      <c r="D128" s="48" t="s">
        <v>316</v>
      </c>
      <c r="E128" s="119">
        <v>9.4369999999999994</v>
      </c>
      <c r="F128" s="119">
        <v>10.738</v>
      </c>
      <c r="G128" s="120">
        <v>1.1185998000000001</v>
      </c>
      <c r="H128" s="127">
        <v>9.9836382297200946E-2</v>
      </c>
      <c r="I128" s="122">
        <v>1.2184361822972012</v>
      </c>
      <c r="J128" s="66"/>
      <c r="K128" s="84"/>
      <c r="L128" s="132"/>
      <c r="M128" s="19"/>
    </row>
    <row r="129" spans="1:13" x14ac:dyDescent="0.25">
      <c r="A129" s="90">
        <v>113</v>
      </c>
      <c r="B129" s="43" t="s">
        <v>141</v>
      </c>
      <c r="C129" s="42">
        <v>48.9</v>
      </c>
      <c r="D129" s="48" t="s">
        <v>316</v>
      </c>
      <c r="E129" s="119">
        <v>3.1659999999999999</v>
      </c>
      <c r="F129" s="119">
        <v>3.222</v>
      </c>
      <c r="G129" s="120">
        <v>4.814880000000004E-2</v>
      </c>
      <c r="H129" s="127">
        <v>6.706042711996052E-2</v>
      </c>
      <c r="I129" s="122">
        <v>0.11520922711996057</v>
      </c>
      <c r="J129" s="66"/>
      <c r="K129" s="84"/>
      <c r="L129" s="132"/>
      <c r="M129" s="19"/>
    </row>
    <row r="130" spans="1:13" x14ac:dyDescent="0.25">
      <c r="A130" s="90">
        <v>114</v>
      </c>
      <c r="B130" s="43" t="s">
        <v>142</v>
      </c>
      <c r="C130" s="42">
        <v>96.9</v>
      </c>
      <c r="D130" s="48" t="s">
        <v>316</v>
      </c>
      <c r="E130" s="119">
        <v>4.9480000000000004</v>
      </c>
      <c r="F130" s="119">
        <v>5.6319999999999997</v>
      </c>
      <c r="G130" s="120">
        <v>0.58810319999999938</v>
      </c>
      <c r="H130" s="127">
        <v>0.13288661324998313</v>
      </c>
      <c r="I130" s="122">
        <v>0.72098981324998257</v>
      </c>
      <c r="J130" s="66"/>
      <c r="K130" s="84"/>
      <c r="L130" s="132"/>
      <c r="M130" s="19"/>
    </row>
    <row r="131" spans="1:13" x14ac:dyDescent="0.25">
      <c r="A131" s="90">
        <v>115</v>
      </c>
      <c r="B131" s="43" t="s">
        <v>143</v>
      </c>
      <c r="C131" s="42">
        <v>77.099999999999994</v>
      </c>
      <c r="D131" s="48" t="s">
        <v>316</v>
      </c>
      <c r="E131" s="119">
        <v>5.0910000000000002</v>
      </c>
      <c r="F131" s="119">
        <v>5.5780000000000003</v>
      </c>
      <c r="G131" s="120">
        <v>0.41872260000000011</v>
      </c>
      <c r="H131" s="127">
        <v>0.1057333114713488</v>
      </c>
      <c r="I131" s="122">
        <v>0.52445591147134896</v>
      </c>
      <c r="J131" s="66"/>
      <c r="K131" s="84"/>
      <c r="L131" s="132"/>
      <c r="M131" s="19"/>
    </row>
    <row r="132" spans="1:13" x14ac:dyDescent="0.25">
      <c r="A132" s="90">
        <v>116</v>
      </c>
      <c r="B132" s="43" t="s">
        <v>144</v>
      </c>
      <c r="C132" s="42">
        <v>45.3</v>
      </c>
      <c r="D132" s="48" t="s">
        <v>316</v>
      </c>
      <c r="E132" s="119">
        <v>4.6470000000000002</v>
      </c>
      <c r="F132" s="119">
        <v>5.6669999999999998</v>
      </c>
      <c r="G132" s="120">
        <v>0.87699599999999966</v>
      </c>
      <c r="H132" s="127">
        <v>6.2123463160208829E-2</v>
      </c>
      <c r="I132" s="122">
        <v>0.93911946316020845</v>
      </c>
      <c r="J132" s="66"/>
      <c r="K132" s="84"/>
      <c r="L132" s="132"/>
      <c r="M132" s="19"/>
    </row>
    <row r="133" spans="1:13" x14ac:dyDescent="0.25">
      <c r="A133" s="90">
        <v>117</v>
      </c>
      <c r="B133" s="43" t="s">
        <v>145</v>
      </c>
      <c r="C133" s="42">
        <v>74.099999999999994</v>
      </c>
      <c r="D133" s="48" t="s">
        <v>316</v>
      </c>
      <c r="E133" s="119">
        <v>4.9470000000000001</v>
      </c>
      <c r="F133" s="119">
        <v>5.5590000000000002</v>
      </c>
      <c r="G133" s="120">
        <v>0.52619760000000004</v>
      </c>
      <c r="H133" s="127">
        <v>0.10161917483822239</v>
      </c>
      <c r="I133" s="122">
        <v>0.6278167748382224</v>
      </c>
      <c r="J133" s="66"/>
      <c r="K133" s="84"/>
      <c r="L133" s="132"/>
      <c r="M133" s="19"/>
    </row>
    <row r="134" spans="1:13" x14ac:dyDescent="0.25">
      <c r="A134" s="90">
        <v>118</v>
      </c>
      <c r="B134" s="43" t="s">
        <v>146</v>
      </c>
      <c r="C134" s="42">
        <v>48.8</v>
      </c>
      <c r="D134" s="48" t="s">
        <v>316</v>
      </c>
      <c r="E134" s="119">
        <v>1.7669999999999999</v>
      </c>
      <c r="F134" s="119">
        <v>1.768</v>
      </c>
      <c r="G134" s="120">
        <v>8.5980000000009625E-4</v>
      </c>
      <c r="H134" s="127">
        <v>6.6923289232189639E-2</v>
      </c>
      <c r="I134" s="122">
        <v>6.778308923218973E-2</v>
      </c>
      <c r="J134" s="66"/>
      <c r="K134" s="84"/>
      <c r="L134" s="132"/>
      <c r="M134" s="19"/>
    </row>
    <row r="135" spans="1:13" x14ac:dyDescent="0.25">
      <c r="A135" s="90">
        <v>119</v>
      </c>
      <c r="B135" s="43" t="s">
        <v>147</v>
      </c>
      <c r="C135" s="42">
        <v>98.1</v>
      </c>
      <c r="D135" s="48" t="s">
        <v>316</v>
      </c>
      <c r="E135" s="119">
        <v>8.92</v>
      </c>
      <c r="F135" s="119">
        <v>9.6240000000000006</v>
      </c>
      <c r="G135" s="120">
        <v>0.60529920000000059</v>
      </c>
      <c r="H135" s="127">
        <v>0.13453226790323369</v>
      </c>
      <c r="I135" s="122">
        <v>0.73983146790323429</v>
      </c>
      <c r="J135" s="66"/>
      <c r="K135" s="84"/>
      <c r="L135" s="132"/>
      <c r="M135" s="19"/>
    </row>
    <row r="136" spans="1:13" x14ac:dyDescent="0.25">
      <c r="A136" s="90">
        <v>120</v>
      </c>
      <c r="B136" s="43" t="s">
        <v>148</v>
      </c>
      <c r="C136" s="42">
        <v>76.8</v>
      </c>
      <c r="D136" s="48" t="s">
        <v>316</v>
      </c>
      <c r="E136" s="119">
        <v>7.0990000000000002</v>
      </c>
      <c r="F136" s="119">
        <v>7.7910000000000004</v>
      </c>
      <c r="G136" s="120">
        <v>0.59498160000000011</v>
      </c>
      <c r="H136" s="127">
        <v>0.10532189780803616</v>
      </c>
      <c r="I136" s="122">
        <v>0.70030349780803625</v>
      </c>
      <c r="J136" s="66"/>
      <c r="K136" s="84"/>
      <c r="L136" s="132"/>
      <c r="M136" s="19"/>
    </row>
    <row r="137" spans="1:13" x14ac:dyDescent="0.25">
      <c r="A137" s="90">
        <v>121</v>
      </c>
      <c r="B137" s="43" t="s">
        <v>149</v>
      </c>
      <c r="C137" s="42">
        <v>44.9</v>
      </c>
      <c r="D137" s="48" t="s">
        <v>316</v>
      </c>
      <c r="E137" s="119">
        <v>2.6749999999999998</v>
      </c>
      <c r="F137" s="119">
        <v>2.6749999999999998</v>
      </c>
      <c r="G137" s="120">
        <v>0</v>
      </c>
      <c r="H137" s="127">
        <v>6.1574911609125309E-2</v>
      </c>
      <c r="I137" s="122">
        <v>6.1574911609125309E-2</v>
      </c>
      <c r="J137" s="66"/>
      <c r="K137" s="84"/>
      <c r="L137" s="132"/>
      <c r="M137" s="19"/>
    </row>
    <row r="138" spans="1:13" x14ac:dyDescent="0.25">
      <c r="A138" s="90">
        <v>122</v>
      </c>
      <c r="B138" s="43" t="s">
        <v>150</v>
      </c>
      <c r="C138" s="42">
        <v>73.400000000000006</v>
      </c>
      <c r="D138" s="48" t="s">
        <v>316</v>
      </c>
      <c r="E138" s="119">
        <v>4.7110000000000003</v>
      </c>
      <c r="F138" s="119">
        <v>4.9649999999999999</v>
      </c>
      <c r="G138" s="120">
        <v>0.21838919999999962</v>
      </c>
      <c r="H138" s="127">
        <v>0.10065920962382624</v>
      </c>
      <c r="I138" s="122">
        <v>0.31904840962382586</v>
      </c>
      <c r="J138" s="66"/>
      <c r="K138" s="84"/>
      <c r="L138" s="132"/>
      <c r="M138" s="19"/>
    </row>
    <row r="139" spans="1:13" x14ac:dyDescent="0.25">
      <c r="A139" s="90">
        <v>123</v>
      </c>
      <c r="B139" s="43" t="s">
        <v>151</v>
      </c>
      <c r="C139" s="42">
        <v>48.7</v>
      </c>
      <c r="D139" s="48" t="s">
        <v>316</v>
      </c>
      <c r="E139" s="119">
        <v>5.5549999999999997</v>
      </c>
      <c r="F139" s="119">
        <v>5.9050000000000002</v>
      </c>
      <c r="G139" s="120">
        <v>0.30093000000000047</v>
      </c>
      <c r="H139" s="127">
        <v>6.6786151344418773E-2</v>
      </c>
      <c r="I139" s="122">
        <v>0.36771615134441926</v>
      </c>
      <c r="J139" s="66"/>
      <c r="K139" s="84"/>
      <c r="L139" s="132"/>
      <c r="M139" s="19"/>
    </row>
    <row r="140" spans="1:13" x14ac:dyDescent="0.25">
      <c r="A140" s="90">
        <v>124</v>
      </c>
      <c r="B140" s="43" t="s">
        <v>152</v>
      </c>
      <c r="C140" s="42">
        <v>98</v>
      </c>
      <c r="D140" s="48" t="s">
        <v>316</v>
      </c>
      <c r="E140" s="119">
        <v>5.4539999999999997</v>
      </c>
      <c r="F140" s="119">
        <v>5.4539999999999997</v>
      </c>
      <c r="G140" s="120">
        <v>0</v>
      </c>
      <c r="H140" s="127">
        <v>0.1343951300154628</v>
      </c>
      <c r="I140" s="122">
        <v>0.1343951300154628</v>
      </c>
      <c r="J140" s="66"/>
      <c r="K140" s="84"/>
      <c r="L140" s="132"/>
      <c r="M140" s="19"/>
    </row>
    <row r="141" spans="1:13" x14ac:dyDescent="0.25">
      <c r="A141" s="90">
        <v>125</v>
      </c>
      <c r="B141" s="43" t="s">
        <v>153</v>
      </c>
      <c r="C141" s="42">
        <v>76.599999999999994</v>
      </c>
      <c r="D141" s="48" t="s">
        <v>316</v>
      </c>
      <c r="E141" s="119">
        <v>7.9770000000000003</v>
      </c>
      <c r="F141" s="119">
        <v>8.6750000000000007</v>
      </c>
      <c r="G141" s="120">
        <v>0.60014040000000035</v>
      </c>
      <c r="H141" s="127">
        <v>0.10504762203249439</v>
      </c>
      <c r="I141" s="122">
        <v>0.70518802203249475</v>
      </c>
      <c r="J141" s="66"/>
      <c r="K141" s="84"/>
      <c r="L141" s="132"/>
      <c r="M141" s="19"/>
    </row>
    <row r="142" spans="1:13" x14ac:dyDescent="0.25">
      <c r="A142" s="90">
        <v>126</v>
      </c>
      <c r="B142" s="43" t="s">
        <v>154</v>
      </c>
      <c r="C142" s="42">
        <v>44.8</v>
      </c>
      <c r="D142" s="48" t="s">
        <v>316</v>
      </c>
      <c r="E142" s="119">
        <v>2.1659999999999999</v>
      </c>
      <c r="F142" s="119">
        <v>2.2770000000000001</v>
      </c>
      <c r="G142" s="120">
        <v>9.5437800000000184E-2</v>
      </c>
      <c r="H142" s="127">
        <v>6.1437773721354422E-2</v>
      </c>
      <c r="I142" s="122">
        <v>0.15687557372135461</v>
      </c>
      <c r="J142" s="66"/>
      <c r="K142" s="84"/>
      <c r="L142" s="132"/>
      <c r="M142" s="19"/>
    </row>
    <row r="143" spans="1:13" x14ac:dyDescent="0.25">
      <c r="A143" s="90">
        <v>127</v>
      </c>
      <c r="B143" s="43" t="s">
        <v>155</v>
      </c>
      <c r="C143" s="42">
        <v>73.400000000000006</v>
      </c>
      <c r="D143" s="48" t="s">
        <v>317</v>
      </c>
      <c r="E143" s="121">
        <v>9765</v>
      </c>
      <c r="F143" s="121">
        <v>10947</v>
      </c>
      <c r="G143" s="120">
        <v>1.0165199999999999</v>
      </c>
      <c r="H143" s="127">
        <v>0.10065920962382624</v>
      </c>
      <c r="I143" s="122">
        <v>1.117179209623826</v>
      </c>
      <c r="J143" s="66"/>
      <c r="K143" s="84"/>
      <c r="L143" s="132"/>
      <c r="M143" s="19"/>
    </row>
    <row r="144" spans="1:13" x14ac:dyDescent="0.25">
      <c r="A144" s="90">
        <v>128</v>
      </c>
      <c r="B144" s="43" t="s">
        <v>156</v>
      </c>
      <c r="C144" s="42">
        <v>49.2</v>
      </c>
      <c r="D144" s="48" t="s">
        <v>316</v>
      </c>
      <c r="E144" s="119">
        <v>5.2770000000000001</v>
      </c>
      <c r="F144" s="119">
        <v>6.0750000000000002</v>
      </c>
      <c r="G144" s="120">
        <v>0.68612040000000007</v>
      </c>
      <c r="H144" s="127">
        <v>6.7471840783273174E-2</v>
      </c>
      <c r="I144" s="122">
        <v>0.75359224078327325</v>
      </c>
      <c r="J144" s="66"/>
      <c r="K144" s="84"/>
      <c r="L144" s="132"/>
      <c r="M144" s="19"/>
    </row>
    <row r="145" spans="1:13" x14ac:dyDescent="0.25">
      <c r="A145" s="90">
        <v>129</v>
      </c>
      <c r="B145" s="43" t="s">
        <v>157</v>
      </c>
      <c r="C145" s="42">
        <v>97.8</v>
      </c>
      <c r="D145" s="48" t="s">
        <v>317</v>
      </c>
      <c r="E145" s="121">
        <v>6028</v>
      </c>
      <c r="F145" s="121">
        <v>6028</v>
      </c>
      <c r="G145" s="120">
        <v>0</v>
      </c>
      <c r="H145" s="127">
        <v>0.13412085423992104</v>
      </c>
      <c r="I145" s="122">
        <v>0.13412085423992104</v>
      </c>
      <c r="J145" s="66"/>
      <c r="K145" s="84"/>
      <c r="L145" s="132"/>
      <c r="M145" s="19"/>
    </row>
    <row r="146" spans="1:13" x14ac:dyDescent="0.25">
      <c r="A146" s="90">
        <v>130</v>
      </c>
      <c r="B146" s="43" t="s">
        <v>158</v>
      </c>
      <c r="C146" s="42">
        <v>76.3</v>
      </c>
      <c r="D146" s="48" t="s">
        <v>316</v>
      </c>
      <c r="E146" s="119">
        <v>7.431</v>
      </c>
      <c r="F146" s="119">
        <v>8.593</v>
      </c>
      <c r="G146" s="120">
        <v>0.99908759999999996</v>
      </c>
      <c r="H146" s="127">
        <v>0.10463620836918176</v>
      </c>
      <c r="I146" s="122">
        <v>1.1037238083691818</v>
      </c>
      <c r="J146" s="66"/>
      <c r="K146" s="84"/>
      <c r="L146" s="132"/>
      <c r="M146" s="19"/>
    </row>
    <row r="147" spans="1:13" x14ac:dyDescent="0.25">
      <c r="A147" s="90">
        <v>131</v>
      </c>
      <c r="B147" s="43" t="s">
        <v>159</v>
      </c>
      <c r="C147" s="42">
        <v>44.2</v>
      </c>
      <c r="D147" s="48" t="s">
        <v>316</v>
      </c>
      <c r="E147" s="119">
        <v>1.373</v>
      </c>
      <c r="F147" s="119">
        <v>1.663</v>
      </c>
      <c r="G147" s="120">
        <v>0.24934200000000004</v>
      </c>
      <c r="H147" s="127">
        <v>6.0614946394729148E-2</v>
      </c>
      <c r="I147" s="122">
        <v>0.3099569463947292</v>
      </c>
      <c r="J147" s="66"/>
      <c r="K147" s="84"/>
      <c r="L147" s="132"/>
      <c r="M147" s="19"/>
    </row>
    <row r="148" spans="1:13" x14ac:dyDescent="0.25">
      <c r="A148" s="90">
        <v>132</v>
      </c>
      <c r="B148" s="43" t="s">
        <v>160</v>
      </c>
      <c r="C148" s="42">
        <v>73.3</v>
      </c>
      <c r="D148" s="48" t="s">
        <v>316</v>
      </c>
      <c r="E148" s="119">
        <v>3.5859999999999999</v>
      </c>
      <c r="F148" s="119">
        <v>3.7919999999999998</v>
      </c>
      <c r="G148" s="120">
        <v>0.17711879999999997</v>
      </c>
      <c r="H148" s="127">
        <v>0.10052207173605535</v>
      </c>
      <c r="I148" s="122">
        <v>0.27764087173605534</v>
      </c>
      <c r="J148" s="66"/>
      <c r="K148" s="84"/>
      <c r="L148" s="132"/>
      <c r="M148" s="19"/>
    </row>
    <row r="149" spans="1:13" x14ac:dyDescent="0.25">
      <c r="A149" s="90">
        <v>133</v>
      </c>
      <c r="B149" s="43" t="s">
        <v>161</v>
      </c>
      <c r="C149" s="42">
        <v>49.5</v>
      </c>
      <c r="D149" s="48" t="s">
        <v>316</v>
      </c>
      <c r="E149" s="119">
        <v>3.5</v>
      </c>
      <c r="F149" s="119">
        <v>3.5</v>
      </c>
      <c r="G149" s="120">
        <v>0</v>
      </c>
      <c r="H149" s="127">
        <v>6.7883254446585814E-2</v>
      </c>
      <c r="I149" s="122">
        <v>6.7883254446585814E-2</v>
      </c>
      <c r="J149" s="66"/>
      <c r="K149" s="84"/>
      <c r="L149" s="132"/>
      <c r="M149" s="19"/>
    </row>
    <row r="150" spans="1:13" x14ac:dyDescent="0.25">
      <c r="A150" s="90">
        <v>134</v>
      </c>
      <c r="B150" s="43" t="s">
        <v>162</v>
      </c>
      <c r="C150" s="42">
        <v>97.2</v>
      </c>
      <c r="D150" s="48" t="s">
        <v>316</v>
      </c>
      <c r="E150" s="119">
        <v>8.4239999999999995</v>
      </c>
      <c r="F150" s="119">
        <v>9.0039999999999996</v>
      </c>
      <c r="G150" s="120">
        <v>0.49868400000000007</v>
      </c>
      <c r="H150" s="127">
        <v>0.13329802691329579</v>
      </c>
      <c r="I150" s="122">
        <v>0.63198202691329586</v>
      </c>
      <c r="J150" s="66"/>
      <c r="K150" s="84"/>
      <c r="L150" s="132"/>
      <c r="M150" s="19"/>
    </row>
    <row r="151" spans="1:13" x14ac:dyDescent="0.25">
      <c r="A151" s="90">
        <v>135</v>
      </c>
      <c r="B151" s="43" t="s">
        <v>163</v>
      </c>
      <c r="C151" s="42">
        <v>76.7</v>
      </c>
      <c r="D151" s="48" t="s">
        <v>316</v>
      </c>
      <c r="E151" s="119">
        <v>7.7729999999999997</v>
      </c>
      <c r="F151" s="119">
        <v>8.8350000000000009</v>
      </c>
      <c r="G151" s="120">
        <v>0.91310760000000102</v>
      </c>
      <c r="H151" s="127">
        <v>0.10518475992026528</v>
      </c>
      <c r="I151" s="122">
        <v>1.0182923599202662</v>
      </c>
      <c r="J151" s="66"/>
      <c r="K151" s="84"/>
      <c r="L151" s="132"/>
      <c r="M151" s="19"/>
    </row>
    <row r="152" spans="1:13" x14ac:dyDescent="0.25">
      <c r="A152" s="90">
        <v>136</v>
      </c>
      <c r="B152" s="43" t="s">
        <v>164</v>
      </c>
      <c r="C152" s="42">
        <v>44.4</v>
      </c>
      <c r="D152" s="48" t="s">
        <v>316</v>
      </c>
      <c r="E152" s="119">
        <v>4.3040000000000003</v>
      </c>
      <c r="F152" s="119">
        <v>4.3040000000000003</v>
      </c>
      <c r="G152" s="120">
        <v>0</v>
      </c>
      <c r="H152" s="127">
        <v>6.0889222170270908E-2</v>
      </c>
      <c r="I152" s="122">
        <v>6.0889222170270908E-2</v>
      </c>
      <c r="J152" s="66"/>
      <c r="K152" s="84"/>
      <c r="L152" s="132"/>
      <c r="M152" s="19"/>
    </row>
    <row r="153" spans="1:13" x14ac:dyDescent="0.25">
      <c r="A153" s="90">
        <v>137</v>
      </c>
      <c r="B153" s="43" t="s">
        <v>165</v>
      </c>
      <c r="C153" s="42">
        <v>71.599999999999994</v>
      </c>
      <c r="D153" s="48" t="s">
        <v>316</v>
      </c>
      <c r="E153" s="119">
        <v>7.51</v>
      </c>
      <c r="F153" s="119">
        <v>8.8800000000000008</v>
      </c>
      <c r="G153" s="120">
        <v>1.1779260000000009</v>
      </c>
      <c r="H153" s="127">
        <v>9.8190727643950371E-2</v>
      </c>
      <c r="I153" s="122">
        <v>1.2761167276439513</v>
      </c>
      <c r="J153" s="66"/>
      <c r="K153" s="84"/>
      <c r="L153" s="132"/>
      <c r="M153" s="19"/>
    </row>
    <row r="154" spans="1:13" x14ac:dyDescent="0.25">
      <c r="A154" s="90">
        <v>138</v>
      </c>
      <c r="B154" s="43" t="s">
        <v>166</v>
      </c>
      <c r="C154" s="42">
        <v>49.1</v>
      </c>
      <c r="D154" s="48" t="s">
        <v>316</v>
      </c>
      <c r="E154" s="119">
        <v>2.944</v>
      </c>
      <c r="F154" s="119">
        <v>3.081</v>
      </c>
      <c r="G154" s="120">
        <v>0.11779260000000001</v>
      </c>
      <c r="H154" s="127">
        <v>6.7334702895502294E-2</v>
      </c>
      <c r="I154" s="122">
        <v>0.1851273028955023</v>
      </c>
      <c r="J154" s="66"/>
      <c r="K154" s="84"/>
      <c r="L154" s="132"/>
      <c r="M154" s="19"/>
    </row>
    <row r="155" spans="1:13" x14ac:dyDescent="0.25">
      <c r="A155" s="90">
        <v>139</v>
      </c>
      <c r="B155" s="43" t="s">
        <v>167</v>
      </c>
      <c r="C155" s="42">
        <v>97.3</v>
      </c>
      <c r="D155" s="48" t="s">
        <v>316</v>
      </c>
      <c r="E155" s="119">
        <v>2.923</v>
      </c>
      <c r="F155" s="119">
        <v>4.0579999999999998</v>
      </c>
      <c r="G155" s="120">
        <v>0.97587299999999988</v>
      </c>
      <c r="H155" s="127">
        <v>0.13343516480106665</v>
      </c>
      <c r="I155" s="122">
        <v>1.1093081648010665</v>
      </c>
      <c r="J155" s="66"/>
      <c r="K155" s="84"/>
      <c r="L155" s="132"/>
      <c r="M155" s="19"/>
    </row>
    <row r="156" spans="1:13" x14ac:dyDescent="0.25">
      <c r="A156" s="90">
        <v>140</v>
      </c>
      <c r="B156" s="43" t="s">
        <v>168</v>
      </c>
      <c r="C156" s="42">
        <v>77</v>
      </c>
      <c r="D156" s="48" t="s">
        <v>316</v>
      </c>
      <c r="E156" s="119">
        <v>8.6989999999999998</v>
      </c>
      <c r="F156" s="119">
        <v>9.8420000000000005</v>
      </c>
      <c r="G156" s="120">
        <v>0.98275140000000061</v>
      </c>
      <c r="H156" s="127">
        <v>0.10559617358357792</v>
      </c>
      <c r="I156" s="122">
        <v>1.0883475735835786</v>
      </c>
      <c r="J156" s="66"/>
      <c r="K156" s="84"/>
      <c r="L156" s="132"/>
      <c r="M156" s="19"/>
    </row>
    <row r="157" spans="1:13" x14ac:dyDescent="0.25">
      <c r="A157" s="90">
        <v>141</v>
      </c>
      <c r="B157" s="43" t="s">
        <v>169</v>
      </c>
      <c r="C157" s="42">
        <v>44.6</v>
      </c>
      <c r="D157" s="48" t="s">
        <v>316</v>
      </c>
      <c r="E157" s="119">
        <v>7.3780000000000001</v>
      </c>
      <c r="F157" s="119">
        <v>7.3780000000000001</v>
      </c>
      <c r="G157" s="120">
        <v>0</v>
      </c>
      <c r="H157" s="127">
        <v>6.1163497945812668E-2</v>
      </c>
      <c r="I157" s="122">
        <v>6.1163497945812668E-2</v>
      </c>
      <c r="J157" s="66"/>
      <c r="K157" s="84"/>
      <c r="L157" s="132"/>
      <c r="M157" s="19"/>
    </row>
    <row r="158" spans="1:13" x14ac:dyDescent="0.25">
      <c r="A158" s="90">
        <v>142</v>
      </c>
      <c r="B158" s="43" t="s">
        <v>170</v>
      </c>
      <c r="C158" s="42">
        <v>72.5</v>
      </c>
      <c r="D158" s="48" t="s">
        <v>316</v>
      </c>
      <c r="E158" s="119">
        <v>8.5090000000000003</v>
      </c>
      <c r="F158" s="119">
        <v>8.657</v>
      </c>
      <c r="G158" s="120">
        <v>0.12725039999999974</v>
      </c>
      <c r="H158" s="127">
        <v>9.9424968633888305E-2</v>
      </c>
      <c r="I158" s="122">
        <v>0.22667536863388804</v>
      </c>
      <c r="J158" s="66"/>
      <c r="K158" s="84"/>
      <c r="L158" s="132"/>
      <c r="M158" s="19"/>
    </row>
    <row r="159" spans="1:13" x14ac:dyDescent="0.25">
      <c r="A159" s="90">
        <v>143</v>
      </c>
      <c r="B159" s="43" t="s">
        <v>171</v>
      </c>
      <c r="C159" s="42">
        <v>49</v>
      </c>
      <c r="D159" s="48" t="s">
        <v>317</v>
      </c>
      <c r="E159" s="121">
        <v>2570</v>
      </c>
      <c r="F159" s="121">
        <v>3280</v>
      </c>
      <c r="G159" s="120">
        <v>0.61060000000000003</v>
      </c>
      <c r="H159" s="127">
        <v>6.71975650077314E-2</v>
      </c>
      <c r="I159" s="122">
        <v>0.67779756500773147</v>
      </c>
      <c r="J159" s="66"/>
      <c r="K159" s="84"/>
      <c r="L159" s="132"/>
      <c r="M159" s="19"/>
    </row>
    <row r="160" spans="1:13" x14ac:dyDescent="0.25">
      <c r="A160" s="90">
        <v>144</v>
      </c>
      <c r="B160" s="43" t="s">
        <v>172</v>
      </c>
      <c r="C160" s="42">
        <v>96.9</v>
      </c>
      <c r="D160" s="48" t="s">
        <v>316</v>
      </c>
      <c r="E160" s="119">
        <v>8.8829999999999991</v>
      </c>
      <c r="F160" s="119">
        <v>9.7430000000000003</v>
      </c>
      <c r="G160" s="120">
        <v>0.73942800000000108</v>
      </c>
      <c r="H160" s="127">
        <v>0.13288661324998313</v>
      </c>
      <c r="I160" s="122">
        <v>0.87231461324998416</v>
      </c>
      <c r="J160" s="66"/>
      <c r="K160" s="84"/>
      <c r="L160" s="132"/>
      <c r="M160" s="19"/>
    </row>
    <row r="161" spans="1:13" x14ac:dyDescent="0.25">
      <c r="A161" s="90">
        <v>145</v>
      </c>
      <c r="B161" s="43" t="s">
        <v>173</v>
      </c>
      <c r="C161" s="42">
        <v>108.8</v>
      </c>
      <c r="D161" s="48" t="s">
        <v>316</v>
      </c>
      <c r="E161" s="119">
        <v>9.6959999999999997</v>
      </c>
      <c r="F161" s="119">
        <v>9.7940000000000005</v>
      </c>
      <c r="G161" s="120">
        <v>8.4260400000000651E-2</v>
      </c>
      <c r="H161" s="127">
        <v>0.14920602189471791</v>
      </c>
      <c r="I161" s="122">
        <v>0.23346642189471856</v>
      </c>
      <c r="J161" s="66"/>
      <c r="K161" s="84"/>
      <c r="L161" s="132"/>
      <c r="M161" s="19"/>
    </row>
    <row r="162" spans="1:13" x14ac:dyDescent="0.25">
      <c r="A162" s="90">
        <v>146</v>
      </c>
      <c r="B162" s="43" t="s">
        <v>174</v>
      </c>
      <c r="C162" s="42">
        <v>43.6</v>
      </c>
      <c r="D162" s="48" t="s">
        <v>316</v>
      </c>
      <c r="E162" s="119">
        <v>4.3369999999999997</v>
      </c>
      <c r="F162" s="119">
        <v>5.1669999999999998</v>
      </c>
      <c r="G162" s="120">
        <v>0.7136340000000001</v>
      </c>
      <c r="H162" s="127">
        <v>5.9792119068103868E-2</v>
      </c>
      <c r="I162" s="122">
        <v>0.77342611906810399</v>
      </c>
      <c r="J162" s="66"/>
      <c r="K162" s="84"/>
      <c r="L162" s="132"/>
      <c r="M162" s="19"/>
    </row>
    <row r="163" spans="1:13" x14ac:dyDescent="0.25">
      <c r="A163" s="90">
        <v>147</v>
      </c>
      <c r="B163" s="43" t="s">
        <v>175</v>
      </c>
      <c r="C163" s="42">
        <v>66.099999999999994</v>
      </c>
      <c r="D163" s="48" t="s">
        <v>316</v>
      </c>
      <c r="E163" s="119">
        <v>11.601000000000001</v>
      </c>
      <c r="F163" s="119">
        <v>11.601000000000001</v>
      </c>
      <c r="G163" s="120">
        <v>0</v>
      </c>
      <c r="H163" s="127">
        <v>9.0648143816551952E-2</v>
      </c>
      <c r="I163" s="122">
        <v>9.0648143816551952E-2</v>
      </c>
      <c r="J163" s="66"/>
      <c r="K163" s="84"/>
      <c r="L163" s="132"/>
      <c r="M163" s="19"/>
    </row>
    <row r="164" spans="1:13" x14ac:dyDescent="0.25">
      <c r="A164" s="90">
        <v>148</v>
      </c>
      <c r="B164" s="43" t="s">
        <v>176</v>
      </c>
      <c r="C164" s="42">
        <v>107</v>
      </c>
      <c r="D164" s="48" t="s">
        <v>316</v>
      </c>
      <c r="E164" s="119">
        <v>10.38</v>
      </c>
      <c r="F164" s="119">
        <v>11.207000000000001</v>
      </c>
      <c r="G164" s="120">
        <v>0.71105459999999998</v>
      </c>
      <c r="H164" s="127">
        <v>0.14673753991484206</v>
      </c>
      <c r="I164" s="122">
        <v>0.85779213991484204</v>
      </c>
      <c r="J164" s="66"/>
      <c r="K164" s="84"/>
      <c r="L164" s="132"/>
      <c r="M164" s="19"/>
    </row>
    <row r="165" spans="1:13" x14ac:dyDescent="0.25">
      <c r="A165" s="90">
        <v>149</v>
      </c>
      <c r="B165" s="43" t="s">
        <v>177</v>
      </c>
      <c r="C165" s="42">
        <v>43.9</v>
      </c>
      <c r="D165" s="48" t="s">
        <v>316</v>
      </c>
      <c r="E165" s="119">
        <v>3.6920000000000002</v>
      </c>
      <c r="F165" s="119">
        <v>3.6920000000000002</v>
      </c>
      <c r="G165" s="120">
        <v>0</v>
      </c>
      <c r="H165" s="127">
        <v>6.0203532731416501E-2</v>
      </c>
      <c r="I165" s="122">
        <v>6.0203532731416501E-2</v>
      </c>
      <c r="J165" s="66"/>
      <c r="K165" s="84"/>
      <c r="L165" s="132"/>
      <c r="M165" s="19"/>
    </row>
    <row r="166" spans="1:13" x14ac:dyDescent="0.25">
      <c r="A166" s="90">
        <v>150</v>
      </c>
      <c r="B166" s="43" t="s">
        <v>178</v>
      </c>
      <c r="C166" s="42">
        <v>65.599999999999994</v>
      </c>
      <c r="D166" s="48" t="s">
        <v>316</v>
      </c>
      <c r="E166" s="119">
        <v>7.82</v>
      </c>
      <c r="F166" s="119">
        <v>8.0359999999999996</v>
      </c>
      <c r="G166" s="120">
        <v>0.1857167999999994</v>
      </c>
      <c r="H166" s="127">
        <v>8.9962454377697551E-2</v>
      </c>
      <c r="I166" s="122">
        <v>0.27567925437769697</v>
      </c>
      <c r="J166" s="66"/>
      <c r="K166" s="84"/>
      <c r="L166" s="132"/>
      <c r="M166" s="19"/>
    </row>
    <row r="167" spans="1:13" x14ac:dyDescent="0.25">
      <c r="A167" s="90">
        <v>151</v>
      </c>
      <c r="B167" s="43" t="s">
        <v>179</v>
      </c>
      <c r="C167" s="42">
        <v>108.7</v>
      </c>
      <c r="D167" s="48" t="s">
        <v>316</v>
      </c>
      <c r="E167" s="119">
        <v>7.3550000000000004</v>
      </c>
      <c r="F167" s="119">
        <v>7.3550000000000004</v>
      </c>
      <c r="G167" s="120">
        <v>0</v>
      </c>
      <c r="H167" s="127">
        <v>0.14906888400694701</v>
      </c>
      <c r="I167" s="122">
        <v>0.14906888400694701</v>
      </c>
      <c r="J167" s="66"/>
      <c r="K167" s="84"/>
      <c r="L167" s="132"/>
      <c r="M167" s="19"/>
    </row>
    <row r="168" spans="1:13" x14ac:dyDescent="0.25">
      <c r="A168" s="90">
        <v>152</v>
      </c>
      <c r="B168" s="43" t="s">
        <v>180</v>
      </c>
      <c r="C168" s="42">
        <v>43.5</v>
      </c>
      <c r="D168" s="48" t="s">
        <v>316</v>
      </c>
      <c r="E168" s="119">
        <v>1.5860000000000001</v>
      </c>
      <c r="F168" s="119">
        <v>1.847</v>
      </c>
      <c r="G168" s="120">
        <v>0.22440779999999991</v>
      </c>
      <c r="H168" s="127">
        <v>5.965498118033298E-2</v>
      </c>
      <c r="I168" s="122">
        <v>0.2840627811803329</v>
      </c>
      <c r="J168" s="66"/>
      <c r="K168" s="84"/>
      <c r="L168" s="132"/>
      <c r="M168" s="19"/>
    </row>
    <row r="169" spans="1:13" x14ac:dyDescent="0.25">
      <c r="A169" s="90">
        <v>153</v>
      </c>
      <c r="B169" s="43" t="s">
        <v>181</v>
      </c>
      <c r="C169" s="42">
        <v>65.8</v>
      </c>
      <c r="D169" s="48" t="s">
        <v>316</v>
      </c>
      <c r="E169" s="119">
        <v>6.6520000000000001</v>
      </c>
      <c r="F169" s="119">
        <v>6.9470000000000001</v>
      </c>
      <c r="G169" s="120">
        <v>0.25364099999999995</v>
      </c>
      <c r="H169" s="127">
        <v>9.0236730153239311E-2</v>
      </c>
      <c r="I169" s="122">
        <v>0.34387773015323925</v>
      </c>
      <c r="J169" s="66"/>
      <c r="K169" s="84"/>
      <c r="L169" s="132"/>
      <c r="M169" s="19"/>
    </row>
    <row r="170" spans="1:13" x14ac:dyDescent="0.25">
      <c r="A170" s="90">
        <v>154</v>
      </c>
      <c r="B170" s="43" t="s">
        <v>182</v>
      </c>
      <c r="C170" s="42">
        <v>108.7</v>
      </c>
      <c r="D170" s="48" t="s">
        <v>316</v>
      </c>
      <c r="E170" s="119">
        <v>10.932</v>
      </c>
      <c r="F170" s="119">
        <v>11.472</v>
      </c>
      <c r="G170" s="120">
        <v>0.46429199999999926</v>
      </c>
      <c r="H170" s="127">
        <v>0.14906888400694701</v>
      </c>
      <c r="I170" s="122">
        <v>0.61336088400694622</v>
      </c>
      <c r="J170" s="66"/>
      <c r="K170" s="84"/>
      <c r="L170" s="132"/>
      <c r="M170" s="19"/>
    </row>
    <row r="171" spans="1:13" x14ac:dyDescent="0.25">
      <c r="A171" s="90">
        <v>155</v>
      </c>
      <c r="B171" s="43" t="s">
        <v>183</v>
      </c>
      <c r="C171" s="42">
        <v>43.5</v>
      </c>
      <c r="D171" s="48" t="s">
        <v>316</v>
      </c>
      <c r="E171" s="119">
        <v>5.0389999999999997</v>
      </c>
      <c r="F171" s="119">
        <v>5.57</v>
      </c>
      <c r="G171" s="120">
        <v>0.45655380000000051</v>
      </c>
      <c r="H171" s="127">
        <v>5.965498118033298E-2</v>
      </c>
      <c r="I171" s="122">
        <v>0.51620878118033353</v>
      </c>
      <c r="J171" s="66"/>
      <c r="K171" s="84"/>
      <c r="L171" s="132"/>
      <c r="M171" s="19"/>
    </row>
    <row r="172" spans="1:13" x14ac:dyDescent="0.25">
      <c r="A172" s="90">
        <v>156</v>
      </c>
      <c r="B172" s="43" t="s">
        <v>184</v>
      </c>
      <c r="C172" s="42">
        <v>66.099999999999994</v>
      </c>
      <c r="D172" s="48" t="s">
        <v>316</v>
      </c>
      <c r="E172" s="119">
        <v>4.4740000000000002</v>
      </c>
      <c r="F172" s="119">
        <v>4.4740000000000002</v>
      </c>
      <c r="G172" s="120">
        <v>0</v>
      </c>
      <c r="H172" s="127">
        <v>9.0648143816551952E-2</v>
      </c>
      <c r="I172" s="122">
        <v>9.0648143816551952E-2</v>
      </c>
      <c r="J172" s="66"/>
      <c r="K172" s="84"/>
      <c r="L172" s="132"/>
      <c r="M172" s="19"/>
    </row>
    <row r="173" spans="1:13" x14ac:dyDescent="0.25">
      <c r="A173" s="90">
        <v>157</v>
      </c>
      <c r="B173" s="43" t="s">
        <v>185</v>
      </c>
      <c r="C173" s="42">
        <v>108.8</v>
      </c>
      <c r="D173" s="48" t="s">
        <v>316</v>
      </c>
      <c r="E173" s="119">
        <v>8.6920000000000002</v>
      </c>
      <c r="F173" s="119">
        <v>8.6940000000000008</v>
      </c>
      <c r="G173" s="120">
        <v>1.7196000000005744E-3</v>
      </c>
      <c r="H173" s="127">
        <v>0.14920602189471791</v>
      </c>
      <c r="I173" s="122">
        <v>0.15092562189471848</v>
      </c>
      <c r="J173" s="66"/>
      <c r="K173" s="84"/>
      <c r="L173" s="132"/>
      <c r="M173" s="19"/>
    </row>
    <row r="174" spans="1:13" x14ac:dyDescent="0.25">
      <c r="A174" s="90">
        <v>158</v>
      </c>
      <c r="B174" s="43" t="s">
        <v>186</v>
      </c>
      <c r="C174" s="42">
        <v>43.1</v>
      </c>
      <c r="D174" s="48" t="s">
        <v>316</v>
      </c>
      <c r="E174" s="119">
        <v>3.673</v>
      </c>
      <c r="F174" s="119">
        <v>3.6789999999999998</v>
      </c>
      <c r="G174" s="120">
        <v>5.1587999999998134E-3</v>
      </c>
      <c r="H174" s="127">
        <v>5.910642962924946E-2</v>
      </c>
      <c r="I174" s="122">
        <v>6.4265229629249271E-2</v>
      </c>
      <c r="J174" s="66"/>
      <c r="K174" s="84"/>
      <c r="L174" s="132"/>
      <c r="M174" s="19"/>
    </row>
    <row r="175" spans="1:13" x14ac:dyDescent="0.25">
      <c r="A175" s="90">
        <v>159</v>
      </c>
      <c r="B175" s="43" t="s">
        <v>187</v>
      </c>
      <c r="C175" s="42">
        <v>66.099999999999994</v>
      </c>
      <c r="D175" s="48" t="s">
        <v>316</v>
      </c>
      <c r="E175" s="119">
        <v>8.3260000000000005</v>
      </c>
      <c r="F175" s="119">
        <v>9.218</v>
      </c>
      <c r="G175" s="120">
        <v>0.76694159999999956</v>
      </c>
      <c r="H175" s="127">
        <v>9.0648143816551952E-2</v>
      </c>
      <c r="I175" s="122">
        <v>0.85758974381655151</v>
      </c>
      <c r="J175" s="66"/>
      <c r="K175" s="84"/>
      <c r="L175" s="132"/>
      <c r="M175" s="19"/>
    </row>
    <row r="176" spans="1:13" x14ac:dyDescent="0.25">
      <c r="A176" s="90">
        <v>160</v>
      </c>
      <c r="B176" s="43" t="s">
        <v>188</v>
      </c>
      <c r="C176" s="42">
        <v>109.1</v>
      </c>
      <c r="D176" s="48" t="s">
        <v>316</v>
      </c>
      <c r="E176" s="119">
        <v>11.055</v>
      </c>
      <c r="F176" s="119">
        <v>11.262</v>
      </c>
      <c r="G176" s="120">
        <v>0.17797860000000063</v>
      </c>
      <c r="H176" s="127">
        <v>0.14961743555803053</v>
      </c>
      <c r="I176" s="122">
        <v>0.32759603555803118</v>
      </c>
      <c r="J176" s="66"/>
      <c r="K176" s="84"/>
      <c r="L176" s="132"/>
      <c r="M176" s="19"/>
    </row>
    <row r="177" spans="1:13" x14ac:dyDescent="0.25">
      <c r="A177" s="90">
        <v>161</v>
      </c>
      <c r="B177" s="43" t="s">
        <v>189</v>
      </c>
      <c r="C177" s="42">
        <v>43.1</v>
      </c>
      <c r="D177" s="48" t="s">
        <v>316</v>
      </c>
      <c r="E177" s="119">
        <v>3.68</v>
      </c>
      <c r="F177" s="119">
        <v>4.1550000000000002</v>
      </c>
      <c r="G177" s="120">
        <v>0.40840500000000007</v>
      </c>
      <c r="H177" s="127">
        <v>5.910642962924946E-2</v>
      </c>
      <c r="I177" s="122">
        <v>0.46751142962924952</v>
      </c>
      <c r="J177" s="66"/>
      <c r="K177" s="84"/>
      <c r="L177" s="132"/>
      <c r="M177" s="19"/>
    </row>
    <row r="178" spans="1:13" x14ac:dyDescent="0.25">
      <c r="A178" s="90">
        <v>162</v>
      </c>
      <c r="B178" s="43" t="s">
        <v>190</v>
      </c>
      <c r="C178" s="42">
        <v>65.8</v>
      </c>
      <c r="D178" s="48" t="s">
        <v>316</v>
      </c>
      <c r="E178" s="119">
        <v>5.399</v>
      </c>
      <c r="F178" s="119">
        <v>5.4020000000000001</v>
      </c>
      <c r="G178" s="120">
        <v>2.5794000000000979E-3</v>
      </c>
      <c r="H178" s="127">
        <v>9.0236730153239311E-2</v>
      </c>
      <c r="I178" s="122">
        <v>9.2816130153239404E-2</v>
      </c>
      <c r="J178" s="66"/>
      <c r="K178" s="84"/>
      <c r="L178" s="132"/>
      <c r="M178" s="19"/>
    </row>
    <row r="179" spans="1:13" x14ac:dyDescent="0.25">
      <c r="A179" s="90">
        <v>163</v>
      </c>
      <c r="B179" s="43" t="s">
        <v>191</v>
      </c>
      <c r="C179" s="42">
        <v>109.9</v>
      </c>
      <c r="D179" s="48" t="s">
        <v>316</v>
      </c>
      <c r="E179" s="119">
        <v>9.6769999999999996</v>
      </c>
      <c r="F179" s="119">
        <v>9.6769999999999996</v>
      </c>
      <c r="G179" s="120">
        <v>0</v>
      </c>
      <c r="H179" s="127">
        <v>0.1507145386601976</v>
      </c>
      <c r="I179" s="122">
        <v>0.1507145386601976</v>
      </c>
      <c r="J179" s="66"/>
      <c r="K179" s="84"/>
      <c r="L179" s="132"/>
      <c r="M179" s="19"/>
    </row>
    <row r="180" spans="1:13" x14ac:dyDescent="0.25">
      <c r="A180" s="90">
        <v>164</v>
      </c>
      <c r="B180" s="43" t="s">
        <v>192</v>
      </c>
      <c r="C180" s="42">
        <v>43.8</v>
      </c>
      <c r="D180" s="48" t="s">
        <v>316</v>
      </c>
      <c r="E180" s="119">
        <v>4.8899999999999997</v>
      </c>
      <c r="F180" s="119">
        <v>5.1909999999999998</v>
      </c>
      <c r="G180" s="120">
        <v>0.25879980000000014</v>
      </c>
      <c r="H180" s="127">
        <v>6.0066394843645621E-2</v>
      </c>
      <c r="I180" s="122">
        <v>0.31886619484364576</v>
      </c>
      <c r="J180" s="66"/>
      <c r="K180" s="84"/>
      <c r="L180" s="132"/>
      <c r="M180" s="19"/>
    </row>
    <row r="181" spans="1:13" x14ac:dyDescent="0.25">
      <c r="A181" s="90">
        <v>165</v>
      </c>
      <c r="B181" s="43" t="s">
        <v>193</v>
      </c>
      <c r="C181" s="42">
        <v>65.900000000000006</v>
      </c>
      <c r="D181" s="48" t="s">
        <v>316</v>
      </c>
      <c r="E181" s="119">
        <v>2.1909999999999998</v>
      </c>
      <c r="F181" s="119">
        <v>2.1949999999999998</v>
      </c>
      <c r="G181" s="120">
        <v>3.4392000000000029E-3</v>
      </c>
      <c r="H181" s="127">
        <v>9.0373868041010205E-2</v>
      </c>
      <c r="I181" s="122">
        <v>9.3813068041010209E-2</v>
      </c>
      <c r="J181" s="66"/>
      <c r="K181" s="84"/>
      <c r="L181" s="132"/>
      <c r="M181" s="19"/>
    </row>
    <row r="182" spans="1:13" x14ac:dyDescent="0.25">
      <c r="A182" s="90">
        <v>166</v>
      </c>
      <c r="B182" s="43" t="s">
        <v>194</v>
      </c>
      <c r="C182" s="42">
        <v>109.5</v>
      </c>
      <c r="D182" s="48" t="s">
        <v>316</v>
      </c>
      <c r="E182" s="119">
        <v>13.569000000000001</v>
      </c>
      <c r="F182" s="119">
        <v>13.571999999999999</v>
      </c>
      <c r="G182" s="120">
        <v>2.5793999999985705E-3</v>
      </c>
      <c r="H182" s="127">
        <v>0.15016598710911405</v>
      </c>
      <c r="I182" s="122">
        <v>0.15274538710911262</v>
      </c>
      <c r="J182" s="66"/>
      <c r="K182" s="84"/>
      <c r="L182" s="132"/>
      <c r="M182" s="19"/>
    </row>
    <row r="183" spans="1:13" x14ac:dyDescent="0.25">
      <c r="A183" s="90">
        <v>167</v>
      </c>
      <c r="B183" s="43" t="s">
        <v>195</v>
      </c>
      <c r="C183" s="42">
        <v>43.1</v>
      </c>
      <c r="D183" s="48" t="s">
        <v>316</v>
      </c>
      <c r="E183" s="119">
        <v>2.0350000000000001</v>
      </c>
      <c r="F183" s="119">
        <v>2.6259999999999999</v>
      </c>
      <c r="G183" s="120">
        <v>0.50814179999999975</v>
      </c>
      <c r="H183" s="127">
        <v>5.910642962924946E-2</v>
      </c>
      <c r="I183" s="122">
        <v>0.56724822962924926</v>
      </c>
      <c r="J183" s="66"/>
      <c r="K183" s="84"/>
      <c r="L183" s="132"/>
      <c r="M183" s="19"/>
    </row>
    <row r="184" spans="1:13" x14ac:dyDescent="0.25">
      <c r="A184" s="90">
        <v>168</v>
      </c>
      <c r="B184" s="43" t="s">
        <v>196</v>
      </c>
      <c r="C184" s="42">
        <v>66</v>
      </c>
      <c r="D184" s="48" t="s">
        <v>316</v>
      </c>
      <c r="E184" s="119">
        <v>6.3929999999999998</v>
      </c>
      <c r="F184" s="119">
        <v>7.0380000000000003</v>
      </c>
      <c r="G184" s="120">
        <v>0.55457100000000037</v>
      </c>
      <c r="H184" s="127">
        <v>9.0511005928781071E-2</v>
      </c>
      <c r="I184" s="122">
        <v>0.6450820059287814</v>
      </c>
      <c r="J184" s="66"/>
      <c r="K184" s="84"/>
      <c r="L184" s="132"/>
      <c r="M184" s="19"/>
    </row>
    <row r="185" spans="1:13" x14ac:dyDescent="0.25">
      <c r="A185" s="90">
        <v>169</v>
      </c>
      <c r="B185" s="43" t="s">
        <v>197</v>
      </c>
      <c r="C185" s="42">
        <v>109.6</v>
      </c>
      <c r="D185" s="48" t="s">
        <v>316</v>
      </c>
      <c r="E185" s="119">
        <v>3.7669999999999999</v>
      </c>
      <c r="F185" s="119">
        <v>3.7669999999999999</v>
      </c>
      <c r="G185" s="120">
        <v>0</v>
      </c>
      <c r="H185" s="127">
        <v>0.15030312499688495</v>
      </c>
      <c r="I185" s="122">
        <v>0.15030312499688495</v>
      </c>
      <c r="J185" s="66"/>
      <c r="K185" s="84"/>
      <c r="L185" s="132"/>
      <c r="M185" s="19"/>
    </row>
    <row r="186" spans="1:13" x14ac:dyDescent="0.25">
      <c r="A186" s="90">
        <v>170</v>
      </c>
      <c r="B186" s="43" t="s">
        <v>198</v>
      </c>
      <c r="C186" s="42">
        <v>43</v>
      </c>
      <c r="D186" s="48" t="s">
        <v>316</v>
      </c>
      <c r="E186" s="119">
        <v>5.4480000000000004</v>
      </c>
      <c r="F186" s="119">
        <v>5.7320000000000002</v>
      </c>
      <c r="G186" s="120">
        <v>0.24418319999999985</v>
      </c>
      <c r="H186" s="127">
        <v>5.896929174147858E-2</v>
      </c>
      <c r="I186" s="122">
        <v>0.3031524917414784</v>
      </c>
      <c r="J186" s="66"/>
      <c r="K186" s="84"/>
      <c r="L186" s="132"/>
      <c r="M186" s="19"/>
    </row>
    <row r="187" spans="1:13" x14ac:dyDescent="0.25">
      <c r="A187" s="90">
        <v>171</v>
      </c>
      <c r="B187" s="43" t="s">
        <v>199</v>
      </c>
      <c r="C187" s="42">
        <v>65.900000000000006</v>
      </c>
      <c r="D187" s="48" t="s">
        <v>316</v>
      </c>
      <c r="E187" s="119">
        <v>8.0549999999999997</v>
      </c>
      <c r="F187" s="119">
        <v>9.0739999999999998</v>
      </c>
      <c r="G187" s="120">
        <v>0.87613620000000014</v>
      </c>
      <c r="H187" s="127">
        <v>9.0373868041010205E-2</v>
      </c>
      <c r="I187" s="122">
        <v>0.96651006804101036</v>
      </c>
      <c r="J187" s="66"/>
      <c r="K187" s="84"/>
      <c r="L187" s="132"/>
      <c r="M187" s="19"/>
    </row>
    <row r="188" spans="1:13" x14ac:dyDescent="0.25">
      <c r="A188" s="90">
        <v>172</v>
      </c>
      <c r="B188" s="43" t="s">
        <v>200</v>
      </c>
      <c r="C188" s="42">
        <v>110</v>
      </c>
      <c r="D188" s="48" t="s">
        <v>317</v>
      </c>
      <c r="E188" s="121">
        <v>7059</v>
      </c>
      <c r="F188" s="121">
        <v>7059</v>
      </c>
      <c r="G188" s="120">
        <v>0</v>
      </c>
      <c r="H188" s="127">
        <v>0.15085167654796847</v>
      </c>
      <c r="I188" s="122">
        <v>0.15085167654796847</v>
      </c>
      <c r="J188" s="66"/>
      <c r="K188" s="84"/>
      <c r="L188" s="132"/>
      <c r="M188" s="19"/>
    </row>
    <row r="189" spans="1:13" x14ac:dyDescent="0.25">
      <c r="A189" s="90">
        <v>173</v>
      </c>
      <c r="B189" s="43" t="s">
        <v>201</v>
      </c>
      <c r="C189" s="42">
        <v>42.8</v>
      </c>
      <c r="D189" s="48" t="s">
        <v>317</v>
      </c>
      <c r="E189" s="121">
        <v>1322</v>
      </c>
      <c r="F189" s="121">
        <v>1443</v>
      </c>
      <c r="G189" s="120">
        <v>0.10406</v>
      </c>
      <c r="H189" s="127">
        <v>5.869501596593682E-2</v>
      </c>
      <c r="I189" s="122">
        <v>0.16275501596593683</v>
      </c>
      <c r="J189" s="66"/>
      <c r="K189" s="84"/>
      <c r="L189" s="132"/>
      <c r="M189" s="19"/>
    </row>
    <row r="190" spans="1:13" x14ac:dyDescent="0.25">
      <c r="A190" s="90">
        <v>174</v>
      </c>
      <c r="B190" s="43" t="s">
        <v>202</v>
      </c>
      <c r="C190" s="42">
        <v>66.099999999999994</v>
      </c>
      <c r="D190" s="48" t="s">
        <v>317</v>
      </c>
      <c r="E190" s="121">
        <v>4130</v>
      </c>
      <c r="F190" s="121">
        <v>4130</v>
      </c>
      <c r="G190" s="120">
        <v>0</v>
      </c>
      <c r="H190" s="127">
        <v>9.0648143816551952E-2</v>
      </c>
      <c r="I190" s="122">
        <v>9.0648143816551952E-2</v>
      </c>
      <c r="J190" s="66"/>
      <c r="K190" s="84"/>
      <c r="L190" s="132"/>
      <c r="M190" s="19"/>
    </row>
    <row r="191" spans="1:13" x14ac:dyDescent="0.25">
      <c r="A191" s="90">
        <v>175</v>
      </c>
      <c r="B191" s="43" t="s">
        <v>203</v>
      </c>
      <c r="C191" s="42">
        <v>109.9</v>
      </c>
      <c r="D191" s="48" t="s">
        <v>317</v>
      </c>
      <c r="E191" s="121">
        <v>11296</v>
      </c>
      <c r="F191" s="121">
        <v>12545</v>
      </c>
      <c r="G191" s="120">
        <v>1.0741399999999999</v>
      </c>
      <c r="H191" s="127">
        <v>0.1507145386601976</v>
      </c>
      <c r="I191" s="122">
        <v>1.2248545386601974</v>
      </c>
      <c r="J191" s="66"/>
      <c r="K191" s="84"/>
      <c r="L191" s="132"/>
      <c r="M191" s="19"/>
    </row>
    <row r="192" spans="1:13" x14ac:dyDescent="0.25">
      <c r="A192" s="90">
        <v>176</v>
      </c>
      <c r="B192" s="43" t="s">
        <v>204</v>
      </c>
      <c r="C192" s="42">
        <v>43.1</v>
      </c>
      <c r="D192" s="48" t="s">
        <v>317</v>
      </c>
      <c r="E192" s="121">
        <v>1455</v>
      </c>
      <c r="F192" s="121">
        <v>1648</v>
      </c>
      <c r="G192" s="120">
        <v>0.16597999999999999</v>
      </c>
      <c r="H192" s="127">
        <v>5.910642962924946E-2</v>
      </c>
      <c r="I192" s="122">
        <v>0.22508642962924946</v>
      </c>
      <c r="J192" s="66"/>
      <c r="K192" s="84"/>
      <c r="L192" s="132"/>
      <c r="M192" s="19"/>
    </row>
    <row r="193" spans="1:13" x14ac:dyDescent="0.25">
      <c r="A193" s="90">
        <v>177</v>
      </c>
      <c r="B193" s="43" t="s">
        <v>205</v>
      </c>
      <c r="C193" s="42">
        <v>65.8</v>
      </c>
      <c r="D193" s="48" t="s">
        <v>317</v>
      </c>
      <c r="E193" s="121">
        <v>5120</v>
      </c>
      <c r="F193" s="121">
        <v>5120</v>
      </c>
      <c r="G193" s="120">
        <v>0</v>
      </c>
      <c r="H193" s="127">
        <v>9.0236730153239311E-2</v>
      </c>
      <c r="I193" s="122">
        <v>9.0236730153239311E-2</v>
      </c>
      <c r="J193" s="66"/>
      <c r="K193" s="84"/>
      <c r="L193" s="132"/>
      <c r="M193" s="19"/>
    </row>
    <row r="194" spans="1:13" x14ac:dyDescent="0.25">
      <c r="A194" s="90">
        <v>178</v>
      </c>
      <c r="B194" s="43" t="s">
        <v>206</v>
      </c>
      <c r="C194" s="42">
        <v>108</v>
      </c>
      <c r="D194" s="48" t="s">
        <v>317</v>
      </c>
      <c r="E194" s="121">
        <v>5390</v>
      </c>
      <c r="F194" s="121">
        <v>6103</v>
      </c>
      <c r="G194" s="120">
        <v>0.61317999999999995</v>
      </c>
      <c r="H194" s="127">
        <v>0.14810891879255086</v>
      </c>
      <c r="I194" s="122">
        <v>0.76128891879255078</v>
      </c>
      <c r="J194" s="66"/>
      <c r="K194" s="84"/>
      <c r="L194" s="132"/>
      <c r="M194" s="19"/>
    </row>
    <row r="195" spans="1:13" x14ac:dyDescent="0.25">
      <c r="A195" s="90">
        <v>179</v>
      </c>
      <c r="B195" s="43" t="s">
        <v>207</v>
      </c>
      <c r="C195" s="42">
        <v>43</v>
      </c>
      <c r="D195" s="48" t="s">
        <v>317</v>
      </c>
      <c r="E195" s="121">
        <v>3207</v>
      </c>
      <c r="F195" s="121">
        <v>3407</v>
      </c>
      <c r="G195" s="120">
        <v>0.17199999999999999</v>
      </c>
      <c r="H195" s="127">
        <v>5.896929174147858E-2</v>
      </c>
      <c r="I195" s="122">
        <v>0.23096929174147857</v>
      </c>
      <c r="J195" s="66"/>
      <c r="K195" s="84"/>
      <c r="L195" s="132"/>
      <c r="M195" s="19"/>
    </row>
    <row r="196" spans="1:13" x14ac:dyDescent="0.25">
      <c r="A196" s="90">
        <v>180</v>
      </c>
      <c r="B196" s="73" t="s">
        <v>208</v>
      </c>
      <c r="C196" s="42">
        <v>66.3</v>
      </c>
      <c r="D196" s="48" t="s">
        <v>317</v>
      </c>
      <c r="E196" s="121">
        <v>7018</v>
      </c>
      <c r="F196" s="121">
        <v>7018</v>
      </c>
      <c r="G196" s="120">
        <v>0</v>
      </c>
      <c r="H196" s="127">
        <v>9.0922419592093712E-2</v>
      </c>
      <c r="I196" s="122">
        <v>9.0922419592093712E-2</v>
      </c>
      <c r="J196" s="66"/>
      <c r="K196" s="84"/>
      <c r="L196" s="132"/>
      <c r="M196" s="19"/>
    </row>
    <row r="197" spans="1:13" x14ac:dyDescent="0.25">
      <c r="A197" s="90">
        <v>181</v>
      </c>
      <c r="B197" s="43" t="s">
        <v>209</v>
      </c>
      <c r="C197" s="42">
        <v>110.9</v>
      </c>
      <c r="D197" s="48" t="s">
        <v>317</v>
      </c>
      <c r="E197" s="121">
        <v>10343</v>
      </c>
      <c r="F197" s="121">
        <v>10343</v>
      </c>
      <c r="G197" s="120">
        <v>0</v>
      </c>
      <c r="H197" s="127">
        <v>0.1520859175379064</v>
      </c>
      <c r="I197" s="122">
        <v>0.1520859175379064</v>
      </c>
      <c r="J197" s="66"/>
      <c r="K197" s="84"/>
      <c r="L197" s="132"/>
      <c r="M197" s="19"/>
    </row>
    <row r="198" spans="1:13" x14ac:dyDescent="0.25">
      <c r="A198" s="90">
        <v>182</v>
      </c>
      <c r="B198" s="43" t="s">
        <v>210</v>
      </c>
      <c r="C198" s="42">
        <v>42.6</v>
      </c>
      <c r="D198" s="48" t="s">
        <v>317</v>
      </c>
      <c r="E198" s="121">
        <v>3972</v>
      </c>
      <c r="F198" s="121">
        <v>4561</v>
      </c>
      <c r="G198" s="120">
        <v>0.50653999999999999</v>
      </c>
      <c r="H198" s="127">
        <v>5.842074019039506E-2</v>
      </c>
      <c r="I198" s="122">
        <v>0.56496074019039511</v>
      </c>
      <c r="J198" s="66"/>
      <c r="K198" s="84"/>
      <c r="L198" s="132"/>
      <c r="M198" s="19"/>
    </row>
    <row r="199" spans="1:13" x14ac:dyDescent="0.25">
      <c r="A199" s="90">
        <v>183</v>
      </c>
      <c r="B199" s="43" t="s">
        <v>211</v>
      </c>
      <c r="C199" s="42">
        <v>65.3</v>
      </c>
      <c r="D199" s="48" t="s">
        <v>317</v>
      </c>
      <c r="E199" s="121">
        <v>7093</v>
      </c>
      <c r="F199" s="121">
        <v>7581</v>
      </c>
      <c r="G199" s="120">
        <v>0.41968</v>
      </c>
      <c r="H199" s="127">
        <v>8.9551040714384911E-2</v>
      </c>
      <c r="I199" s="122">
        <v>0.50923104071438496</v>
      </c>
      <c r="J199" s="66"/>
      <c r="K199" s="84"/>
      <c r="L199" s="132"/>
      <c r="M199" s="19"/>
    </row>
    <row r="200" spans="1:13" x14ac:dyDescent="0.25">
      <c r="A200" s="90">
        <v>184</v>
      </c>
      <c r="B200" s="43" t="s">
        <v>212</v>
      </c>
      <c r="C200" s="42">
        <v>110</v>
      </c>
      <c r="D200" s="48" t="s">
        <v>317</v>
      </c>
      <c r="E200" s="121">
        <v>12695</v>
      </c>
      <c r="F200" s="121">
        <v>14541</v>
      </c>
      <c r="G200" s="120">
        <v>1.5875599999999999</v>
      </c>
      <c r="H200" s="127">
        <v>0.15085167654796847</v>
      </c>
      <c r="I200" s="122">
        <v>1.7384116765479682</v>
      </c>
      <c r="J200" s="66"/>
      <c r="K200" s="84"/>
      <c r="L200" s="132"/>
      <c r="M200" s="19"/>
    </row>
    <row r="201" spans="1:13" x14ac:dyDescent="0.25">
      <c r="A201" s="90">
        <v>185</v>
      </c>
      <c r="B201" s="43" t="s">
        <v>213</v>
      </c>
      <c r="C201" s="42">
        <v>42.6</v>
      </c>
      <c r="D201" s="48" t="s">
        <v>317</v>
      </c>
      <c r="E201" s="121">
        <v>4004</v>
      </c>
      <c r="F201" s="121">
        <v>4403</v>
      </c>
      <c r="G201" s="120">
        <v>0.34314</v>
      </c>
      <c r="H201" s="127">
        <v>5.842074019039506E-2</v>
      </c>
      <c r="I201" s="122">
        <v>0.40156074019039506</v>
      </c>
      <c r="J201" s="66"/>
      <c r="K201" s="84"/>
      <c r="L201" s="132"/>
      <c r="M201" s="19"/>
    </row>
    <row r="202" spans="1:13" x14ac:dyDescent="0.25">
      <c r="A202" s="90">
        <v>186</v>
      </c>
      <c r="B202" s="43" t="s">
        <v>214</v>
      </c>
      <c r="C202" s="42">
        <v>65.3</v>
      </c>
      <c r="D202" s="48" t="s">
        <v>317</v>
      </c>
      <c r="E202" s="121">
        <v>6972</v>
      </c>
      <c r="F202" s="121">
        <v>8184</v>
      </c>
      <c r="G202" s="120">
        <v>1.0423199999999999</v>
      </c>
      <c r="H202" s="127">
        <v>8.9551040714384911E-2</v>
      </c>
      <c r="I202" s="122">
        <v>1.1318710407143848</v>
      </c>
      <c r="J202" s="66"/>
      <c r="K202" s="84"/>
      <c r="L202" s="132"/>
      <c r="M202" s="19"/>
    </row>
    <row r="203" spans="1:13" x14ac:dyDescent="0.25">
      <c r="A203" s="90">
        <v>187</v>
      </c>
      <c r="B203" s="43" t="s">
        <v>215</v>
      </c>
      <c r="C203" s="42">
        <v>109.9</v>
      </c>
      <c r="D203" s="48" t="s">
        <v>317</v>
      </c>
      <c r="E203" s="121">
        <v>10480</v>
      </c>
      <c r="F203" s="121">
        <v>11855</v>
      </c>
      <c r="G203" s="120">
        <v>1.1824999999999999</v>
      </c>
      <c r="H203" s="127">
        <v>0.1507145386601976</v>
      </c>
      <c r="I203" s="122">
        <v>1.3332145386601975</v>
      </c>
      <c r="J203" s="66"/>
      <c r="K203" s="84"/>
      <c r="L203" s="132"/>
      <c r="M203" s="19"/>
    </row>
    <row r="204" spans="1:13" x14ac:dyDescent="0.25">
      <c r="A204" s="90">
        <v>188</v>
      </c>
      <c r="B204" s="43" t="s">
        <v>216</v>
      </c>
      <c r="C204" s="42">
        <v>42.8</v>
      </c>
      <c r="D204" s="48" t="s">
        <v>317</v>
      </c>
      <c r="E204" s="121">
        <v>4149</v>
      </c>
      <c r="F204" s="121">
        <v>4805</v>
      </c>
      <c r="G204" s="120">
        <v>0.56415999999999999</v>
      </c>
      <c r="H204" s="127">
        <v>5.869501596593682E-2</v>
      </c>
      <c r="I204" s="122">
        <v>0.62285501596593684</v>
      </c>
      <c r="J204" s="66"/>
      <c r="K204" s="84"/>
      <c r="L204" s="132"/>
      <c r="M204" s="19"/>
    </row>
    <row r="205" spans="1:13" x14ac:dyDescent="0.25">
      <c r="A205" s="90">
        <v>189</v>
      </c>
      <c r="B205" s="43" t="s">
        <v>217</v>
      </c>
      <c r="C205" s="42">
        <v>65.5</v>
      </c>
      <c r="D205" s="48" t="s">
        <v>317</v>
      </c>
      <c r="E205" s="121">
        <v>3841</v>
      </c>
      <c r="F205" s="121">
        <v>3868</v>
      </c>
      <c r="G205" s="120">
        <v>2.3220000000000001E-2</v>
      </c>
      <c r="H205" s="127">
        <v>8.9825316489926671E-2</v>
      </c>
      <c r="I205" s="122">
        <v>0.11304531648992668</v>
      </c>
      <c r="J205" s="66"/>
      <c r="K205" s="84"/>
      <c r="L205" s="132"/>
      <c r="M205" s="19"/>
    </row>
    <row r="206" spans="1:13" x14ac:dyDescent="0.25">
      <c r="A206" s="90">
        <v>190</v>
      </c>
      <c r="B206" s="45" t="s">
        <v>218</v>
      </c>
      <c r="C206" s="42">
        <v>109.5</v>
      </c>
      <c r="D206" s="48" t="s">
        <v>317</v>
      </c>
      <c r="E206" s="121">
        <v>9116</v>
      </c>
      <c r="F206" s="121">
        <v>9433</v>
      </c>
      <c r="G206" s="120">
        <v>0.27261999999999997</v>
      </c>
      <c r="H206" s="127">
        <v>0.15016598710911405</v>
      </c>
      <c r="I206" s="122">
        <v>0.42278598710911403</v>
      </c>
      <c r="J206" s="66"/>
      <c r="K206" s="84"/>
      <c r="L206" s="132"/>
      <c r="M206" s="19"/>
    </row>
    <row r="207" spans="1:13" x14ac:dyDescent="0.25">
      <c r="A207" s="90">
        <v>191</v>
      </c>
      <c r="B207" s="43" t="s">
        <v>219</v>
      </c>
      <c r="C207" s="42">
        <v>43</v>
      </c>
      <c r="D207" s="48" t="s">
        <v>317</v>
      </c>
      <c r="E207" s="121">
        <v>5829</v>
      </c>
      <c r="F207" s="121">
        <v>5829</v>
      </c>
      <c r="G207" s="120">
        <v>0</v>
      </c>
      <c r="H207" s="127">
        <v>5.896929174147858E-2</v>
      </c>
      <c r="I207" s="122">
        <v>5.896929174147858E-2</v>
      </c>
      <c r="J207" s="66"/>
      <c r="K207" s="84"/>
      <c r="L207" s="132"/>
      <c r="M207" s="19"/>
    </row>
    <row r="208" spans="1:13" x14ac:dyDescent="0.25">
      <c r="A208" s="90">
        <v>192</v>
      </c>
      <c r="B208" s="43" t="s">
        <v>220</v>
      </c>
      <c r="C208" s="42">
        <v>65.3</v>
      </c>
      <c r="D208" s="48" t="s">
        <v>317</v>
      </c>
      <c r="E208" s="121">
        <v>8132</v>
      </c>
      <c r="F208" s="121">
        <v>8194</v>
      </c>
      <c r="G208" s="120">
        <v>5.3319999999999999E-2</v>
      </c>
      <c r="H208" s="127">
        <v>8.9551040714384911E-2</v>
      </c>
      <c r="I208" s="122">
        <v>0.14287104071438492</v>
      </c>
      <c r="J208" s="66"/>
      <c r="K208" s="84"/>
      <c r="L208" s="132"/>
      <c r="M208" s="19"/>
    </row>
    <row r="209" spans="1:13" x14ac:dyDescent="0.25">
      <c r="A209" s="90">
        <v>196</v>
      </c>
      <c r="B209" s="43" t="s">
        <v>221</v>
      </c>
      <c r="C209" s="42">
        <v>52.8</v>
      </c>
      <c r="D209" s="48" t="s">
        <v>316</v>
      </c>
      <c r="E209" s="119">
        <v>4.4169999999999998</v>
      </c>
      <c r="F209" s="119">
        <v>4.63</v>
      </c>
      <c r="G209" s="120">
        <v>0.18313740000000006</v>
      </c>
      <c r="H209" s="127">
        <v>7.2408804743024857E-2</v>
      </c>
      <c r="I209" s="122">
        <v>0.25554620474302492</v>
      </c>
      <c r="J209" s="66"/>
      <c r="K209" s="84"/>
      <c r="L209" s="132"/>
      <c r="M209" s="19"/>
    </row>
    <row r="210" spans="1:13" x14ac:dyDescent="0.25">
      <c r="A210" s="90">
        <v>197</v>
      </c>
      <c r="B210" s="43" t="s">
        <v>222</v>
      </c>
      <c r="C210" s="42">
        <v>51.2</v>
      </c>
      <c r="D210" s="48" t="s">
        <v>316</v>
      </c>
      <c r="E210" s="119">
        <v>4.1619999999999999</v>
      </c>
      <c r="F210" s="119">
        <v>4.9219999999999997</v>
      </c>
      <c r="G210" s="120">
        <v>0.65344799999999981</v>
      </c>
      <c r="H210" s="127">
        <v>7.0214598538690776E-2</v>
      </c>
      <c r="I210" s="122">
        <v>0.72366259853869064</v>
      </c>
      <c r="J210" s="66"/>
      <c r="K210" s="84"/>
      <c r="L210" s="132"/>
      <c r="M210" s="19"/>
    </row>
    <row r="211" spans="1:13" x14ac:dyDescent="0.25">
      <c r="A211" s="90">
        <v>198</v>
      </c>
      <c r="B211" s="43" t="s">
        <v>223</v>
      </c>
      <c r="C211" s="42">
        <v>113.6</v>
      </c>
      <c r="D211" s="48" t="s">
        <v>316</v>
      </c>
      <c r="E211" s="119">
        <v>15.894</v>
      </c>
      <c r="F211" s="119">
        <v>16.89</v>
      </c>
      <c r="G211" s="120">
        <v>0.85636080000000037</v>
      </c>
      <c r="H211" s="127">
        <v>0.15578864050772015</v>
      </c>
      <c r="I211" s="122">
        <v>1.0121494405077205</v>
      </c>
      <c r="J211" s="66"/>
      <c r="K211" s="84"/>
      <c r="L211" s="132"/>
      <c r="M211" s="19"/>
    </row>
    <row r="212" spans="1:13" x14ac:dyDescent="0.25">
      <c r="A212" s="90">
        <v>199</v>
      </c>
      <c r="B212" s="43" t="s">
        <v>224</v>
      </c>
      <c r="C212" s="42">
        <v>106.7</v>
      </c>
      <c r="D212" s="48" t="s">
        <v>316</v>
      </c>
      <c r="E212" s="119">
        <v>11.708</v>
      </c>
      <c r="F212" s="119">
        <v>13.522</v>
      </c>
      <c r="G212" s="120">
        <v>1.5596772000000001</v>
      </c>
      <c r="H212" s="127">
        <v>0.14632612625152941</v>
      </c>
      <c r="I212" s="122">
        <v>1.7060033262515295</v>
      </c>
      <c r="J212" s="66"/>
      <c r="K212" s="84"/>
      <c r="L212" s="132"/>
      <c r="M212" s="19"/>
    </row>
    <row r="213" spans="1:13" x14ac:dyDescent="0.25">
      <c r="A213" s="90">
        <v>200</v>
      </c>
      <c r="B213" s="43" t="s">
        <v>225</v>
      </c>
      <c r="C213" s="42">
        <v>92.7</v>
      </c>
      <c r="D213" s="48" t="s">
        <v>316</v>
      </c>
      <c r="E213" s="119">
        <v>4.1340000000000003</v>
      </c>
      <c r="F213" s="119">
        <v>4.1340000000000003</v>
      </c>
      <c r="G213" s="120">
        <v>0</v>
      </c>
      <c r="H213" s="127">
        <v>0.12712682196360617</v>
      </c>
      <c r="I213" s="122">
        <v>0.12712682196360617</v>
      </c>
      <c r="J213" s="66"/>
      <c r="K213" s="84"/>
      <c r="L213" s="132"/>
      <c r="M213" s="19"/>
    </row>
    <row r="214" spans="1:13" x14ac:dyDescent="0.25">
      <c r="A214" s="90">
        <v>201</v>
      </c>
      <c r="B214" s="43" t="s">
        <v>226</v>
      </c>
      <c r="C214" s="42">
        <v>81.8</v>
      </c>
      <c r="D214" s="48" t="s">
        <v>316</v>
      </c>
      <c r="E214" s="119">
        <v>7.1820000000000004</v>
      </c>
      <c r="F214" s="119">
        <v>7.7750000000000004</v>
      </c>
      <c r="G214" s="120">
        <v>0.50986140000000002</v>
      </c>
      <c r="H214" s="127">
        <v>0.11217879219658018</v>
      </c>
      <c r="I214" s="122">
        <v>0.62204019219658024</v>
      </c>
      <c r="J214" s="66"/>
      <c r="K214" s="84"/>
      <c r="L214" s="132"/>
      <c r="M214" s="19"/>
    </row>
    <row r="215" spans="1:13" x14ac:dyDescent="0.25">
      <c r="A215" s="90">
        <v>202</v>
      </c>
      <c r="B215" s="43" t="s">
        <v>227</v>
      </c>
      <c r="C215" s="42">
        <v>52.3</v>
      </c>
      <c r="D215" s="48" t="s">
        <v>316</v>
      </c>
      <c r="E215" s="119">
        <v>1.861</v>
      </c>
      <c r="F215" s="119">
        <v>1.9079999999999999</v>
      </c>
      <c r="G215" s="120">
        <v>4.0410599999999942E-2</v>
      </c>
      <c r="H215" s="127">
        <v>7.1723115304170457E-2</v>
      </c>
      <c r="I215" s="122">
        <v>0.11213371530417041</v>
      </c>
      <c r="J215" s="66"/>
      <c r="K215" s="84"/>
      <c r="L215" s="132"/>
      <c r="M215" s="19"/>
    </row>
    <row r="216" spans="1:13" x14ac:dyDescent="0.25">
      <c r="A216" s="90">
        <v>203</v>
      </c>
      <c r="B216" s="43" t="s">
        <v>228</v>
      </c>
      <c r="C216" s="42">
        <v>51.3</v>
      </c>
      <c r="D216" s="48" t="s">
        <v>316</v>
      </c>
      <c r="E216" s="119">
        <v>4.8449999999999998</v>
      </c>
      <c r="F216" s="119">
        <v>5.2880000000000003</v>
      </c>
      <c r="G216" s="120">
        <v>0.38089140000000044</v>
      </c>
      <c r="H216" s="127">
        <v>7.0351736426461656E-2</v>
      </c>
      <c r="I216" s="122">
        <v>0.45124313642646208</v>
      </c>
      <c r="J216" s="66"/>
      <c r="K216" s="84"/>
      <c r="L216" s="132"/>
      <c r="M216" s="19"/>
    </row>
    <row r="217" spans="1:13" x14ac:dyDescent="0.25">
      <c r="A217" s="90">
        <v>204</v>
      </c>
      <c r="B217" s="43" t="s">
        <v>229</v>
      </c>
      <c r="C217" s="42">
        <v>113.7</v>
      </c>
      <c r="D217" s="48" t="s">
        <v>316</v>
      </c>
      <c r="E217" s="119">
        <v>17.789000000000001</v>
      </c>
      <c r="F217" s="119">
        <v>20.021000000000001</v>
      </c>
      <c r="G217" s="120">
        <v>1.9190735999999995</v>
      </c>
      <c r="H217" s="127">
        <v>0.15592577839549104</v>
      </c>
      <c r="I217" s="122">
        <v>2.0749993783954905</v>
      </c>
      <c r="J217" s="66"/>
      <c r="K217" s="84"/>
      <c r="L217" s="132"/>
      <c r="M217" s="19"/>
    </row>
    <row r="218" spans="1:13" x14ac:dyDescent="0.25">
      <c r="A218" s="90">
        <v>205</v>
      </c>
      <c r="B218" s="43" t="s">
        <v>230</v>
      </c>
      <c r="C218" s="42">
        <v>107</v>
      </c>
      <c r="D218" s="48" t="s">
        <v>316</v>
      </c>
      <c r="E218" s="119">
        <v>7.76</v>
      </c>
      <c r="F218" s="119">
        <v>8.0545000000000009</v>
      </c>
      <c r="G218" s="120">
        <v>0.25321110000000097</v>
      </c>
      <c r="H218" s="127">
        <v>0.14673753991484206</v>
      </c>
      <c r="I218" s="122">
        <v>0.39994863991484303</v>
      </c>
      <c r="J218" s="66"/>
      <c r="K218" s="84"/>
      <c r="L218" s="132"/>
      <c r="M218" s="19"/>
    </row>
    <row r="219" spans="1:13" x14ac:dyDescent="0.25">
      <c r="A219" s="90">
        <v>206</v>
      </c>
      <c r="B219" s="43" t="s">
        <v>231</v>
      </c>
      <c r="C219" s="42">
        <v>92.7</v>
      </c>
      <c r="D219" s="48" t="s">
        <v>316</v>
      </c>
      <c r="E219" s="119">
        <v>8.6440000000000001</v>
      </c>
      <c r="F219" s="119">
        <v>9.5410000000000004</v>
      </c>
      <c r="G219" s="120">
        <v>0.77124060000000016</v>
      </c>
      <c r="H219" s="127">
        <v>0.12712682196360617</v>
      </c>
      <c r="I219" s="122">
        <v>0.89836742196360631</v>
      </c>
      <c r="J219" s="66"/>
      <c r="K219" s="84"/>
      <c r="L219" s="132"/>
      <c r="M219" s="19"/>
    </row>
    <row r="220" spans="1:13" x14ac:dyDescent="0.25">
      <c r="A220" s="90">
        <v>207</v>
      </c>
      <c r="B220" s="43" t="s">
        <v>232</v>
      </c>
      <c r="C220" s="42">
        <v>81</v>
      </c>
      <c r="D220" s="48" t="s">
        <v>316</v>
      </c>
      <c r="E220" s="119">
        <v>6.883</v>
      </c>
      <c r="F220" s="119">
        <v>6.883</v>
      </c>
      <c r="G220" s="120">
        <v>0</v>
      </c>
      <c r="H220" s="127">
        <v>0.11108168909441314</v>
      </c>
      <c r="I220" s="122">
        <v>0.11108168909441314</v>
      </c>
      <c r="J220" s="66"/>
      <c r="K220" s="84"/>
      <c r="L220" s="132"/>
      <c r="M220" s="19"/>
    </row>
    <row r="221" spans="1:13" x14ac:dyDescent="0.25">
      <c r="A221" s="90">
        <v>208</v>
      </c>
      <c r="B221" s="43" t="s">
        <v>233</v>
      </c>
      <c r="C221" s="42">
        <v>53.2</v>
      </c>
      <c r="D221" s="48" t="s">
        <v>316</v>
      </c>
      <c r="E221" s="119">
        <v>6.085</v>
      </c>
      <c r="F221" s="119">
        <v>6.335</v>
      </c>
      <c r="G221" s="120">
        <v>0.21495</v>
      </c>
      <c r="H221" s="127">
        <v>7.2957356294108391E-2</v>
      </c>
      <c r="I221" s="122">
        <v>0.28790735629410841</v>
      </c>
      <c r="J221" s="66"/>
      <c r="K221" s="84"/>
      <c r="L221" s="132"/>
      <c r="M221" s="19"/>
    </row>
    <row r="222" spans="1:13" x14ac:dyDescent="0.25">
      <c r="A222" s="90">
        <v>209</v>
      </c>
      <c r="B222" s="43" t="s">
        <v>234</v>
      </c>
      <c r="C222" s="42">
        <v>51.1</v>
      </c>
      <c r="D222" s="48" t="s">
        <v>316</v>
      </c>
      <c r="E222" s="119">
        <v>6.3120000000000003</v>
      </c>
      <c r="F222" s="119">
        <v>7.266</v>
      </c>
      <c r="G222" s="120">
        <v>0.82024919999999979</v>
      </c>
      <c r="H222" s="127">
        <v>7.0077460650919896E-2</v>
      </c>
      <c r="I222" s="122">
        <v>0.8903266606509197</v>
      </c>
      <c r="J222" s="66"/>
      <c r="K222" s="84"/>
      <c r="L222" s="132"/>
      <c r="M222" s="19"/>
    </row>
    <row r="223" spans="1:13" x14ac:dyDescent="0.25">
      <c r="A223" s="90">
        <v>210</v>
      </c>
      <c r="B223" s="43" t="s">
        <v>235</v>
      </c>
      <c r="C223" s="42">
        <v>113.8</v>
      </c>
      <c r="D223" s="48" t="s">
        <v>316</v>
      </c>
      <c r="E223" s="119">
        <v>13.635999999999999</v>
      </c>
      <c r="F223" s="119">
        <v>15.055</v>
      </c>
      <c r="G223" s="120">
        <v>1.2200562000000004</v>
      </c>
      <c r="H223" s="127">
        <v>0.15606291628326191</v>
      </c>
      <c r="I223" s="122">
        <v>1.3761191162832622</v>
      </c>
      <c r="J223" s="66"/>
      <c r="K223" s="84"/>
      <c r="L223" s="132"/>
      <c r="M223" s="19"/>
    </row>
    <row r="224" spans="1:13" x14ac:dyDescent="0.25">
      <c r="A224" s="90">
        <v>211</v>
      </c>
      <c r="B224" s="43" t="s">
        <v>236</v>
      </c>
      <c r="C224" s="42">
        <v>106.9</v>
      </c>
      <c r="D224" s="48" t="s">
        <v>316</v>
      </c>
      <c r="E224" s="119">
        <v>5.16</v>
      </c>
      <c r="F224" s="119">
        <v>5.16</v>
      </c>
      <c r="G224" s="120">
        <v>0</v>
      </c>
      <c r="H224" s="127">
        <v>0.14660040202707117</v>
      </c>
      <c r="I224" s="122">
        <v>0.14660040202707117</v>
      </c>
      <c r="J224" s="66"/>
      <c r="K224" s="84"/>
      <c r="L224" s="132"/>
      <c r="M224" s="19"/>
    </row>
    <row r="225" spans="1:13" x14ac:dyDescent="0.25">
      <c r="A225" s="90">
        <v>212</v>
      </c>
      <c r="B225" s="43" t="s">
        <v>237</v>
      </c>
      <c r="C225" s="42">
        <v>93.2</v>
      </c>
      <c r="D225" s="48" t="s">
        <v>316</v>
      </c>
      <c r="E225" s="119">
        <v>7.6630000000000003</v>
      </c>
      <c r="F225" s="119">
        <v>7.8289999999999997</v>
      </c>
      <c r="G225" s="120">
        <v>0.14272679999999954</v>
      </c>
      <c r="H225" s="127">
        <v>0.12781251140246055</v>
      </c>
      <c r="I225" s="122">
        <v>0.27053931140246013</v>
      </c>
      <c r="J225" s="66"/>
      <c r="K225" s="84"/>
      <c r="L225" s="132"/>
      <c r="M225" s="19"/>
    </row>
    <row r="226" spans="1:13" x14ac:dyDescent="0.25">
      <c r="A226" s="90">
        <v>213</v>
      </c>
      <c r="B226" s="43" t="s">
        <v>238</v>
      </c>
      <c r="C226" s="42">
        <v>80.7</v>
      </c>
      <c r="D226" s="48" t="s">
        <v>316</v>
      </c>
      <c r="E226" s="119">
        <v>4.665</v>
      </c>
      <c r="F226" s="119">
        <v>4.6870000000000003</v>
      </c>
      <c r="G226" s="120">
        <v>1.8915600000000209E-2</v>
      </c>
      <c r="H226" s="127">
        <v>0.1106702754311005</v>
      </c>
      <c r="I226" s="122">
        <v>0.1295858754311007</v>
      </c>
      <c r="J226" s="66"/>
      <c r="K226" s="84"/>
      <c r="L226" s="132"/>
      <c r="M226" s="19"/>
    </row>
    <row r="227" spans="1:13" x14ac:dyDescent="0.25">
      <c r="A227" s="90">
        <v>214</v>
      </c>
      <c r="B227" s="43" t="s">
        <v>239</v>
      </c>
      <c r="C227" s="42">
        <v>52.5</v>
      </c>
      <c r="D227" s="48" t="s">
        <v>316</v>
      </c>
      <c r="E227" s="119">
        <v>4.4009999999999998</v>
      </c>
      <c r="F227" s="119">
        <v>4.6580000000000004</v>
      </c>
      <c r="G227" s="120">
        <v>0.22096860000000049</v>
      </c>
      <c r="H227" s="127">
        <v>7.1997391079712217E-2</v>
      </c>
      <c r="I227" s="122">
        <v>0.29296599107971272</v>
      </c>
      <c r="J227" s="66"/>
      <c r="K227" s="84"/>
      <c r="L227" s="132"/>
      <c r="M227" s="19"/>
    </row>
    <row r="228" spans="1:13" x14ac:dyDescent="0.25">
      <c r="A228" s="90">
        <v>215</v>
      </c>
      <c r="B228" s="43" t="s">
        <v>240</v>
      </c>
      <c r="C228" s="42">
        <v>51</v>
      </c>
      <c r="D228" s="48" t="s">
        <v>316</v>
      </c>
      <c r="E228" s="119">
        <v>0.34499999999999997</v>
      </c>
      <c r="F228" s="119">
        <v>0.34499999999999997</v>
      </c>
      <c r="G228" s="120">
        <v>0</v>
      </c>
      <c r="H228" s="127">
        <v>6.9940322763149015E-2</v>
      </c>
      <c r="I228" s="122">
        <v>6.9940322763149015E-2</v>
      </c>
      <c r="J228" s="66"/>
      <c r="K228" s="84"/>
      <c r="L228" s="132"/>
      <c r="M228" s="19"/>
    </row>
    <row r="229" spans="1:13" x14ac:dyDescent="0.25">
      <c r="A229" s="90">
        <v>216</v>
      </c>
      <c r="B229" s="43" t="s">
        <v>241</v>
      </c>
      <c r="C229" s="42">
        <v>113.9</v>
      </c>
      <c r="D229" s="48" t="s">
        <v>316</v>
      </c>
      <c r="E229" s="119">
        <v>15.567</v>
      </c>
      <c r="F229" s="119">
        <v>18.128</v>
      </c>
      <c r="G229" s="120">
        <v>2.2019478000000001</v>
      </c>
      <c r="H229" s="127">
        <v>0.1562000541710328</v>
      </c>
      <c r="I229" s="122">
        <v>2.3581478541710328</v>
      </c>
      <c r="J229" s="66"/>
      <c r="K229" s="84"/>
      <c r="L229" s="132"/>
      <c r="M229" s="19"/>
    </row>
    <row r="230" spans="1:13" x14ac:dyDescent="0.25">
      <c r="A230" s="90">
        <v>217</v>
      </c>
      <c r="B230" s="43" t="s">
        <v>242</v>
      </c>
      <c r="C230" s="42">
        <v>106.5</v>
      </c>
      <c r="D230" s="48" t="s">
        <v>316</v>
      </c>
      <c r="E230" s="119">
        <v>7.7119999999999997</v>
      </c>
      <c r="F230" s="119">
        <v>7.9119999999999999</v>
      </c>
      <c r="G230" s="120">
        <v>0.17196000000000017</v>
      </c>
      <c r="H230" s="127">
        <v>0.14605185047598765</v>
      </c>
      <c r="I230" s="122">
        <v>0.31801185047598779</v>
      </c>
      <c r="J230" s="66"/>
      <c r="K230" s="84"/>
      <c r="L230" s="132"/>
      <c r="M230" s="19"/>
    </row>
    <row r="231" spans="1:13" x14ac:dyDescent="0.25">
      <c r="A231" s="90">
        <v>218</v>
      </c>
      <c r="B231" s="43" t="s">
        <v>243</v>
      </c>
      <c r="C231" s="42">
        <v>92.6</v>
      </c>
      <c r="D231" s="48" t="s">
        <v>316</v>
      </c>
      <c r="E231" s="119">
        <v>6.6790000000000003</v>
      </c>
      <c r="F231" s="119">
        <v>6.7290000000000001</v>
      </c>
      <c r="G231" s="120">
        <v>4.2989999999999848E-2</v>
      </c>
      <c r="H231" s="127">
        <v>0.12698968407583527</v>
      </c>
      <c r="I231" s="122">
        <v>0.16997968407583514</v>
      </c>
      <c r="J231" s="66"/>
      <c r="K231" s="84"/>
      <c r="L231" s="132"/>
      <c r="M231" s="19"/>
    </row>
    <row r="232" spans="1:13" x14ac:dyDescent="0.25">
      <c r="A232" s="90">
        <v>219</v>
      </c>
      <c r="B232" s="43" t="s">
        <v>244</v>
      </c>
      <c r="C232" s="42">
        <v>81.400000000000006</v>
      </c>
      <c r="D232" s="48" t="s">
        <v>316</v>
      </c>
      <c r="E232" s="119">
        <v>4.1449999999999996</v>
      </c>
      <c r="F232" s="119">
        <v>4.9809999999999999</v>
      </c>
      <c r="G232" s="120">
        <v>0.71879280000000023</v>
      </c>
      <c r="H232" s="127">
        <v>0.11163024064549668</v>
      </c>
      <c r="I232" s="122">
        <v>0.83042304064549688</v>
      </c>
      <c r="J232" s="66"/>
      <c r="K232" s="84"/>
      <c r="L232" s="132"/>
      <c r="M232" s="19"/>
    </row>
    <row r="233" spans="1:13" x14ac:dyDescent="0.25">
      <c r="A233" s="90">
        <v>220</v>
      </c>
      <c r="B233" s="43" t="s">
        <v>245</v>
      </c>
      <c r="C233" s="42">
        <v>52.9</v>
      </c>
      <c r="D233" s="48" t="s">
        <v>316</v>
      </c>
      <c r="E233" s="119">
        <v>4.93</v>
      </c>
      <c r="F233" s="119">
        <v>5.2939999999999996</v>
      </c>
      <c r="G233" s="120">
        <v>0.31296719999999989</v>
      </c>
      <c r="H233" s="127">
        <v>7.2545942630795737E-2</v>
      </c>
      <c r="I233" s="122">
        <v>0.38551314263079561</v>
      </c>
      <c r="J233" s="66"/>
      <c r="K233" s="84"/>
      <c r="L233" s="132"/>
      <c r="M233" s="19"/>
    </row>
    <row r="234" spans="1:13" x14ac:dyDescent="0.25">
      <c r="A234" s="90">
        <v>221</v>
      </c>
      <c r="B234" s="43" t="s">
        <v>246</v>
      </c>
      <c r="C234" s="42">
        <v>51.4</v>
      </c>
      <c r="D234" s="48" t="s">
        <v>316</v>
      </c>
      <c r="E234" s="119">
        <v>6.931</v>
      </c>
      <c r="F234" s="119">
        <v>7.5910000000000002</v>
      </c>
      <c r="G234" s="120">
        <v>0.56746800000000008</v>
      </c>
      <c r="H234" s="127">
        <v>7.0488874314232536E-2</v>
      </c>
      <c r="I234" s="122">
        <v>0.63795687431423265</v>
      </c>
      <c r="J234" s="66"/>
      <c r="K234" s="84"/>
      <c r="L234" s="132"/>
      <c r="M234" s="19"/>
    </row>
    <row r="235" spans="1:13" x14ac:dyDescent="0.25">
      <c r="A235" s="90">
        <v>222</v>
      </c>
      <c r="B235" s="43" t="s">
        <v>247</v>
      </c>
      <c r="C235" s="42">
        <v>115</v>
      </c>
      <c r="D235" s="48" t="s">
        <v>316</v>
      </c>
      <c r="E235" s="119">
        <v>7.9649999999999999</v>
      </c>
      <c r="F235" s="119">
        <v>7.9649999999999999</v>
      </c>
      <c r="G235" s="120">
        <v>0</v>
      </c>
      <c r="H235" s="127">
        <v>0.15770857093651247</v>
      </c>
      <c r="I235" s="122">
        <v>0.15770857093651247</v>
      </c>
      <c r="J235" s="66"/>
      <c r="K235" s="84"/>
      <c r="L235" s="132"/>
      <c r="M235" s="19"/>
    </row>
    <row r="236" spans="1:13" x14ac:dyDescent="0.25">
      <c r="A236" s="90">
        <v>223</v>
      </c>
      <c r="B236" s="43" t="s">
        <v>248</v>
      </c>
      <c r="C236" s="42">
        <v>106.7</v>
      </c>
      <c r="D236" s="48" t="s">
        <v>316</v>
      </c>
      <c r="E236" s="119">
        <v>10.048999999999999</v>
      </c>
      <c r="F236" s="119">
        <v>10.577</v>
      </c>
      <c r="G236" s="120">
        <v>0.45397440000000039</v>
      </c>
      <c r="H236" s="127">
        <v>0.14632612625152941</v>
      </c>
      <c r="I236" s="122">
        <v>0.60030052625152974</v>
      </c>
      <c r="J236" s="66"/>
      <c r="K236" s="84"/>
      <c r="L236" s="132"/>
      <c r="M236" s="19"/>
    </row>
    <row r="237" spans="1:13" x14ac:dyDescent="0.25">
      <c r="A237" s="90">
        <v>224</v>
      </c>
      <c r="B237" s="43" t="s">
        <v>249</v>
      </c>
      <c r="C237" s="42">
        <v>92.4</v>
      </c>
      <c r="D237" s="48" t="s">
        <v>316</v>
      </c>
      <c r="E237" s="119">
        <v>6.8949999999999996</v>
      </c>
      <c r="F237" s="119">
        <v>6.8949999999999996</v>
      </c>
      <c r="G237" s="120">
        <v>0</v>
      </c>
      <c r="H237" s="127">
        <v>0.12671540830029351</v>
      </c>
      <c r="I237" s="122">
        <v>0.12671540830029351</v>
      </c>
      <c r="J237" s="66"/>
      <c r="K237" s="84"/>
      <c r="L237" s="132"/>
      <c r="M237" s="19"/>
    </row>
    <row r="238" spans="1:13" x14ac:dyDescent="0.25">
      <c r="A238" s="90">
        <v>225</v>
      </c>
      <c r="B238" s="43" t="s">
        <v>250</v>
      </c>
      <c r="C238" s="42">
        <v>81.2</v>
      </c>
      <c r="D238" s="48" t="s">
        <v>316</v>
      </c>
      <c r="E238" s="119">
        <v>7.3550000000000004</v>
      </c>
      <c r="F238" s="119">
        <v>7.3570000000000002</v>
      </c>
      <c r="G238" s="120">
        <v>1.7195999999998106E-3</v>
      </c>
      <c r="H238" s="127">
        <v>0.1113559648699549</v>
      </c>
      <c r="I238" s="122">
        <v>0.11307556486995471</v>
      </c>
      <c r="J238" s="66"/>
      <c r="K238" s="84"/>
      <c r="L238" s="132"/>
      <c r="M238" s="19"/>
    </row>
    <row r="239" spans="1:13" x14ac:dyDescent="0.25">
      <c r="A239" s="90">
        <v>226</v>
      </c>
      <c r="B239" s="43" t="s">
        <v>251</v>
      </c>
      <c r="C239" s="42">
        <v>52.7</v>
      </c>
      <c r="D239" s="48" t="s">
        <v>316</v>
      </c>
      <c r="E239" s="119">
        <v>1.454</v>
      </c>
      <c r="F239" s="119">
        <v>1.774</v>
      </c>
      <c r="G239" s="120">
        <v>0.27513600000000005</v>
      </c>
      <c r="H239" s="127">
        <v>7.2271666855253991E-2</v>
      </c>
      <c r="I239" s="122">
        <v>0.34740766685525404</v>
      </c>
      <c r="J239" s="66"/>
      <c r="K239" s="84"/>
      <c r="L239" s="132"/>
      <c r="M239" s="19"/>
    </row>
    <row r="240" spans="1:13" x14ac:dyDescent="0.25">
      <c r="A240" s="90">
        <v>227</v>
      </c>
      <c r="B240" s="43" t="s">
        <v>252</v>
      </c>
      <c r="C240" s="42">
        <v>51.5</v>
      </c>
      <c r="D240" s="48" t="s">
        <v>316</v>
      </c>
      <c r="E240" s="119">
        <v>5.6630000000000003</v>
      </c>
      <c r="F240" s="119">
        <v>6.1120000000000001</v>
      </c>
      <c r="G240" s="120">
        <v>0.38605019999999984</v>
      </c>
      <c r="H240" s="127">
        <v>7.0626012202003416E-2</v>
      </c>
      <c r="I240" s="122">
        <v>0.45667621220200327</v>
      </c>
      <c r="J240" s="66"/>
      <c r="K240" s="84"/>
      <c r="L240" s="132"/>
      <c r="M240" s="19"/>
    </row>
    <row r="241" spans="1:13" x14ac:dyDescent="0.25">
      <c r="A241" s="90">
        <v>228</v>
      </c>
      <c r="B241" s="43" t="s">
        <v>253</v>
      </c>
      <c r="C241" s="42">
        <v>113.5</v>
      </c>
      <c r="D241" s="48" t="s">
        <v>316</v>
      </c>
      <c r="E241" s="119">
        <v>18.850999999999999</v>
      </c>
      <c r="F241" s="119">
        <v>21.489000000000001</v>
      </c>
      <c r="G241" s="120">
        <v>2.2681524000000013</v>
      </c>
      <c r="H241" s="127">
        <v>0.15565150261994928</v>
      </c>
      <c r="I241" s="122">
        <v>2.4238039026199507</v>
      </c>
      <c r="J241" s="66"/>
      <c r="K241" s="84"/>
      <c r="L241" s="132"/>
      <c r="M241" s="19"/>
    </row>
    <row r="242" spans="1:13" x14ac:dyDescent="0.25">
      <c r="A242" s="90">
        <v>229</v>
      </c>
      <c r="B242" s="43" t="s">
        <v>254</v>
      </c>
      <c r="C242" s="42">
        <v>107.4</v>
      </c>
      <c r="D242" s="48" t="s">
        <v>316</v>
      </c>
      <c r="E242" s="119">
        <v>10.454000000000001</v>
      </c>
      <c r="F242" s="119">
        <v>11.391999999999999</v>
      </c>
      <c r="G242" s="120">
        <v>0.806492399999999</v>
      </c>
      <c r="H242" s="127">
        <v>0.14728609146592558</v>
      </c>
      <c r="I242" s="122">
        <v>0.95377849146592464</v>
      </c>
      <c r="J242" s="66"/>
      <c r="K242" s="84"/>
      <c r="L242" s="132"/>
      <c r="M242" s="19"/>
    </row>
    <row r="243" spans="1:13" x14ac:dyDescent="0.25">
      <c r="A243" s="90">
        <v>230</v>
      </c>
      <c r="B243" s="43" t="s">
        <v>255</v>
      </c>
      <c r="C243" s="42">
        <v>93</v>
      </c>
      <c r="D243" s="48" t="s">
        <v>316</v>
      </c>
      <c r="E243" s="119">
        <v>7.2969999999999997</v>
      </c>
      <c r="F243" s="119">
        <v>7.7679999999999998</v>
      </c>
      <c r="G243" s="120">
        <v>0.4049658000000001</v>
      </c>
      <c r="H243" s="127">
        <v>0.12753823562691879</v>
      </c>
      <c r="I243" s="122">
        <v>0.53250403562691884</v>
      </c>
      <c r="J243" s="66"/>
      <c r="K243" s="84"/>
      <c r="L243" s="132"/>
      <c r="M243" s="19"/>
    </row>
    <row r="244" spans="1:13" x14ac:dyDescent="0.25">
      <c r="A244" s="90">
        <v>231</v>
      </c>
      <c r="B244" s="43" t="s">
        <v>256</v>
      </c>
      <c r="C244" s="42">
        <v>80.900000000000006</v>
      </c>
      <c r="D244" s="48" t="s">
        <v>316</v>
      </c>
      <c r="E244" s="119">
        <v>8.2100000000000009</v>
      </c>
      <c r="F244" s="119">
        <v>9.4120000000000008</v>
      </c>
      <c r="G244" s="120">
        <v>1.0334795999999999</v>
      </c>
      <c r="H244" s="127">
        <v>0.11094455120664228</v>
      </c>
      <c r="I244" s="122">
        <v>1.1444241512066422</v>
      </c>
      <c r="J244" s="66"/>
      <c r="K244" s="84"/>
      <c r="L244" s="132"/>
      <c r="M244" s="19"/>
    </row>
    <row r="245" spans="1:13" x14ac:dyDescent="0.25">
      <c r="A245" s="90">
        <v>232</v>
      </c>
      <c r="B245" s="43" t="s">
        <v>257</v>
      </c>
      <c r="C245" s="42">
        <v>52.5</v>
      </c>
      <c r="D245" s="48" t="s">
        <v>316</v>
      </c>
      <c r="E245" s="119">
        <v>5.4370000000000003</v>
      </c>
      <c r="F245" s="119">
        <v>6.3550000000000004</v>
      </c>
      <c r="G245" s="120">
        <v>0.78929640000000012</v>
      </c>
      <c r="H245" s="127">
        <v>7.1997391079712217E-2</v>
      </c>
      <c r="I245" s="122">
        <v>0.86129379107971238</v>
      </c>
      <c r="J245" s="66"/>
      <c r="K245" s="84"/>
      <c r="L245" s="132"/>
      <c r="M245" s="19"/>
    </row>
    <row r="246" spans="1:13" x14ac:dyDescent="0.25">
      <c r="A246" s="90">
        <v>233</v>
      </c>
      <c r="B246" s="43" t="s">
        <v>258</v>
      </c>
      <c r="C246" s="42">
        <v>50.7</v>
      </c>
      <c r="D246" s="48" t="s">
        <v>316</v>
      </c>
      <c r="E246" s="119">
        <v>5.6509999999999998</v>
      </c>
      <c r="F246" s="119">
        <v>5.7590000000000003</v>
      </c>
      <c r="G246" s="120">
        <v>9.2858400000000466E-2</v>
      </c>
      <c r="H246" s="127">
        <v>6.9528909099836375E-2</v>
      </c>
      <c r="I246" s="122">
        <v>0.16238730909983684</v>
      </c>
      <c r="J246" s="66"/>
      <c r="K246" s="84"/>
      <c r="L246" s="132"/>
      <c r="M246" s="19"/>
    </row>
    <row r="247" spans="1:13" x14ac:dyDescent="0.25">
      <c r="A247" s="90">
        <v>234</v>
      </c>
      <c r="B247" s="43" t="s">
        <v>259</v>
      </c>
      <c r="C247" s="42">
        <v>113.8</v>
      </c>
      <c r="D247" s="48" t="s">
        <v>316</v>
      </c>
      <c r="E247" s="119">
        <v>7.5439999999999996</v>
      </c>
      <c r="F247" s="119">
        <v>7.5439999999999996</v>
      </c>
      <c r="G247" s="120">
        <v>0</v>
      </c>
      <c r="H247" s="127">
        <v>0.15606291628326191</v>
      </c>
      <c r="I247" s="122">
        <v>0.15606291628326191</v>
      </c>
      <c r="J247" s="66"/>
      <c r="K247" s="84"/>
      <c r="L247" s="132"/>
      <c r="M247" s="19"/>
    </row>
    <row r="248" spans="1:13" x14ac:dyDescent="0.25">
      <c r="A248" s="90">
        <v>235</v>
      </c>
      <c r="B248" s="43" t="s">
        <v>260</v>
      </c>
      <c r="C248" s="42">
        <v>106.4</v>
      </c>
      <c r="D248" s="48" t="s">
        <v>316</v>
      </c>
      <c r="E248" s="119">
        <v>4.3330000000000002</v>
      </c>
      <c r="F248" s="119">
        <v>4.3330000000000002</v>
      </c>
      <c r="G248" s="120">
        <v>0</v>
      </c>
      <c r="H248" s="127">
        <v>0.14591471258821678</v>
      </c>
      <c r="I248" s="122">
        <v>0.14591471258821678</v>
      </c>
      <c r="J248" s="66"/>
      <c r="K248" s="84"/>
      <c r="L248" s="132"/>
      <c r="M248" s="19"/>
    </row>
    <row r="249" spans="1:13" x14ac:dyDescent="0.25">
      <c r="A249" s="90">
        <v>236</v>
      </c>
      <c r="B249" s="43" t="s">
        <v>261</v>
      </c>
      <c r="C249" s="42">
        <v>94.4</v>
      </c>
      <c r="D249" s="48" t="s">
        <v>316</v>
      </c>
      <c r="E249" s="119">
        <v>7.0490000000000004</v>
      </c>
      <c r="F249" s="119">
        <v>8.0269999999999992</v>
      </c>
      <c r="G249" s="120">
        <v>0.84088439999999909</v>
      </c>
      <c r="H249" s="127">
        <v>0.12822392506577318</v>
      </c>
      <c r="I249" s="122">
        <v>0.96910832506577227</v>
      </c>
      <c r="J249" s="66"/>
      <c r="K249" s="84"/>
      <c r="L249" s="132"/>
      <c r="M249" s="19"/>
    </row>
    <row r="250" spans="1:13" x14ac:dyDescent="0.25">
      <c r="A250" s="90">
        <v>237</v>
      </c>
      <c r="B250" s="43" t="s">
        <v>262</v>
      </c>
      <c r="C250" s="42">
        <v>80.3</v>
      </c>
      <c r="D250" s="48" t="s">
        <v>316</v>
      </c>
      <c r="E250" s="119">
        <v>5.9340000000000002</v>
      </c>
      <c r="F250" s="119">
        <v>5.9340000000000002</v>
      </c>
      <c r="G250" s="120">
        <v>0</v>
      </c>
      <c r="H250" s="127">
        <v>0.11012172388001698</v>
      </c>
      <c r="I250" s="122">
        <v>0.11012172388001698</v>
      </c>
      <c r="J250" s="66"/>
      <c r="K250" s="84"/>
      <c r="L250" s="132"/>
      <c r="M250" s="19"/>
    </row>
    <row r="251" spans="1:13" x14ac:dyDescent="0.25">
      <c r="A251" s="90">
        <v>238</v>
      </c>
      <c r="B251" s="43" t="s">
        <v>263</v>
      </c>
      <c r="C251" s="42">
        <v>52.4</v>
      </c>
      <c r="D251" s="48" t="s">
        <v>316</v>
      </c>
      <c r="E251" s="119">
        <v>2.3959999999999999</v>
      </c>
      <c r="F251" s="119">
        <v>3.11</v>
      </c>
      <c r="G251" s="120">
        <v>0.61389720000000003</v>
      </c>
      <c r="H251" s="127">
        <v>7.1860253191941337E-2</v>
      </c>
      <c r="I251" s="122">
        <v>0.68575745319194137</v>
      </c>
      <c r="J251" s="66"/>
      <c r="K251" s="84"/>
      <c r="L251" s="132"/>
      <c r="M251" s="19"/>
    </row>
    <row r="252" spans="1:13" x14ac:dyDescent="0.25">
      <c r="A252" s="90">
        <v>239</v>
      </c>
      <c r="B252" s="43" t="s">
        <v>264</v>
      </c>
      <c r="C252" s="42">
        <v>50.9</v>
      </c>
      <c r="D252" s="48" t="s">
        <v>316</v>
      </c>
      <c r="E252" s="119">
        <v>2.855</v>
      </c>
      <c r="F252" s="119">
        <v>2.855</v>
      </c>
      <c r="G252" s="120">
        <v>0</v>
      </c>
      <c r="H252" s="127">
        <v>6.9803184875378135E-2</v>
      </c>
      <c r="I252" s="122">
        <v>6.9803184875378135E-2</v>
      </c>
      <c r="J252" s="66"/>
      <c r="K252" s="84"/>
      <c r="L252" s="132"/>
      <c r="M252" s="19"/>
    </row>
    <row r="253" spans="1:13" x14ac:dyDescent="0.25">
      <c r="A253" s="90">
        <v>240</v>
      </c>
      <c r="B253" s="43" t="s">
        <v>265</v>
      </c>
      <c r="C253" s="42">
        <v>114.5</v>
      </c>
      <c r="D253" s="48" t="s">
        <v>316</v>
      </c>
      <c r="E253" s="119">
        <v>17.492000000000001</v>
      </c>
      <c r="F253" s="119">
        <v>18.966000000000001</v>
      </c>
      <c r="G253" s="120">
        <v>1.2673452000000003</v>
      </c>
      <c r="H253" s="127">
        <v>0.15702288149765808</v>
      </c>
      <c r="I253" s="122">
        <v>1.4243680814976583</v>
      </c>
      <c r="J253" s="66"/>
      <c r="K253" s="84"/>
      <c r="L253" s="132"/>
      <c r="M253" s="19"/>
    </row>
    <row r="254" spans="1:13" x14ac:dyDescent="0.25">
      <c r="A254" s="90">
        <v>241</v>
      </c>
      <c r="B254" s="43" t="s">
        <v>266</v>
      </c>
      <c r="C254" s="42">
        <v>106.5</v>
      </c>
      <c r="D254" s="48" t="s">
        <v>316</v>
      </c>
      <c r="E254" s="119">
        <v>6.5860000000000003</v>
      </c>
      <c r="F254" s="119">
        <v>6.6779999999999999</v>
      </c>
      <c r="G254" s="120">
        <v>7.9101599999999689E-2</v>
      </c>
      <c r="H254" s="127">
        <v>0.14605185047598765</v>
      </c>
      <c r="I254" s="122">
        <v>0.22515345047598734</v>
      </c>
      <c r="J254" s="66"/>
      <c r="K254" s="84"/>
      <c r="L254" s="132"/>
      <c r="M254" s="19"/>
    </row>
    <row r="255" spans="1:13" x14ac:dyDescent="0.25">
      <c r="A255" s="90">
        <v>242</v>
      </c>
      <c r="B255" s="43" t="s">
        <v>267</v>
      </c>
      <c r="C255" s="42">
        <v>93.5</v>
      </c>
      <c r="D255" s="48" t="s">
        <v>316</v>
      </c>
      <c r="E255" s="119">
        <v>9.7829999999999995</v>
      </c>
      <c r="F255" s="119">
        <v>10.919</v>
      </c>
      <c r="G255" s="120">
        <v>0.97673280000000084</v>
      </c>
      <c r="H255" s="127">
        <v>0.12822392506577318</v>
      </c>
      <c r="I255" s="122">
        <v>1.1049567250657741</v>
      </c>
      <c r="J255" s="66"/>
      <c r="K255" s="84"/>
      <c r="L255" s="132"/>
      <c r="M255" s="19"/>
    </row>
    <row r="256" spans="1:13" x14ac:dyDescent="0.25">
      <c r="A256" s="90">
        <v>243</v>
      </c>
      <c r="B256" s="43" t="s">
        <v>268</v>
      </c>
      <c r="C256" s="42">
        <v>80.5</v>
      </c>
      <c r="D256" s="48" t="s">
        <v>316</v>
      </c>
      <c r="E256" s="119">
        <v>4.1269999999999998</v>
      </c>
      <c r="F256" s="119">
        <v>4.2939999999999996</v>
      </c>
      <c r="G256" s="120">
        <v>0.14358659999999984</v>
      </c>
      <c r="H256" s="127">
        <v>0.11039599965555874</v>
      </c>
      <c r="I256" s="122">
        <v>0.25398259965555858</v>
      </c>
      <c r="J256" s="66"/>
      <c r="K256" s="84"/>
      <c r="L256" s="132"/>
      <c r="M256" s="19"/>
    </row>
    <row r="257" spans="1:13" x14ac:dyDescent="0.25">
      <c r="A257" s="90">
        <v>244</v>
      </c>
      <c r="B257" s="43" t="s">
        <v>269</v>
      </c>
      <c r="C257" s="42">
        <v>52.7</v>
      </c>
      <c r="D257" s="48" t="s">
        <v>316</v>
      </c>
      <c r="E257" s="119">
        <v>5.5919999999999996</v>
      </c>
      <c r="F257" s="119">
        <v>5.5919999999999996</v>
      </c>
      <c r="G257" s="120">
        <v>0</v>
      </c>
      <c r="H257" s="127">
        <v>7.2271666855253991E-2</v>
      </c>
      <c r="I257" s="122">
        <v>7.2271666855253991E-2</v>
      </c>
      <c r="J257" s="66"/>
      <c r="K257" s="84"/>
      <c r="L257" s="132"/>
      <c r="M257" s="19"/>
    </row>
    <row r="258" spans="1:13" x14ac:dyDescent="0.25">
      <c r="A258" s="90">
        <v>245</v>
      </c>
      <c r="B258" s="43" t="s">
        <v>270</v>
      </c>
      <c r="C258" s="42">
        <v>50.3</v>
      </c>
      <c r="D258" s="48" t="s">
        <v>316</v>
      </c>
      <c r="E258" s="119">
        <v>6.9850000000000003</v>
      </c>
      <c r="F258" s="119">
        <v>8.0760000000000005</v>
      </c>
      <c r="G258" s="120">
        <v>0.93804180000000015</v>
      </c>
      <c r="H258" s="127">
        <v>6.8980357548752855E-2</v>
      </c>
      <c r="I258" s="122">
        <v>1.007022157548753</v>
      </c>
      <c r="J258" s="66"/>
      <c r="K258" s="84"/>
      <c r="L258" s="132"/>
      <c r="M258" s="19"/>
    </row>
    <row r="259" spans="1:13" x14ac:dyDescent="0.25">
      <c r="A259" s="90">
        <v>246</v>
      </c>
      <c r="B259" s="43" t="s">
        <v>271</v>
      </c>
      <c r="C259" s="42">
        <v>113.9</v>
      </c>
      <c r="D259" s="48" t="s">
        <v>316</v>
      </c>
      <c r="E259" s="119">
        <v>13.603</v>
      </c>
      <c r="F259" s="119">
        <v>13.613</v>
      </c>
      <c r="G259" s="120">
        <v>8.5979999999998176E-3</v>
      </c>
      <c r="H259" s="127">
        <v>0.1562000541710328</v>
      </c>
      <c r="I259" s="122">
        <v>0.16479805417103263</v>
      </c>
      <c r="J259" s="66"/>
      <c r="K259" s="84"/>
      <c r="L259" s="132"/>
      <c r="M259" s="19"/>
    </row>
    <row r="260" spans="1:13" x14ac:dyDescent="0.25">
      <c r="A260" s="90">
        <v>247</v>
      </c>
      <c r="B260" s="43" t="s">
        <v>272</v>
      </c>
      <c r="C260" s="42">
        <v>106.3</v>
      </c>
      <c r="D260" s="48" t="s">
        <v>316</v>
      </c>
      <c r="E260" s="119">
        <v>5.19</v>
      </c>
      <c r="F260" s="119">
        <v>6.101</v>
      </c>
      <c r="G260" s="120">
        <v>0.78327779999999969</v>
      </c>
      <c r="H260" s="127">
        <v>0.14577757470044589</v>
      </c>
      <c r="I260" s="122">
        <v>0.92905537470044552</v>
      </c>
      <c r="J260" s="66"/>
      <c r="K260" s="84"/>
      <c r="L260" s="132"/>
      <c r="M260" s="19"/>
    </row>
    <row r="261" spans="1:13" x14ac:dyDescent="0.25">
      <c r="A261" s="90">
        <v>248</v>
      </c>
      <c r="B261" s="43" t="s">
        <v>273</v>
      </c>
      <c r="C261" s="42">
        <v>92.5</v>
      </c>
      <c r="D261" s="48" t="s">
        <v>316</v>
      </c>
      <c r="E261" s="119">
        <v>10.385</v>
      </c>
      <c r="F261" s="119">
        <v>10.762</v>
      </c>
      <c r="G261" s="120">
        <v>0.32414460000000056</v>
      </c>
      <c r="H261" s="127">
        <v>0.12685254618806438</v>
      </c>
      <c r="I261" s="122">
        <v>0.45099714618806497</v>
      </c>
      <c r="J261" s="66"/>
      <c r="K261" s="84"/>
      <c r="L261" s="132"/>
      <c r="M261" s="19"/>
    </row>
    <row r="262" spans="1:13" x14ac:dyDescent="0.25">
      <c r="A262" s="90">
        <v>249</v>
      </c>
      <c r="B262" s="43" t="s">
        <v>274</v>
      </c>
      <c r="C262" s="42">
        <v>85.1</v>
      </c>
      <c r="D262" s="48" t="s">
        <v>316</v>
      </c>
      <c r="E262" s="119">
        <v>4.7679999999999998</v>
      </c>
      <c r="F262" s="119">
        <v>5.2370000000000001</v>
      </c>
      <c r="G262" s="120">
        <v>0.40324620000000028</v>
      </c>
      <c r="H262" s="127">
        <v>0.11670434249301923</v>
      </c>
      <c r="I262" s="122">
        <v>0.51995054249301953</v>
      </c>
      <c r="J262" s="66"/>
      <c r="K262" s="84"/>
      <c r="L262" s="132"/>
      <c r="M262" s="19"/>
    </row>
    <row r="263" spans="1:13" x14ac:dyDescent="0.25">
      <c r="A263" s="90">
        <v>250</v>
      </c>
      <c r="B263" s="43" t="s">
        <v>275</v>
      </c>
      <c r="C263" s="42">
        <v>52.4</v>
      </c>
      <c r="D263" s="48" t="s">
        <v>316</v>
      </c>
      <c r="E263" s="119">
        <v>4.9189999999999996</v>
      </c>
      <c r="F263" s="119">
        <v>5.907</v>
      </c>
      <c r="G263" s="120">
        <v>0.84948240000000041</v>
      </c>
      <c r="H263" s="127">
        <v>7.1860253191941337E-2</v>
      </c>
      <c r="I263" s="122">
        <v>0.92134265319194175</v>
      </c>
      <c r="J263" s="66"/>
      <c r="K263" s="84"/>
      <c r="L263" s="132"/>
      <c r="M263" s="19"/>
    </row>
    <row r="264" spans="1:13" x14ac:dyDescent="0.25">
      <c r="A264" s="90">
        <v>251</v>
      </c>
      <c r="B264" s="43" t="s">
        <v>276</v>
      </c>
      <c r="C264" s="42">
        <v>50.9</v>
      </c>
      <c r="D264" s="48" t="s">
        <v>316</v>
      </c>
      <c r="E264" s="119">
        <v>6.3579999999999997</v>
      </c>
      <c r="F264" s="119">
        <v>7.2729999999999997</v>
      </c>
      <c r="G264" s="120">
        <v>0.786717</v>
      </c>
      <c r="H264" s="127">
        <v>6.9803184875378135E-2</v>
      </c>
      <c r="I264" s="122">
        <v>0.85652018487537818</v>
      </c>
      <c r="J264" s="66"/>
      <c r="K264" s="84"/>
      <c r="L264" s="132"/>
      <c r="M264" s="19"/>
    </row>
    <row r="265" spans="1:13" x14ac:dyDescent="0.25">
      <c r="A265" s="90">
        <v>252</v>
      </c>
      <c r="B265" s="43" t="s">
        <v>277</v>
      </c>
      <c r="C265" s="42">
        <v>113.9</v>
      </c>
      <c r="D265" s="48" t="s">
        <v>316</v>
      </c>
      <c r="E265" s="119">
        <v>14.353</v>
      </c>
      <c r="F265" s="119">
        <v>15.054</v>
      </c>
      <c r="G265" s="120">
        <v>0.60271980000000047</v>
      </c>
      <c r="H265" s="127">
        <v>0.1562000541710328</v>
      </c>
      <c r="I265" s="122">
        <v>0.75891985417103325</v>
      </c>
      <c r="J265" s="66"/>
      <c r="K265" s="84"/>
      <c r="L265" s="132"/>
      <c r="M265" s="19"/>
    </row>
    <row r="266" spans="1:13" x14ac:dyDescent="0.25">
      <c r="A266" s="90">
        <v>253</v>
      </c>
      <c r="B266" s="43" t="s">
        <v>278</v>
      </c>
      <c r="C266" s="42">
        <v>106.8</v>
      </c>
      <c r="D266" s="48" t="s">
        <v>316</v>
      </c>
      <c r="E266" s="119">
        <v>6.1840000000000002</v>
      </c>
      <c r="F266" s="119">
        <v>6.1840000000000002</v>
      </c>
      <c r="G266" s="120">
        <v>0</v>
      </c>
      <c r="H266" s="127">
        <v>0.14646326413930028</v>
      </c>
      <c r="I266" s="122">
        <v>0.14646326413930028</v>
      </c>
      <c r="J266" s="66"/>
      <c r="K266" s="84"/>
      <c r="L266" s="132"/>
      <c r="M266" s="19"/>
    </row>
    <row r="267" spans="1:13" x14ac:dyDescent="0.25">
      <c r="A267" s="90">
        <v>254</v>
      </c>
      <c r="B267" s="43" t="s">
        <v>279</v>
      </c>
      <c r="C267" s="42">
        <v>92.5</v>
      </c>
      <c r="D267" s="48" t="s">
        <v>316</v>
      </c>
      <c r="E267" s="119">
        <v>6.7169999999999996</v>
      </c>
      <c r="F267" s="119">
        <v>7.22</v>
      </c>
      <c r="G267" s="120">
        <v>0.43247940000000012</v>
      </c>
      <c r="H267" s="127">
        <v>0.12685254618806438</v>
      </c>
      <c r="I267" s="122">
        <v>0.55933194618806448</v>
      </c>
      <c r="J267" s="66"/>
      <c r="K267" s="84"/>
      <c r="L267" s="132"/>
      <c r="M267" s="19"/>
    </row>
    <row r="268" spans="1:13" x14ac:dyDescent="0.25">
      <c r="A268" s="90">
        <v>255</v>
      </c>
      <c r="B268" s="43" t="s">
        <v>280</v>
      </c>
      <c r="C268" s="42">
        <v>81</v>
      </c>
      <c r="D268" s="48" t="s">
        <v>316</v>
      </c>
      <c r="E268" s="119">
        <v>8.8239999999999998</v>
      </c>
      <c r="F268" s="119">
        <v>8.8239999999999998</v>
      </c>
      <c r="G268" s="120">
        <v>0</v>
      </c>
      <c r="H268" s="127">
        <v>0.11108168909441314</v>
      </c>
      <c r="I268" s="122">
        <v>0.11108168909441314</v>
      </c>
      <c r="J268" s="66"/>
      <c r="K268" s="84"/>
      <c r="L268" s="132"/>
      <c r="M268" s="19"/>
    </row>
    <row r="269" spans="1:13" x14ac:dyDescent="0.25">
      <c r="A269" s="90">
        <v>256</v>
      </c>
      <c r="B269" s="43" t="s">
        <v>281</v>
      </c>
      <c r="C269" s="42">
        <v>52.2</v>
      </c>
      <c r="D269" s="48" t="s">
        <v>316</v>
      </c>
      <c r="E269" s="119">
        <v>2.7090000000000001</v>
      </c>
      <c r="F269" s="119">
        <v>3.2639999999999998</v>
      </c>
      <c r="G269" s="120">
        <v>0.47718899999999975</v>
      </c>
      <c r="H269" s="127">
        <v>7.158597741639959E-2</v>
      </c>
      <c r="I269" s="122">
        <v>0.54877497741639936</v>
      </c>
      <c r="J269" s="66"/>
      <c r="K269" s="84"/>
      <c r="L269" s="132"/>
      <c r="M269" s="19"/>
    </row>
    <row r="270" spans="1:13" x14ac:dyDescent="0.25">
      <c r="A270" s="90">
        <v>257</v>
      </c>
      <c r="B270" s="43" t="s">
        <v>282</v>
      </c>
      <c r="C270" s="42">
        <v>50.7</v>
      </c>
      <c r="D270" s="48" t="s">
        <v>316</v>
      </c>
      <c r="E270" s="119">
        <v>4.0359999999999996</v>
      </c>
      <c r="F270" s="119">
        <v>4.1159999999999997</v>
      </c>
      <c r="G270" s="120">
        <v>6.8784000000000067E-2</v>
      </c>
      <c r="H270" s="127">
        <v>6.9528909099836375E-2</v>
      </c>
      <c r="I270" s="122">
        <v>0.13831290909983646</v>
      </c>
      <c r="J270" s="66"/>
      <c r="K270" s="84"/>
      <c r="L270" s="132"/>
      <c r="M270" s="19"/>
    </row>
    <row r="271" spans="1:13" x14ac:dyDescent="0.25">
      <c r="A271" s="90">
        <v>258</v>
      </c>
      <c r="B271" s="43" t="s">
        <v>283</v>
      </c>
      <c r="C271" s="42">
        <v>113.9</v>
      </c>
      <c r="D271" s="48" t="s">
        <v>316</v>
      </c>
      <c r="E271" s="119">
        <v>6.8550000000000004</v>
      </c>
      <c r="F271" s="119">
        <v>8.6300000000000008</v>
      </c>
      <c r="G271" s="120">
        <v>1.5261450000000003</v>
      </c>
      <c r="H271" s="127">
        <v>0.1562000541710328</v>
      </c>
      <c r="I271" s="122">
        <v>1.6823450541710332</v>
      </c>
      <c r="J271" s="66"/>
      <c r="K271" s="84"/>
      <c r="L271" s="132"/>
      <c r="M271" s="19"/>
    </row>
    <row r="272" spans="1:13" x14ac:dyDescent="0.25">
      <c r="A272" s="90">
        <v>259</v>
      </c>
      <c r="B272" s="43" t="s">
        <v>284</v>
      </c>
      <c r="C272" s="42">
        <v>106.9</v>
      </c>
      <c r="D272" s="48" t="s">
        <v>316</v>
      </c>
      <c r="E272" s="119">
        <v>10.189</v>
      </c>
      <c r="F272" s="119">
        <v>10.342000000000001</v>
      </c>
      <c r="G272" s="120">
        <v>0.1315494000000004</v>
      </c>
      <c r="H272" s="127">
        <v>0.14660040202707117</v>
      </c>
      <c r="I272" s="122">
        <v>0.27814980202707157</v>
      </c>
      <c r="J272" s="66"/>
      <c r="K272" s="84"/>
      <c r="L272" s="132"/>
      <c r="M272" s="19"/>
    </row>
    <row r="273" spans="1:13" x14ac:dyDescent="0.25">
      <c r="A273" s="90">
        <v>260</v>
      </c>
      <c r="B273" s="43" t="s">
        <v>285</v>
      </c>
      <c r="C273" s="42">
        <v>92.5</v>
      </c>
      <c r="D273" s="48" t="s">
        <v>316</v>
      </c>
      <c r="E273" s="119">
        <v>5.9390000000000001</v>
      </c>
      <c r="F273" s="119">
        <v>5.9390000000000001</v>
      </c>
      <c r="G273" s="120">
        <v>0</v>
      </c>
      <c r="H273" s="127">
        <v>0.12685254618806438</v>
      </c>
      <c r="I273" s="122">
        <v>0.12685254618806438</v>
      </c>
      <c r="J273" s="66"/>
      <c r="K273" s="84"/>
      <c r="L273" s="132"/>
      <c r="M273" s="19"/>
    </row>
    <row r="274" spans="1:13" x14ac:dyDescent="0.25">
      <c r="A274" s="90">
        <v>261</v>
      </c>
      <c r="B274" s="43" t="s">
        <v>286</v>
      </c>
      <c r="C274" s="42">
        <v>80.900000000000006</v>
      </c>
      <c r="D274" s="48" t="s">
        <v>316</v>
      </c>
      <c r="E274" s="119">
        <v>4.8949999999999996</v>
      </c>
      <c r="F274" s="119">
        <v>6.4</v>
      </c>
      <c r="G274" s="120">
        <v>1.2939990000000008</v>
      </c>
      <c r="H274" s="127">
        <v>0.11094455120664228</v>
      </c>
      <c r="I274" s="122">
        <v>1.404943551206643</v>
      </c>
      <c r="J274" s="66"/>
      <c r="K274" s="84"/>
      <c r="L274" s="132"/>
      <c r="M274" s="19"/>
    </row>
    <row r="275" spans="1:13" x14ac:dyDescent="0.25">
      <c r="A275" s="90">
        <v>262</v>
      </c>
      <c r="B275" s="43" t="s">
        <v>287</v>
      </c>
      <c r="C275" s="42">
        <v>52.1</v>
      </c>
      <c r="D275" s="48" t="s">
        <v>316</v>
      </c>
      <c r="E275" s="119">
        <v>2.0179999999999998</v>
      </c>
      <c r="F275" s="119">
        <v>2.0179999999999998</v>
      </c>
      <c r="G275" s="120">
        <v>0</v>
      </c>
      <c r="H275" s="127">
        <v>7.1448839528628696E-2</v>
      </c>
      <c r="I275" s="122">
        <v>7.1448839528628696E-2</v>
      </c>
      <c r="J275" s="66"/>
      <c r="K275" s="84"/>
      <c r="L275" s="132"/>
      <c r="M275" s="19"/>
    </row>
    <row r="276" spans="1:13" x14ac:dyDescent="0.25">
      <c r="A276" s="90">
        <v>263</v>
      </c>
      <c r="B276" s="43" t="s">
        <v>288</v>
      </c>
      <c r="C276" s="42">
        <v>50.6</v>
      </c>
      <c r="D276" s="48" t="s">
        <v>316</v>
      </c>
      <c r="E276" s="119">
        <v>1.4870000000000001</v>
      </c>
      <c r="F276" s="119">
        <v>1.5189999999999999</v>
      </c>
      <c r="G276" s="120">
        <v>2.7513599999999833E-2</v>
      </c>
      <c r="H276" s="127">
        <v>6.9391771212065495E-2</v>
      </c>
      <c r="I276" s="122">
        <v>9.6905371212065328E-2</v>
      </c>
      <c r="J276" s="66"/>
      <c r="K276" s="84"/>
      <c r="L276" s="132"/>
      <c r="M276" s="19"/>
    </row>
    <row r="277" spans="1:13" x14ac:dyDescent="0.25">
      <c r="A277" s="90">
        <v>264</v>
      </c>
      <c r="B277" s="43" t="s">
        <v>289</v>
      </c>
      <c r="C277" s="42">
        <v>114.3</v>
      </c>
      <c r="D277" s="48" t="s">
        <v>316</v>
      </c>
      <c r="E277" s="119">
        <v>11.313000000000001</v>
      </c>
      <c r="F277" s="119">
        <v>12.313000000000001</v>
      </c>
      <c r="G277" s="120">
        <v>0.85980000000000001</v>
      </c>
      <c r="H277" s="127">
        <v>0.15674860572211632</v>
      </c>
      <c r="I277" s="122">
        <v>1.0165486057221162</v>
      </c>
      <c r="J277" s="66"/>
      <c r="K277" s="84"/>
      <c r="L277" s="132"/>
      <c r="M277" s="19"/>
    </row>
    <row r="278" spans="1:13" x14ac:dyDescent="0.25">
      <c r="A278" s="90">
        <v>265</v>
      </c>
      <c r="B278" s="43" t="s">
        <v>290</v>
      </c>
      <c r="C278" s="42">
        <v>107</v>
      </c>
      <c r="D278" s="48" t="s">
        <v>316</v>
      </c>
      <c r="E278" s="119">
        <v>4.0060000000000002</v>
      </c>
      <c r="F278" s="119">
        <v>4.9729999999999999</v>
      </c>
      <c r="G278" s="120">
        <v>0.83142659999999968</v>
      </c>
      <c r="H278" s="127">
        <v>0.14673753991484206</v>
      </c>
      <c r="I278" s="122">
        <v>0.97816413991484175</v>
      </c>
      <c r="J278" s="66"/>
      <c r="K278" s="84"/>
      <c r="L278" s="132"/>
      <c r="M278" s="19"/>
    </row>
    <row r="279" spans="1:13" x14ac:dyDescent="0.25">
      <c r="A279" s="90">
        <v>266</v>
      </c>
      <c r="B279" s="43" t="s">
        <v>291</v>
      </c>
      <c r="C279" s="42">
        <v>92.8</v>
      </c>
      <c r="D279" s="48" t="s">
        <v>316</v>
      </c>
      <c r="E279" s="119">
        <v>5.2229999999999999</v>
      </c>
      <c r="F279" s="119">
        <v>6.109</v>
      </c>
      <c r="G279" s="120">
        <v>0.76178280000000009</v>
      </c>
      <c r="H279" s="127">
        <v>0.12726395985137703</v>
      </c>
      <c r="I279" s="122">
        <v>0.88904675985137716</v>
      </c>
      <c r="J279" s="66"/>
      <c r="K279" s="84"/>
      <c r="L279" s="132"/>
      <c r="M279" s="19"/>
    </row>
    <row r="280" spans="1:13" x14ac:dyDescent="0.25">
      <c r="A280" s="90">
        <v>267</v>
      </c>
      <c r="B280" s="43" t="s">
        <v>292</v>
      </c>
      <c r="C280" s="42">
        <v>80.3</v>
      </c>
      <c r="D280" s="48" t="s">
        <v>316</v>
      </c>
      <c r="E280" s="119">
        <v>6.7960000000000003</v>
      </c>
      <c r="F280" s="119">
        <v>7.11</v>
      </c>
      <c r="G280" s="120">
        <v>0.26997720000000003</v>
      </c>
      <c r="H280" s="127">
        <v>0.11012172388001698</v>
      </c>
      <c r="I280" s="122">
        <v>0.38009892388001698</v>
      </c>
      <c r="J280" s="66"/>
      <c r="K280" s="84"/>
      <c r="L280" s="132"/>
      <c r="M280" s="19"/>
    </row>
    <row r="281" spans="1:13" x14ac:dyDescent="0.25">
      <c r="A281" s="90">
        <v>268</v>
      </c>
      <c r="B281" s="43" t="s">
        <v>293</v>
      </c>
      <c r="C281" s="42">
        <v>52</v>
      </c>
      <c r="D281" s="48" t="s">
        <v>316</v>
      </c>
      <c r="E281" s="119">
        <v>2.1999999999999999E-2</v>
      </c>
      <c r="F281" s="119">
        <v>0.14199999999999999</v>
      </c>
      <c r="G281" s="120">
        <v>0.103176</v>
      </c>
      <c r="H281" s="127">
        <v>7.1311701640857816E-2</v>
      </c>
      <c r="I281" s="122">
        <v>0.17448770164085781</v>
      </c>
      <c r="J281" s="66"/>
      <c r="K281" s="84"/>
      <c r="L281" s="132"/>
      <c r="M281" s="19"/>
    </row>
    <row r="282" spans="1:13" x14ac:dyDescent="0.25">
      <c r="A282" s="90">
        <v>269</v>
      </c>
      <c r="B282" s="43" t="s">
        <v>294</v>
      </c>
      <c r="C282" s="42">
        <v>50.4</v>
      </c>
      <c r="D282" s="48" t="s">
        <v>316</v>
      </c>
      <c r="E282" s="119">
        <v>5.5510000000000002</v>
      </c>
      <c r="F282" s="119">
        <v>5.5510000000000002</v>
      </c>
      <c r="G282" s="120">
        <v>0</v>
      </c>
      <c r="H282" s="127">
        <v>6.9117495436523735E-2</v>
      </c>
      <c r="I282" s="122">
        <v>6.9117495436523735E-2</v>
      </c>
      <c r="J282" s="66"/>
      <c r="K282" s="84"/>
      <c r="L282" s="132"/>
      <c r="M282" s="19"/>
    </row>
    <row r="283" spans="1:13" x14ac:dyDescent="0.25">
      <c r="A283" s="90">
        <v>270</v>
      </c>
      <c r="B283" s="43" t="s">
        <v>295</v>
      </c>
      <c r="C283" s="42">
        <v>113.4</v>
      </c>
      <c r="D283" s="48" t="s">
        <v>316</v>
      </c>
      <c r="E283" s="119">
        <v>5.4939999999999998</v>
      </c>
      <c r="F283" s="119">
        <v>5.4939999999999998</v>
      </c>
      <c r="G283" s="120">
        <v>0</v>
      </c>
      <c r="H283" s="127">
        <v>0.15551436473217842</v>
      </c>
      <c r="I283" s="122">
        <v>0.15551436473217842</v>
      </c>
      <c r="J283" s="66"/>
      <c r="K283" s="84"/>
      <c r="L283" s="132"/>
      <c r="M283" s="19"/>
    </row>
    <row r="284" spans="1:13" x14ac:dyDescent="0.25">
      <c r="A284" s="90">
        <v>271</v>
      </c>
      <c r="B284" s="43" t="s">
        <v>296</v>
      </c>
      <c r="C284" s="42">
        <v>106.2</v>
      </c>
      <c r="D284" s="48" t="s">
        <v>316</v>
      </c>
      <c r="E284" s="119">
        <v>6.9859999999999998</v>
      </c>
      <c r="F284" s="119">
        <v>7.0780000000000003</v>
      </c>
      <c r="G284" s="120">
        <v>7.9101600000000452E-2</v>
      </c>
      <c r="H284" s="127">
        <v>0.14564043681267502</v>
      </c>
      <c r="I284" s="122">
        <v>0.22474203681267546</v>
      </c>
      <c r="J284" s="66"/>
      <c r="K284" s="84"/>
      <c r="L284" s="132"/>
      <c r="M284" s="19"/>
    </row>
    <row r="285" spans="1:13" x14ac:dyDescent="0.25">
      <c r="A285" s="90">
        <v>272</v>
      </c>
      <c r="B285" s="43" t="s">
        <v>297</v>
      </c>
      <c r="C285" s="42">
        <v>92.7</v>
      </c>
      <c r="D285" s="48" t="s">
        <v>316</v>
      </c>
      <c r="E285" s="119">
        <v>7.6950000000000003</v>
      </c>
      <c r="F285" s="119">
        <v>7.76</v>
      </c>
      <c r="G285" s="120">
        <v>5.5886999999999576E-2</v>
      </c>
      <c r="H285" s="127">
        <v>0.12712682196360617</v>
      </c>
      <c r="I285" s="122">
        <v>0.18301382196360574</v>
      </c>
      <c r="J285" s="66"/>
      <c r="K285" s="84"/>
      <c r="L285" s="132"/>
      <c r="M285" s="19"/>
    </row>
    <row r="286" spans="1:13" x14ac:dyDescent="0.25">
      <c r="A286" s="90">
        <v>273</v>
      </c>
      <c r="B286" s="43" t="s">
        <v>298</v>
      </c>
      <c r="C286" s="42">
        <v>81.5</v>
      </c>
      <c r="D286" s="48" t="s">
        <v>316</v>
      </c>
      <c r="E286" s="119">
        <v>8.5660000000000007</v>
      </c>
      <c r="F286" s="119">
        <v>9.3510000000000009</v>
      </c>
      <c r="G286" s="120">
        <v>0.67494300000000018</v>
      </c>
      <c r="H286" s="127">
        <v>0.11176737853326754</v>
      </c>
      <c r="I286" s="122">
        <v>0.78671037853326775</v>
      </c>
      <c r="J286" s="66"/>
      <c r="K286" s="84"/>
      <c r="L286" s="132"/>
      <c r="M286" s="19"/>
    </row>
    <row r="287" spans="1:13" x14ac:dyDescent="0.25">
      <c r="A287" s="90">
        <v>274</v>
      </c>
      <c r="B287" s="43" t="s">
        <v>299</v>
      </c>
      <c r="C287" s="42">
        <v>52</v>
      </c>
      <c r="D287" s="48" t="s">
        <v>316</v>
      </c>
      <c r="E287" s="119">
        <v>5.5979999999999999</v>
      </c>
      <c r="F287" s="119">
        <v>6.2309999999999999</v>
      </c>
      <c r="G287" s="120">
        <v>0.5442534</v>
      </c>
      <c r="H287" s="127">
        <v>7.1311701640857816E-2</v>
      </c>
      <c r="I287" s="122">
        <v>0.61556510164085787</v>
      </c>
      <c r="J287" s="66"/>
      <c r="K287" s="84"/>
      <c r="L287" s="132"/>
      <c r="M287" s="19"/>
    </row>
    <row r="288" spans="1:13" x14ac:dyDescent="0.25">
      <c r="A288" s="90">
        <v>275</v>
      </c>
      <c r="B288" s="43" t="s">
        <v>300</v>
      </c>
      <c r="C288" s="42">
        <v>50.1</v>
      </c>
      <c r="D288" s="48" t="s">
        <v>316</v>
      </c>
      <c r="E288" s="119">
        <v>2.4289999999999998</v>
      </c>
      <c r="F288" s="119">
        <v>3.4380000000000002</v>
      </c>
      <c r="G288" s="120">
        <v>0.86753820000000026</v>
      </c>
      <c r="H288" s="127">
        <v>6.8706081773211095E-2</v>
      </c>
      <c r="I288" s="122">
        <v>0.9362442817732114</v>
      </c>
      <c r="J288" s="66"/>
      <c r="K288" s="84"/>
      <c r="L288" s="132"/>
      <c r="M288" s="19"/>
    </row>
    <row r="289" spans="1:13" x14ac:dyDescent="0.25">
      <c r="A289" s="90">
        <v>276</v>
      </c>
      <c r="B289" s="43" t="s">
        <v>301</v>
      </c>
      <c r="C289" s="42">
        <v>113.9</v>
      </c>
      <c r="D289" s="48" t="s">
        <v>316</v>
      </c>
      <c r="E289" s="119">
        <v>17.881</v>
      </c>
      <c r="F289" s="119">
        <v>17.934000000000001</v>
      </c>
      <c r="G289" s="120">
        <v>4.5569400000000711E-2</v>
      </c>
      <c r="H289" s="127">
        <v>0.1562000541710328</v>
      </c>
      <c r="I289" s="122">
        <v>0.20176945417103351</v>
      </c>
      <c r="J289" s="66"/>
      <c r="K289" s="84"/>
      <c r="L289" s="132"/>
      <c r="M289" s="19"/>
    </row>
    <row r="290" spans="1:13" x14ac:dyDescent="0.25">
      <c r="A290" s="90">
        <v>277</v>
      </c>
      <c r="B290" s="43" t="s">
        <v>302</v>
      </c>
      <c r="C290" s="42">
        <v>107.4</v>
      </c>
      <c r="D290" s="48" t="s">
        <v>316</v>
      </c>
      <c r="E290" s="119">
        <v>11.436</v>
      </c>
      <c r="F290" s="119">
        <v>13.394</v>
      </c>
      <c r="G290" s="120">
        <v>1.6834884000000001</v>
      </c>
      <c r="H290" s="127">
        <v>0.14728609146592558</v>
      </c>
      <c r="I290" s="122">
        <v>1.8307744914659256</v>
      </c>
      <c r="J290" s="66"/>
      <c r="K290" s="84"/>
      <c r="L290" s="132"/>
      <c r="M290" s="19"/>
    </row>
    <row r="291" spans="1:13" x14ac:dyDescent="0.25">
      <c r="A291" s="90">
        <v>278</v>
      </c>
      <c r="B291" s="43" t="s">
        <v>303</v>
      </c>
      <c r="C291" s="42">
        <v>92.6</v>
      </c>
      <c r="D291" s="48" t="s">
        <v>316</v>
      </c>
      <c r="E291" s="119">
        <v>4.6669999999999998</v>
      </c>
      <c r="F291" s="119">
        <v>4.9859999999999998</v>
      </c>
      <c r="G291" s="120">
        <v>0.27427619999999997</v>
      </c>
      <c r="H291" s="127">
        <v>0.12698968407583527</v>
      </c>
      <c r="I291" s="122">
        <v>0.40126588407583524</v>
      </c>
      <c r="J291" s="66"/>
      <c r="K291" s="84"/>
      <c r="L291" s="132"/>
      <c r="M291" s="19"/>
    </row>
    <row r="292" spans="1:13" x14ac:dyDescent="0.25">
      <c r="A292" s="90">
        <v>279</v>
      </c>
      <c r="B292" s="43" t="s">
        <v>304</v>
      </c>
      <c r="C292" s="42">
        <v>80.5</v>
      </c>
      <c r="D292" s="48" t="s">
        <v>316</v>
      </c>
      <c r="E292" s="119">
        <v>5.2380000000000004</v>
      </c>
      <c r="F292" s="119">
        <v>6.0179999999999998</v>
      </c>
      <c r="G292" s="120">
        <v>0.67064399999999946</v>
      </c>
      <c r="H292" s="127">
        <v>0.11039599965555874</v>
      </c>
      <c r="I292" s="122">
        <v>0.78103999965555815</v>
      </c>
      <c r="J292" s="66"/>
      <c r="K292" s="84"/>
      <c r="L292" s="132"/>
      <c r="M292" s="19"/>
    </row>
    <row r="293" spans="1:13" x14ac:dyDescent="0.25">
      <c r="A293" s="90">
        <v>280</v>
      </c>
      <c r="B293" s="43" t="s">
        <v>305</v>
      </c>
      <c r="C293" s="42">
        <v>52</v>
      </c>
      <c r="D293" s="48" t="s">
        <v>316</v>
      </c>
      <c r="E293" s="119">
        <v>5.5339999999999998</v>
      </c>
      <c r="F293" s="119">
        <v>5.5339999999999998</v>
      </c>
      <c r="G293" s="120">
        <v>0</v>
      </c>
      <c r="H293" s="127">
        <v>7.1311701640857816E-2</v>
      </c>
      <c r="I293" s="122">
        <v>7.1311701640857816E-2</v>
      </c>
      <c r="J293" s="66"/>
      <c r="K293" s="84"/>
      <c r="L293" s="132"/>
      <c r="M293" s="19"/>
    </row>
    <row r="294" spans="1:13" x14ac:dyDescent="0.25">
      <c r="A294" s="90">
        <v>281</v>
      </c>
      <c r="B294" s="43" t="s">
        <v>306</v>
      </c>
      <c r="C294" s="42">
        <v>50.4</v>
      </c>
      <c r="D294" s="48" t="s">
        <v>316</v>
      </c>
      <c r="E294" s="119">
        <v>6.2640000000000002</v>
      </c>
      <c r="F294" s="119">
        <v>6.5279999999999996</v>
      </c>
      <c r="G294" s="120">
        <v>0.22698719999999944</v>
      </c>
      <c r="H294" s="127">
        <v>6.9117495436523735E-2</v>
      </c>
      <c r="I294" s="122">
        <v>0.29610469543652318</v>
      </c>
      <c r="J294" s="66"/>
      <c r="K294" s="84"/>
      <c r="L294" s="132"/>
      <c r="M294" s="19"/>
    </row>
    <row r="295" spans="1:13" x14ac:dyDescent="0.25">
      <c r="A295" s="90">
        <v>282</v>
      </c>
      <c r="B295" s="43" t="s">
        <v>307</v>
      </c>
      <c r="C295" s="42">
        <v>113.7</v>
      </c>
      <c r="D295" s="48" t="s">
        <v>316</v>
      </c>
      <c r="E295" s="119">
        <v>11.853</v>
      </c>
      <c r="F295" s="119">
        <v>12.638</v>
      </c>
      <c r="G295" s="120">
        <v>0.67494300000000018</v>
      </c>
      <c r="H295" s="127">
        <v>0.15592577839549104</v>
      </c>
      <c r="I295" s="122">
        <v>0.83086877839549123</v>
      </c>
      <c r="J295" s="66"/>
      <c r="K295" s="84"/>
      <c r="L295" s="132"/>
      <c r="M295" s="19"/>
    </row>
    <row r="296" spans="1:13" x14ac:dyDescent="0.25">
      <c r="A296" s="90">
        <v>283</v>
      </c>
      <c r="B296" s="43" t="s">
        <v>308</v>
      </c>
      <c r="C296" s="42">
        <v>106.2</v>
      </c>
      <c r="D296" s="48" t="s">
        <v>316</v>
      </c>
      <c r="E296" s="119">
        <v>6.7350000000000003</v>
      </c>
      <c r="F296" s="119">
        <v>6.7350000000000003</v>
      </c>
      <c r="G296" s="120">
        <v>0</v>
      </c>
      <c r="H296" s="127">
        <v>0.14564043681267502</v>
      </c>
      <c r="I296" s="122">
        <v>0.14564043681267502</v>
      </c>
      <c r="J296" s="66"/>
      <c r="K296" s="84"/>
      <c r="L296" s="132"/>
      <c r="M296" s="19"/>
    </row>
    <row r="297" spans="1:13" x14ac:dyDescent="0.25">
      <c r="A297" s="90">
        <v>284</v>
      </c>
      <c r="B297" s="43" t="s">
        <v>309</v>
      </c>
      <c r="C297" s="42">
        <v>92</v>
      </c>
      <c r="D297" s="48" t="s">
        <v>316</v>
      </c>
      <c r="E297" s="119">
        <v>4.4260000000000002</v>
      </c>
      <c r="F297" s="119">
        <v>4.4260000000000002</v>
      </c>
      <c r="G297" s="120">
        <v>0</v>
      </c>
      <c r="H297" s="127">
        <v>0.12616685674920999</v>
      </c>
      <c r="I297" s="122">
        <v>0.12616685674920999</v>
      </c>
      <c r="J297" s="66"/>
      <c r="K297" s="84"/>
      <c r="L297" s="132"/>
      <c r="M297" s="19"/>
    </row>
    <row r="298" spans="1:13" x14ac:dyDescent="0.25">
      <c r="A298" s="90">
        <v>285</v>
      </c>
      <c r="B298" s="43" t="s">
        <v>310</v>
      </c>
      <c r="C298" s="42">
        <v>79.7</v>
      </c>
      <c r="D298" s="48" t="s">
        <v>316</v>
      </c>
      <c r="E298" s="119">
        <v>7.7889999999999997</v>
      </c>
      <c r="F298" s="119">
        <v>7.7889999999999997</v>
      </c>
      <c r="G298" s="120">
        <v>0</v>
      </c>
      <c r="H298" s="127">
        <v>0.1092988965533917</v>
      </c>
      <c r="I298" s="122">
        <v>0.1092988965533917</v>
      </c>
      <c r="J298" s="66"/>
      <c r="K298" s="84"/>
      <c r="L298" s="132"/>
      <c r="M298" s="19"/>
    </row>
    <row r="299" spans="1:13" x14ac:dyDescent="0.25">
      <c r="A299" s="90">
        <v>286</v>
      </c>
      <c r="B299" s="43" t="s">
        <v>311</v>
      </c>
      <c r="C299" s="42">
        <v>51.4</v>
      </c>
      <c r="D299" s="48" t="s">
        <v>316</v>
      </c>
      <c r="E299" s="119">
        <v>3.0830000000000002</v>
      </c>
      <c r="F299" s="119">
        <v>3.4550000000000001</v>
      </c>
      <c r="G299" s="120">
        <v>0.3198455999999999</v>
      </c>
      <c r="H299" s="127">
        <v>7.0488874314232536E-2</v>
      </c>
      <c r="I299" s="122">
        <v>0.3903344743142324</v>
      </c>
      <c r="J299" s="66"/>
      <c r="K299" s="84"/>
      <c r="L299" s="132"/>
      <c r="M299" s="19"/>
    </row>
    <row r="300" spans="1:13" x14ac:dyDescent="0.25">
      <c r="A300" s="90">
        <v>287</v>
      </c>
      <c r="B300" s="43" t="s">
        <v>312</v>
      </c>
      <c r="C300" s="42">
        <v>50.3</v>
      </c>
      <c r="D300" s="48" t="s">
        <v>316</v>
      </c>
      <c r="E300" s="119">
        <v>2.94</v>
      </c>
      <c r="F300" s="119">
        <v>3.4169999999999998</v>
      </c>
      <c r="G300" s="120">
        <v>0.41012459999999989</v>
      </c>
      <c r="H300" s="127">
        <v>6.8980357548752855E-2</v>
      </c>
      <c r="I300" s="122">
        <v>0.47910495754875276</v>
      </c>
      <c r="J300" s="66"/>
      <c r="K300" s="84"/>
      <c r="L300" s="132"/>
      <c r="M300" s="19"/>
    </row>
    <row r="301" spans="1:13" x14ac:dyDescent="0.25">
      <c r="A301" s="90">
        <v>288</v>
      </c>
      <c r="B301" s="43" t="s">
        <v>313</v>
      </c>
      <c r="C301" s="42">
        <v>114.8</v>
      </c>
      <c r="D301" s="48" t="s">
        <v>316</v>
      </c>
      <c r="E301" s="119">
        <v>12.968999999999999</v>
      </c>
      <c r="F301" s="119">
        <v>14.053000000000001</v>
      </c>
      <c r="G301" s="120">
        <v>0.93202320000000127</v>
      </c>
      <c r="H301" s="127">
        <v>0.15743429516097071</v>
      </c>
      <c r="I301" s="122">
        <v>1.0894574951609719</v>
      </c>
      <c r="J301" s="66"/>
      <c r="K301" s="84"/>
      <c r="L301" s="132"/>
      <c r="M301" s="19"/>
    </row>
    <row r="302" spans="1:13" x14ac:dyDescent="0.25">
      <c r="A302" s="90" t="s">
        <v>387</v>
      </c>
      <c r="B302" s="95" t="s">
        <v>318</v>
      </c>
      <c r="C302" s="149">
        <v>296.85000000000002</v>
      </c>
      <c r="D302" s="48" t="s">
        <v>316</v>
      </c>
      <c r="E302" s="119">
        <v>27.263999999999999</v>
      </c>
      <c r="F302" s="119">
        <v>27.263999999999999</v>
      </c>
      <c r="G302" s="120">
        <v>0</v>
      </c>
      <c r="H302" s="127">
        <v>0.40709381984785858</v>
      </c>
      <c r="I302" s="122">
        <v>0.40709381984785858</v>
      </c>
      <c r="J302" s="66"/>
      <c r="K302" s="84"/>
      <c r="L302" s="132"/>
      <c r="M302" s="19"/>
    </row>
    <row r="303" spans="1:13" x14ac:dyDescent="0.25">
      <c r="A303" s="207" t="s">
        <v>3</v>
      </c>
      <c r="B303" s="208"/>
      <c r="C303" s="150">
        <v>20468.850000000006</v>
      </c>
      <c r="D303" s="97"/>
      <c r="E303" s="121"/>
      <c r="F303" s="121"/>
      <c r="G303" s="122">
        <f>SUM(G17:G302)</f>
        <v>114.40768570000007</v>
      </c>
      <c r="H303" s="122">
        <f>SUM(H17:H302)</f>
        <v>28.069314299999935</v>
      </c>
      <c r="I303" s="122">
        <f t="shared" ref="I303" si="0">SUM(I17:I302)</f>
        <v>142.47699999999992</v>
      </c>
      <c r="J303" s="66"/>
      <c r="K303" s="84"/>
      <c r="L303" s="132"/>
      <c r="M303" s="19"/>
    </row>
    <row r="304" spans="1:13" ht="26.25" customHeight="1" x14ac:dyDescent="0.25">
      <c r="G304" s="66"/>
      <c r="I304" s="20"/>
      <c r="J304" s="20"/>
      <c r="K304" s="84"/>
      <c r="M304" s="19"/>
    </row>
  </sheetData>
  <mergeCells count="22"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  <mergeCell ref="A303:B303"/>
    <mergeCell ref="E11:F11"/>
    <mergeCell ref="A13:D13"/>
    <mergeCell ref="E13:F13"/>
    <mergeCell ref="A14:D14"/>
    <mergeCell ref="E14:F14"/>
    <mergeCell ref="A12:D12"/>
    <mergeCell ref="E12:F12"/>
    <mergeCell ref="A10:D11"/>
    <mergeCell ref="E10:F10"/>
  </mergeCells>
  <pageMargins left="0.23622047244094491" right="0" top="0" bottom="0" header="0.31496062992125984" footer="0.31496062992125984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zoomScaleNormal="100" workbookViewId="0">
      <pane ySplit="16" topLeftCell="A293" activePane="bottomLeft" state="frozen"/>
      <selection pane="bottomLeft" activeCell="G304" sqref="G304"/>
    </sheetView>
  </sheetViews>
  <sheetFormatPr defaultRowHeight="15" x14ac:dyDescent="0.25"/>
  <cols>
    <col min="1" max="1" width="7.28515625" style="86" customWidth="1"/>
    <col min="2" max="2" width="16.28515625" style="19" customWidth="1"/>
    <col min="3" max="3" width="8.28515625" style="19" customWidth="1"/>
    <col min="4" max="4" width="9.5703125" style="19" customWidth="1"/>
    <col min="5" max="6" width="9.7109375" style="19" customWidth="1"/>
    <col min="7" max="7" width="11.140625" style="52" customWidth="1"/>
    <col min="8" max="8" width="10.5703125" style="20" customWidth="1"/>
    <col min="9" max="9" width="10.140625" style="19" customWidth="1"/>
    <col min="10" max="10" width="15.7109375" style="84" customWidth="1"/>
    <col min="11" max="11" width="8.7109375" style="19" customWidth="1"/>
    <col min="12" max="12" width="10.7109375" style="19" bestFit="1" customWidth="1"/>
    <col min="13" max="15" width="9.140625" style="75"/>
    <col min="16" max="16" width="9.140625" style="76"/>
    <col min="17" max="16384" width="9.140625" style="75"/>
  </cols>
  <sheetData>
    <row r="1" spans="1:16" ht="20.25" x14ac:dyDescent="0.3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3"/>
      <c r="L1" s="3"/>
    </row>
    <row r="2" spans="1:16" ht="14.45" customHeight="1" x14ac:dyDescent="0.3">
      <c r="A2" s="35"/>
      <c r="B2" s="152"/>
      <c r="C2" s="133"/>
      <c r="D2" s="152"/>
      <c r="E2" s="152"/>
      <c r="F2" s="10"/>
      <c r="G2" s="134"/>
      <c r="H2" s="11"/>
      <c r="I2" s="10"/>
      <c r="J2" s="25"/>
      <c r="K2" s="152"/>
      <c r="L2" s="152"/>
    </row>
    <row r="3" spans="1:16" ht="36.75" customHeight="1" x14ac:dyDescent="0.25">
      <c r="A3" s="160" t="s">
        <v>392</v>
      </c>
      <c r="B3" s="160"/>
      <c r="C3" s="160"/>
      <c r="D3" s="160"/>
      <c r="E3" s="160"/>
      <c r="F3" s="160"/>
      <c r="G3" s="160"/>
      <c r="H3" s="160"/>
      <c r="I3" s="160"/>
      <c r="J3" s="160"/>
      <c r="K3" s="135"/>
      <c r="L3" s="2"/>
    </row>
    <row r="4" spans="1:16" ht="12" customHeight="1" x14ac:dyDescent="0.25">
      <c r="A4" s="30"/>
      <c r="B4" s="30"/>
      <c r="C4" s="114"/>
      <c r="D4" s="30"/>
      <c r="E4" s="30"/>
      <c r="F4" s="9"/>
      <c r="G4" s="115"/>
      <c r="H4" s="9"/>
      <c r="I4" s="9"/>
      <c r="J4" s="26"/>
      <c r="K4" s="30"/>
      <c r="L4" s="30"/>
    </row>
    <row r="5" spans="1:16" ht="16.149999999999999" customHeight="1" x14ac:dyDescent="0.25">
      <c r="A5" s="161" t="s">
        <v>11</v>
      </c>
      <c r="B5" s="162"/>
      <c r="C5" s="162"/>
      <c r="D5" s="162"/>
      <c r="E5" s="162"/>
      <c r="F5" s="162"/>
      <c r="G5" s="163"/>
      <c r="H5" s="12"/>
      <c r="I5" s="164" t="s">
        <v>16</v>
      </c>
      <c r="J5" s="165"/>
      <c r="K5" s="30"/>
      <c r="L5"/>
    </row>
    <row r="6" spans="1:16" ht="37.9" customHeight="1" x14ac:dyDescent="0.25">
      <c r="A6" s="170" t="s">
        <v>4</v>
      </c>
      <c r="B6" s="170"/>
      <c r="C6" s="170"/>
      <c r="D6" s="170"/>
      <c r="E6" s="170" t="s">
        <v>5</v>
      </c>
      <c r="F6" s="170"/>
      <c r="G6" s="136" t="s">
        <v>393</v>
      </c>
      <c r="H6" s="14"/>
      <c r="I6" s="166"/>
      <c r="J6" s="167"/>
      <c r="K6" s="30"/>
      <c r="L6"/>
    </row>
    <row r="7" spans="1:16" ht="13.9" customHeight="1" x14ac:dyDescent="0.25">
      <c r="A7" s="171" t="s">
        <v>22</v>
      </c>
      <c r="B7" s="171"/>
      <c r="C7" s="171"/>
      <c r="D7" s="171"/>
      <c r="E7" s="170" t="s">
        <v>6</v>
      </c>
      <c r="F7" s="170"/>
      <c r="G7" s="41"/>
      <c r="H7" s="15"/>
      <c r="I7" s="166"/>
      <c r="J7" s="167"/>
      <c r="K7" s="30"/>
      <c r="L7"/>
    </row>
    <row r="8" spans="1:16" ht="13.9" customHeight="1" x14ac:dyDescent="0.25">
      <c r="A8" s="172" t="s">
        <v>7</v>
      </c>
      <c r="B8" s="173"/>
      <c r="C8" s="173"/>
      <c r="D8" s="174"/>
      <c r="E8" s="170"/>
      <c r="F8" s="170"/>
      <c r="G8" s="153"/>
      <c r="H8" s="15"/>
      <c r="I8" s="166"/>
      <c r="J8" s="167"/>
      <c r="K8" s="30"/>
      <c r="L8"/>
    </row>
    <row r="9" spans="1:16" ht="13.9" customHeight="1" x14ac:dyDescent="0.25">
      <c r="A9" s="171" t="s">
        <v>23</v>
      </c>
      <c r="B9" s="171"/>
      <c r="C9" s="171"/>
      <c r="D9" s="171"/>
      <c r="E9" s="170" t="s">
        <v>8</v>
      </c>
      <c r="F9" s="170"/>
      <c r="G9" s="137">
        <v>244.69</v>
      </c>
      <c r="H9" s="15"/>
      <c r="I9" s="168"/>
      <c r="J9" s="169"/>
      <c r="K9" s="30"/>
      <c r="L9"/>
    </row>
    <row r="10" spans="1:16" ht="13.9" customHeight="1" x14ac:dyDescent="0.25">
      <c r="A10" s="176" t="s">
        <v>7</v>
      </c>
      <c r="B10" s="177"/>
      <c r="C10" s="177"/>
      <c r="D10" s="178"/>
      <c r="E10" s="170" t="s">
        <v>12</v>
      </c>
      <c r="F10" s="170"/>
      <c r="G10" s="138">
        <f>G303</f>
        <v>184.2191301</v>
      </c>
      <c r="H10" s="15"/>
      <c r="I10" s="27"/>
      <c r="J10" s="4"/>
      <c r="K10" s="30"/>
      <c r="L10"/>
    </row>
    <row r="11" spans="1:16" ht="13.9" customHeight="1" x14ac:dyDescent="0.25">
      <c r="A11" s="179"/>
      <c r="B11" s="180"/>
      <c r="C11" s="180"/>
      <c r="D11" s="181"/>
      <c r="E11" s="170" t="s">
        <v>13</v>
      </c>
      <c r="F11" s="170"/>
      <c r="G11" s="138">
        <f>G9-G10</f>
        <v>60.470869899999997</v>
      </c>
      <c r="H11" s="15"/>
      <c r="I11" s="117" t="s">
        <v>321</v>
      </c>
      <c r="J11" s="4"/>
      <c r="K11" s="30"/>
      <c r="L11"/>
    </row>
    <row r="12" spans="1:16" ht="13.9" customHeight="1" x14ac:dyDescent="0.25">
      <c r="A12" s="171" t="s">
        <v>26</v>
      </c>
      <c r="B12" s="171"/>
      <c r="C12" s="171"/>
      <c r="D12" s="171"/>
      <c r="E12" s="161" t="s">
        <v>24</v>
      </c>
      <c r="F12" s="163"/>
      <c r="G12" s="154"/>
      <c r="H12" s="15"/>
      <c r="I12" s="117" t="s">
        <v>320</v>
      </c>
      <c r="J12" s="4"/>
      <c r="K12" s="30"/>
      <c r="L12"/>
    </row>
    <row r="13" spans="1:16" ht="13.9" customHeight="1" x14ac:dyDescent="0.25">
      <c r="A13" s="171" t="s">
        <v>27</v>
      </c>
      <c r="B13" s="171"/>
      <c r="C13" s="171"/>
      <c r="D13" s="171"/>
      <c r="E13" s="161" t="s">
        <v>25</v>
      </c>
      <c r="F13" s="163"/>
      <c r="G13" s="40"/>
      <c r="H13" s="140"/>
      <c r="I13" s="16"/>
      <c r="J13" s="28"/>
      <c r="K13" s="1"/>
      <c r="L13"/>
    </row>
    <row r="14" spans="1:16" ht="13.9" customHeight="1" x14ac:dyDescent="0.25">
      <c r="A14" s="182"/>
      <c r="B14" s="182"/>
      <c r="C14" s="182"/>
      <c r="D14" s="182"/>
      <c r="E14" s="170" t="s">
        <v>14</v>
      </c>
      <c r="F14" s="170"/>
      <c r="G14" s="155"/>
      <c r="H14" s="15"/>
      <c r="I14" s="117" t="s">
        <v>390</v>
      </c>
      <c r="J14" s="117"/>
      <c r="K14" s="117"/>
      <c r="L14" s="151"/>
    </row>
    <row r="15" spans="1:16" ht="16.149999999999999" customHeight="1" x14ac:dyDescent="0.25">
      <c r="G15" s="66"/>
      <c r="H15" s="19"/>
    </row>
    <row r="16" spans="1:16" s="89" customFormat="1" ht="38.25" customHeight="1" x14ac:dyDescent="0.25">
      <c r="A16" s="87" t="s">
        <v>0</v>
      </c>
      <c r="B16" s="69" t="s">
        <v>1</v>
      </c>
      <c r="C16" s="87" t="s">
        <v>2</v>
      </c>
      <c r="D16" s="87" t="s">
        <v>314</v>
      </c>
      <c r="E16" s="18" t="s">
        <v>391</v>
      </c>
      <c r="F16" s="18" t="s">
        <v>394</v>
      </c>
      <c r="G16" s="124" t="s">
        <v>17</v>
      </c>
      <c r="H16" s="125" t="s">
        <v>9</v>
      </c>
      <c r="I16" s="126" t="s">
        <v>19</v>
      </c>
      <c r="M16" s="75"/>
      <c r="N16" s="75"/>
      <c r="P16" s="88"/>
    </row>
    <row r="17" spans="1:14" ht="15" customHeight="1" x14ac:dyDescent="0.25">
      <c r="A17" s="90">
        <v>1</v>
      </c>
      <c r="B17" s="43" t="s">
        <v>29</v>
      </c>
      <c r="C17" s="42">
        <v>64.3</v>
      </c>
      <c r="D17" s="48" t="s">
        <v>316</v>
      </c>
      <c r="E17" s="119">
        <v>7.923</v>
      </c>
      <c r="F17" s="119">
        <v>7.9290000000000003</v>
      </c>
      <c r="G17" s="120">
        <v>5.1588000000001959E-3</v>
      </c>
      <c r="H17" s="127">
        <v>0.18996904597529299</v>
      </c>
      <c r="I17" s="122">
        <v>0.19512784597529317</v>
      </c>
      <c r="J17" s="132"/>
      <c r="K17" s="71"/>
      <c r="L17" s="132"/>
      <c r="M17" s="71"/>
      <c r="N17" s="71"/>
    </row>
    <row r="18" spans="1:14" x14ac:dyDescent="0.25">
      <c r="A18" s="90">
        <v>2</v>
      </c>
      <c r="B18" s="43" t="s">
        <v>30</v>
      </c>
      <c r="C18" s="44">
        <v>43.1</v>
      </c>
      <c r="D18" s="48" t="s">
        <v>316</v>
      </c>
      <c r="E18" s="119">
        <v>7.4909999999999997</v>
      </c>
      <c r="F18" s="119">
        <v>9.3179999999999996</v>
      </c>
      <c r="G18" s="120">
        <v>1.5708545999999999</v>
      </c>
      <c r="H18" s="127">
        <v>0.12733539473616062</v>
      </c>
      <c r="I18" s="122">
        <v>1.6981899947361605</v>
      </c>
      <c r="J18" s="132"/>
      <c r="K18" s="71"/>
      <c r="L18" s="132"/>
      <c r="M18" s="71"/>
      <c r="N18" s="71"/>
    </row>
    <row r="19" spans="1:14" x14ac:dyDescent="0.25">
      <c r="A19" s="90">
        <v>3</v>
      </c>
      <c r="B19" s="43" t="s">
        <v>31</v>
      </c>
      <c r="C19" s="44">
        <v>45.1</v>
      </c>
      <c r="D19" s="48" t="s">
        <v>316</v>
      </c>
      <c r="E19" s="119">
        <v>6.3570000000000002</v>
      </c>
      <c r="F19" s="119">
        <v>7.7009999999999996</v>
      </c>
      <c r="G19" s="120">
        <v>1.1555711999999996</v>
      </c>
      <c r="H19" s="127">
        <v>0.13324422975872027</v>
      </c>
      <c r="I19" s="122">
        <v>1.2888154297587198</v>
      </c>
      <c r="J19" s="132"/>
      <c r="K19" s="71"/>
      <c r="L19" s="132"/>
      <c r="M19" s="71"/>
      <c r="N19" s="71"/>
    </row>
    <row r="20" spans="1:14" x14ac:dyDescent="0.25">
      <c r="A20" s="90">
        <v>4</v>
      </c>
      <c r="B20" s="43" t="s">
        <v>32</v>
      </c>
      <c r="C20" s="44">
        <v>69.900000000000006</v>
      </c>
      <c r="D20" s="48" t="s">
        <v>316</v>
      </c>
      <c r="E20" s="119">
        <v>13.832000000000001</v>
      </c>
      <c r="F20" s="119">
        <v>18.286000000000001</v>
      </c>
      <c r="G20" s="120">
        <v>3.8295492000000007</v>
      </c>
      <c r="H20" s="127">
        <v>0.20651378403846005</v>
      </c>
      <c r="I20" s="122">
        <v>4.0360629840384608</v>
      </c>
      <c r="J20" s="132"/>
      <c r="K20" s="71"/>
      <c r="L20" s="132"/>
      <c r="M20" s="71"/>
      <c r="N20" s="71"/>
    </row>
    <row r="21" spans="1:14" x14ac:dyDescent="0.25">
      <c r="A21" s="90">
        <v>5</v>
      </c>
      <c r="B21" s="43" t="s">
        <v>33</v>
      </c>
      <c r="C21" s="42">
        <v>64.400000000000006</v>
      </c>
      <c r="D21" s="48" t="s">
        <v>316</v>
      </c>
      <c r="E21" s="119">
        <v>9.4930000000000003</v>
      </c>
      <c r="F21" s="119">
        <v>10.955</v>
      </c>
      <c r="G21" s="120">
        <v>1.2570275999999998</v>
      </c>
      <c r="H21" s="127">
        <v>0.19026448772642099</v>
      </c>
      <c r="I21" s="122">
        <v>1.4472920877264208</v>
      </c>
      <c r="J21" s="132"/>
      <c r="K21" s="71"/>
      <c r="L21" s="132"/>
      <c r="M21" s="71"/>
      <c r="N21" s="71"/>
    </row>
    <row r="22" spans="1:14" x14ac:dyDescent="0.25">
      <c r="A22" s="90">
        <v>6</v>
      </c>
      <c r="B22" s="43" t="s">
        <v>34</v>
      </c>
      <c r="C22" s="42">
        <v>42.9</v>
      </c>
      <c r="D22" s="48" t="s">
        <v>316</v>
      </c>
      <c r="E22" s="119">
        <v>4.9029999999999996</v>
      </c>
      <c r="F22" s="119">
        <v>5.78</v>
      </c>
      <c r="G22" s="120">
        <v>0.75404460000000062</v>
      </c>
      <c r="H22" s="127">
        <v>0.12674451123390465</v>
      </c>
      <c r="I22" s="122">
        <v>0.88078911123390524</v>
      </c>
      <c r="J22" s="132"/>
      <c r="K22" s="71"/>
      <c r="L22" s="132"/>
      <c r="M22" s="71"/>
      <c r="N22" s="71"/>
    </row>
    <row r="23" spans="1:14" x14ac:dyDescent="0.25">
      <c r="A23" s="90">
        <v>7</v>
      </c>
      <c r="B23" s="43" t="s">
        <v>35</v>
      </c>
      <c r="C23" s="42">
        <v>44.6</v>
      </c>
      <c r="D23" s="48" t="s">
        <v>316</v>
      </c>
      <c r="E23" s="119">
        <v>5.7850000000000001</v>
      </c>
      <c r="F23" s="119">
        <v>6.4820000000000002</v>
      </c>
      <c r="G23" s="120">
        <v>0.59928060000000005</v>
      </c>
      <c r="H23" s="127">
        <v>0.13176702100308038</v>
      </c>
      <c r="I23" s="122">
        <v>0.73104762100308041</v>
      </c>
      <c r="J23" s="132"/>
      <c r="K23" s="71"/>
      <c r="L23" s="132"/>
      <c r="M23" s="71"/>
      <c r="N23" s="71"/>
    </row>
    <row r="24" spans="1:14" x14ac:dyDescent="0.25">
      <c r="A24" s="90">
        <v>8</v>
      </c>
      <c r="B24" s="43" t="s">
        <v>36</v>
      </c>
      <c r="C24" s="42">
        <v>69.900000000000006</v>
      </c>
      <c r="D24" s="48" t="s">
        <v>316</v>
      </c>
      <c r="E24" s="119">
        <v>4.5869999999999997</v>
      </c>
      <c r="F24" s="119">
        <v>4.9939999999999998</v>
      </c>
      <c r="G24" s="120">
        <v>0.34993860000000004</v>
      </c>
      <c r="H24" s="127">
        <v>0.20651378403846005</v>
      </c>
      <c r="I24" s="122">
        <v>0.55645238403846009</v>
      </c>
      <c r="J24" s="132"/>
      <c r="K24" s="71"/>
      <c r="L24" s="132"/>
      <c r="M24" s="71"/>
      <c r="N24" s="71"/>
    </row>
    <row r="25" spans="1:14" x14ac:dyDescent="0.25">
      <c r="A25" s="90">
        <v>9</v>
      </c>
      <c r="B25" s="43" t="s">
        <v>37</v>
      </c>
      <c r="C25" s="42">
        <v>64.2</v>
      </c>
      <c r="D25" s="48" t="s">
        <v>316</v>
      </c>
      <c r="E25" s="119">
        <v>4.8620000000000001</v>
      </c>
      <c r="F25" s="119">
        <v>5.7380000000000004</v>
      </c>
      <c r="G25" s="120">
        <v>0.75318480000000032</v>
      </c>
      <c r="H25" s="127">
        <v>0.18967360422416502</v>
      </c>
      <c r="I25" s="122">
        <v>0.94285840422416534</v>
      </c>
      <c r="J25" s="132"/>
      <c r="K25" s="71"/>
      <c r="L25" s="132"/>
      <c r="M25" s="71"/>
      <c r="N25" s="71"/>
    </row>
    <row r="26" spans="1:14" x14ac:dyDescent="0.25">
      <c r="A26" s="90">
        <v>10</v>
      </c>
      <c r="B26" s="43" t="s">
        <v>38</v>
      </c>
      <c r="C26" s="42">
        <v>42.6</v>
      </c>
      <c r="D26" s="48" t="s">
        <v>316</v>
      </c>
      <c r="E26" s="119">
        <v>5.8650000000000002</v>
      </c>
      <c r="F26" s="119">
        <v>5.8680000000000003</v>
      </c>
      <c r="G26" s="120">
        <v>2.5794000000000979E-3</v>
      </c>
      <c r="H26" s="127">
        <v>0.1258581859805207</v>
      </c>
      <c r="I26" s="122">
        <v>0.1284375859805208</v>
      </c>
      <c r="J26" s="132"/>
      <c r="K26" s="71"/>
      <c r="L26" s="132"/>
      <c r="M26" s="71"/>
      <c r="N26" s="71"/>
    </row>
    <row r="27" spans="1:14" x14ac:dyDescent="0.25">
      <c r="A27" s="90">
        <v>11</v>
      </c>
      <c r="B27" s="43" t="s">
        <v>39</v>
      </c>
      <c r="C27" s="42">
        <v>44.6</v>
      </c>
      <c r="D27" s="48" t="s">
        <v>316</v>
      </c>
      <c r="E27" s="119">
        <v>5.9050000000000002</v>
      </c>
      <c r="F27" s="119">
        <v>7.4420000000000002</v>
      </c>
      <c r="G27" s="120">
        <v>1.3215125999999999</v>
      </c>
      <c r="H27" s="127">
        <v>0.13176702100308038</v>
      </c>
      <c r="I27" s="122">
        <v>1.4532796210030803</v>
      </c>
      <c r="J27" s="132"/>
      <c r="K27" s="71"/>
      <c r="L27" s="132"/>
      <c r="M27" s="71"/>
      <c r="N27" s="71"/>
    </row>
    <row r="28" spans="1:14" x14ac:dyDescent="0.25">
      <c r="A28" s="90">
        <v>12</v>
      </c>
      <c r="B28" s="43" t="s">
        <v>40</v>
      </c>
      <c r="C28" s="42">
        <v>69.900000000000006</v>
      </c>
      <c r="D28" s="48" t="s">
        <v>316</v>
      </c>
      <c r="E28" s="119">
        <v>8.5990000000000002</v>
      </c>
      <c r="F28" s="119">
        <v>10.023</v>
      </c>
      <c r="G28" s="120">
        <v>1.2243551999999995</v>
      </c>
      <c r="H28" s="127">
        <v>0.20651378403846005</v>
      </c>
      <c r="I28" s="122">
        <v>1.4308689840384596</v>
      </c>
      <c r="J28" s="132"/>
      <c r="K28" s="71"/>
      <c r="L28" s="132"/>
      <c r="M28" s="71"/>
      <c r="N28" s="71"/>
    </row>
    <row r="29" spans="1:14" x14ac:dyDescent="0.25">
      <c r="A29" s="90">
        <v>13</v>
      </c>
      <c r="B29" s="43" t="s">
        <v>41</v>
      </c>
      <c r="C29" s="42">
        <v>64.900000000000006</v>
      </c>
      <c r="D29" s="48" t="s">
        <v>316</v>
      </c>
      <c r="E29" s="119">
        <v>8.7260000000000009</v>
      </c>
      <c r="F29" s="119">
        <v>9.1270000000000007</v>
      </c>
      <c r="G29" s="120">
        <v>0.34477979999999986</v>
      </c>
      <c r="H29" s="127">
        <v>0.19174169648206091</v>
      </c>
      <c r="I29" s="122">
        <v>0.53652149648206082</v>
      </c>
      <c r="J29" s="132"/>
      <c r="K29" s="71"/>
      <c r="L29" s="132"/>
      <c r="M29" s="71"/>
      <c r="N29" s="71"/>
    </row>
    <row r="30" spans="1:14" x14ac:dyDescent="0.25">
      <c r="A30" s="90">
        <v>14</v>
      </c>
      <c r="B30" s="43" t="s">
        <v>42</v>
      </c>
      <c r="C30" s="42">
        <v>42.4</v>
      </c>
      <c r="D30" s="48" t="s">
        <v>316</v>
      </c>
      <c r="E30" s="119">
        <v>3.9510000000000001</v>
      </c>
      <c r="F30" s="119">
        <v>4.5890000000000004</v>
      </c>
      <c r="G30" s="120">
        <v>0.54855240000000027</v>
      </c>
      <c r="H30" s="127">
        <v>0.12526730247826473</v>
      </c>
      <c r="I30" s="122">
        <v>0.67381970247826506</v>
      </c>
      <c r="J30" s="66"/>
      <c r="L30" s="132"/>
      <c r="M30" s="19"/>
    </row>
    <row r="31" spans="1:14" x14ac:dyDescent="0.25">
      <c r="A31" s="90">
        <v>15</v>
      </c>
      <c r="B31" s="43" t="s">
        <v>43</v>
      </c>
      <c r="C31" s="42">
        <v>45</v>
      </c>
      <c r="D31" s="48" t="s">
        <v>316</v>
      </c>
      <c r="E31" s="119">
        <v>6.0069999999999997</v>
      </c>
      <c r="F31" s="119">
        <v>6.01</v>
      </c>
      <c r="G31" s="120">
        <v>2.5794000000000979E-3</v>
      </c>
      <c r="H31" s="127">
        <v>0.1329487880075923</v>
      </c>
      <c r="I31" s="122">
        <v>0.13552818800759239</v>
      </c>
      <c r="J31" s="66"/>
      <c r="L31" s="132"/>
      <c r="M31" s="19"/>
    </row>
    <row r="32" spans="1:14" x14ac:dyDescent="0.25">
      <c r="A32" s="90">
        <v>16</v>
      </c>
      <c r="B32" s="43" t="s">
        <v>44</v>
      </c>
      <c r="C32" s="42">
        <v>70</v>
      </c>
      <c r="D32" s="48" t="s">
        <v>316</v>
      </c>
      <c r="E32" s="119">
        <v>6.7039999999999997</v>
      </c>
      <c r="F32" s="119">
        <v>7.4530000000000003</v>
      </c>
      <c r="G32" s="120">
        <v>0.64399020000000051</v>
      </c>
      <c r="H32" s="127">
        <v>0.20680922578958802</v>
      </c>
      <c r="I32" s="122">
        <v>0.85079942578958856</v>
      </c>
      <c r="J32" s="66"/>
      <c r="L32" s="132"/>
      <c r="M32" s="19"/>
    </row>
    <row r="33" spans="1:13" x14ac:dyDescent="0.25">
      <c r="A33" s="90">
        <v>17</v>
      </c>
      <c r="B33" s="43" t="s">
        <v>45</v>
      </c>
      <c r="C33" s="42">
        <v>64.599999999999994</v>
      </c>
      <c r="D33" s="48" t="s">
        <v>316</v>
      </c>
      <c r="E33" s="119">
        <v>7.8070000000000004</v>
      </c>
      <c r="F33" s="119">
        <v>8.8290000000000006</v>
      </c>
      <c r="G33" s="120">
        <v>0.87871560000000026</v>
      </c>
      <c r="H33" s="127">
        <v>0.19085537122867693</v>
      </c>
      <c r="I33" s="122">
        <v>1.0695709712286772</v>
      </c>
      <c r="J33" s="66"/>
      <c r="L33" s="132"/>
      <c r="M33" s="19"/>
    </row>
    <row r="34" spans="1:13" x14ac:dyDescent="0.25">
      <c r="A34" s="90">
        <v>18</v>
      </c>
      <c r="B34" s="43" t="s">
        <v>46</v>
      </c>
      <c r="C34" s="42">
        <v>42.5</v>
      </c>
      <c r="D34" s="48" t="s">
        <v>316</v>
      </c>
      <c r="E34" s="119">
        <v>4.9980000000000002</v>
      </c>
      <c r="F34" s="119">
        <v>6.37</v>
      </c>
      <c r="G34" s="120">
        <v>1.1796456</v>
      </c>
      <c r="H34" s="127">
        <v>0.12556274422939273</v>
      </c>
      <c r="I34" s="122">
        <v>1.3052083442293927</v>
      </c>
      <c r="J34" s="66"/>
      <c r="L34" s="132"/>
      <c r="M34" s="19"/>
    </row>
    <row r="35" spans="1:13" x14ac:dyDescent="0.25">
      <c r="A35" s="90">
        <v>19</v>
      </c>
      <c r="B35" s="43" t="s">
        <v>47</v>
      </c>
      <c r="C35" s="42">
        <v>44.6</v>
      </c>
      <c r="D35" s="48" t="s">
        <v>316</v>
      </c>
      <c r="E35" s="119">
        <v>3.8929999999999998</v>
      </c>
      <c r="F35" s="119">
        <v>4.2729999999999997</v>
      </c>
      <c r="G35" s="120">
        <v>0.3267239999999999</v>
      </c>
      <c r="H35" s="127">
        <v>0.13176702100308038</v>
      </c>
      <c r="I35" s="122">
        <v>0.45849102100308026</v>
      </c>
      <c r="J35" s="66"/>
      <c r="L35" s="132"/>
      <c r="M35" s="19"/>
    </row>
    <row r="36" spans="1:13" x14ac:dyDescent="0.25">
      <c r="A36" s="90">
        <v>20</v>
      </c>
      <c r="B36" s="43" t="s">
        <v>48</v>
      </c>
      <c r="C36" s="42">
        <v>69.7</v>
      </c>
      <c r="D36" s="48" t="s">
        <v>316</v>
      </c>
      <c r="E36" s="119">
        <v>8.73</v>
      </c>
      <c r="F36" s="119">
        <v>8.73</v>
      </c>
      <c r="G36" s="120">
        <v>0</v>
      </c>
      <c r="H36" s="127">
        <v>0.20592290053620407</v>
      </c>
      <c r="I36" s="122">
        <v>0.20592290053620407</v>
      </c>
      <c r="J36" s="66"/>
      <c r="L36" s="132"/>
      <c r="M36" s="19"/>
    </row>
    <row r="37" spans="1:13" x14ac:dyDescent="0.25">
      <c r="A37" s="90">
        <v>21</v>
      </c>
      <c r="B37" s="43" t="s">
        <v>49</v>
      </c>
      <c r="C37" s="42">
        <v>64.2</v>
      </c>
      <c r="D37" s="48" t="s">
        <v>316</v>
      </c>
      <c r="E37" s="119">
        <v>8.6989999999999998</v>
      </c>
      <c r="F37" s="119">
        <v>10.385</v>
      </c>
      <c r="G37" s="120">
        <v>1.4496228</v>
      </c>
      <c r="H37" s="127">
        <v>0.18967360422416502</v>
      </c>
      <c r="I37" s="122">
        <v>1.6392964042241651</v>
      </c>
      <c r="J37" s="66"/>
      <c r="L37" s="132"/>
      <c r="M37" s="19"/>
    </row>
    <row r="38" spans="1:13" x14ac:dyDescent="0.25">
      <c r="A38" s="90">
        <v>22</v>
      </c>
      <c r="B38" s="43" t="s">
        <v>50</v>
      </c>
      <c r="C38" s="42">
        <v>42.3</v>
      </c>
      <c r="D38" s="48" t="s">
        <v>316</v>
      </c>
      <c r="E38" s="119">
        <v>4.226</v>
      </c>
      <c r="F38" s="119">
        <v>4.226</v>
      </c>
      <c r="G38" s="120">
        <v>0</v>
      </c>
      <c r="H38" s="127">
        <v>0.12497186072713674</v>
      </c>
      <c r="I38" s="122">
        <v>0.12497186072713674</v>
      </c>
      <c r="J38" s="66"/>
      <c r="L38" s="132"/>
      <c r="M38" s="19"/>
    </row>
    <row r="39" spans="1:13" x14ac:dyDescent="0.25">
      <c r="A39" s="90">
        <v>23</v>
      </c>
      <c r="B39" s="43" t="s">
        <v>51</v>
      </c>
      <c r="C39" s="42">
        <v>44.5</v>
      </c>
      <c r="D39" s="48" t="s">
        <v>316</v>
      </c>
      <c r="E39" s="119">
        <v>4.9870000000000001</v>
      </c>
      <c r="F39" s="119">
        <v>5.81</v>
      </c>
      <c r="G39" s="120">
        <v>0.70761539999999956</v>
      </c>
      <c r="H39" s="127">
        <v>0.13147157925195238</v>
      </c>
      <c r="I39" s="122">
        <v>0.83908697925195197</v>
      </c>
      <c r="J39" s="66"/>
      <c r="L39" s="132"/>
      <c r="M39" s="19"/>
    </row>
    <row r="40" spans="1:13" x14ac:dyDescent="0.25">
      <c r="A40" s="90">
        <v>24</v>
      </c>
      <c r="B40" s="43" t="s">
        <v>52</v>
      </c>
      <c r="C40" s="42">
        <v>69.400000000000006</v>
      </c>
      <c r="D40" s="48" t="s">
        <v>316</v>
      </c>
      <c r="E40" s="119">
        <v>8.0259999999999998</v>
      </c>
      <c r="F40" s="119">
        <v>8.1739999999999995</v>
      </c>
      <c r="G40" s="120">
        <v>0.12725039999999974</v>
      </c>
      <c r="H40" s="127">
        <v>0.20503657528282013</v>
      </c>
      <c r="I40" s="122">
        <v>0.33228697528281986</v>
      </c>
      <c r="J40" s="66"/>
      <c r="L40" s="132"/>
      <c r="M40" s="19"/>
    </row>
    <row r="41" spans="1:13" x14ac:dyDescent="0.25">
      <c r="A41" s="90">
        <v>25</v>
      </c>
      <c r="B41" s="43" t="s">
        <v>53</v>
      </c>
      <c r="C41" s="42">
        <v>64.3</v>
      </c>
      <c r="D41" s="48" t="s">
        <v>316</v>
      </c>
      <c r="E41" s="119">
        <v>3.9460000000000002</v>
      </c>
      <c r="F41" s="119">
        <v>3.9460000000000002</v>
      </c>
      <c r="G41" s="120">
        <v>0</v>
      </c>
      <c r="H41" s="127">
        <v>0.18996904597529299</v>
      </c>
      <c r="I41" s="122">
        <v>0.18996904597529299</v>
      </c>
      <c r="J41" s="66"/>
      <c r="L41" s="132"/>
      <c r="M41" s="19"/>
    </row>
    <row r="42" spans="1:13" x14ac:dyDescent="0.25">
      <c r="A42" s="90">
        <v>26</v>
      </c>
      <c r="B42" s="43" t="s">
        <v>54</v>
      </c>
      <c r="C42" s="42">
        <v>42.8</v>
      </c>
      <c r="D42" s="48" t="s">
        <v>316</v>
      </c>
      <c r="E42" s="119">
        <v>3.7589999999999999</v>
      </c>
      <c r="F42" s="119">
        <v>4.6890000000000001</v>
      </c>
      <c r="G42" s="120">
        <v>0.79961400000000016</v>
      </c>
      <c r="H42" s="127">
        <v>0.12644906948277668</v>
      </c>
      <c r="I42" s="122">
        <v>0.92606306948277683</v>
      </c>
      <c r="J42" s="66"/>
      <c r="L42" s="132"/>
      <c r="M42" s="19"/>
    </row>
    <row r="43" spans="1:13" x14ac:dyDescent="0.25">
      <c r="A43" s="90">
        <v>27</v>
      </c>
      <c r="B43" s="43" t="s">
        <v>55</v>
      </c>
      <c r="C43" s="42">
        <v>45.3</v>
      </c>
      <c r="D43" s="48" t="s">
        <v>316</v>
      </c>
      <c r="E43" s="119">
        <v>3.278</v>
      </c>
      <c r="F43" s="119">
        <v>3.278</v>
      </c>
      <c r="G43" s="120">
        <v>0</v>
      </c>
      <c r="H43" s="127">
        <v>0.13383511326097625</v>
      </c>
      <c r="I43" s="122">
        <v>0.13383511326097625</v>
      </c>
      <c r="J43" s="66"/>
      <c r="L43" s="132"/>
      <c r="M43" s="19"/>
    </row>
    <row r="44" spans="1:13" x14ac:dyDescent="0.25">
      <c r="A44" s="90">
        <v>28</v>
      </c>
      <c r="B44" s="43" t="s">
        <v>56</v>
      </c>
      <c r="C44" s="42">
        <v>69.599999999999994</v>
      </c>
      <c r="D44" s="48" t="s">
        <v>316</v>
      </c>
      <c r="E44" s="119">
        <v>9.7379999999999995</v>
      </c>
      <c r="F44" s="119">
        <v>10.928000000000001</v>
      </c>
      <c r="G44" s="120">
        <v>1.023162000000001</v>
      </c>
      <c r="H44" s="127">
        <v>0.20562745878507607</v>
      </c>
      <c r="I44" s="122">
        <v>1.2287894587850772</v>
      </c>
      <c r="J44" s="66"/>
      <c r="L44" s="132"/>
      <c r="M44" s="19"/>
    </row>
    <row r="45" spans="1:13" x14ac:dyDescent="0.25">
      <c r="A45" s="90">
        <v>29</v>
      </c>
      <c r="B45" s="43" t="s">
        <v>57</v>
      </c>
      <c r="C45" s="42">
        <v>63.3</v>
      </c>
      <c r="D45" s="48" t="s">
        <v>316</v>
      </c>
      <c r="E45" s="119">
        <v>6.0229999999999997</v>
      </c>
      <c r="F45" s="119">
        <v>6.0229999999999997</v>
      </c>
      <c r="G45" s="120">
        <v>0</v>
      </c>
      <c r="H45" s="127">
        <v>0.18701462846401315</v>
      </c>
      <c r="I45" s="122">
        <v>0.18701462846401315</v>
      </c>
      <c r="J45" s="66"/>
      <c r="L45" s="132"/>
      <c r="M45" s="19"/>
    </row>
    <row r="46" spans="1:13" x14ac:dyDescent="0.25">
      <c r="A46" s="90">
        <v>30</v>
      </c>
      <c r="B46" s="43" t="s">
        <v>58</v>
      </c>
      <c r="C46" s="42">
        <v>42.5</v>
      </c>
      <c r="D46" s="48" t="s">
        <v>316</v>
      </c>
      <c r="E46" s="119">
        <v>2.6</v>
      </c>
      <c r="F46" s="119">
        <v>2.6</v>
      </c>
      <c r="G46" s="120">
        <v>0</v>
      </c>
      <c r="H46" s="127">
        <v>0.12556274422939273</v>
      </c>
      <c r="I46" s="122">
        <v>0.12556274422939273</v>
      </c>
      <c r="J46" s="66"/>
      <c r="L46" s="132"/>
      <c r="M46" s="19"/>
    </row>
    <row r="47" spans="1:13" x14ac:dyDescent="0.25">
      <c r="A47" s="90">
        <v>31</v>
      </c>
      <c r="B47" s="43" t="s">
        <v>59</v>
      </c>
      <c r="C47" s="42">
        <v>44.5</v>
      </c>
      <c r="D47" s="48" t="s">
        <v>316</v>
      </c>
      <c r="E47" s="119">
        <v>5.3550000000000004</v>
      </c>
      <c r="F47" s="119">
        <v>5.7759999999999998</v>
      </c>
      <c r="G47" s="120">
        <v>0.36197579999999946</v>
      </c>
      <c r="H47" s="127">
        <v>0.13147157925195238</v>
      </c>
      <c r="I47" s="122">
        <v>0.49344737925195181</v>
      </c>
      <c r="J47" s="66"/>
      <c r="L47" s="132"/>
      <c r="M47" s="19"/>
    </row>
    <row r="48" spans="1:13" x14ac:dyDescent="0.25">
      <c r="A48" s="90">
        <v>32</v>
      </c>
      <c r="B48" s="43" t="s">
        <v>60</v>
      </c>
      <c r="C48" s="42">
        <v>69.900000000000006</v>
      </c>
      <c r="D48" s="48" t="s">
        <v>316</v>
      </c>
      <c r="E48" s="119">
        <v>1.107</v>
      </c>
      <c r="F48" s="119">
        <v>1.107</v>
      </c>
      <c r="G48" s="120">
        <v>0</v>
      </c>
      <c r="H48" s="127">
        <v>0.20651378403846005</v>
      </c>
      <c r="I48" s="122">
        <v>0.20651378403846005</v>
      </c>
      <c r="J48" s="66"/>
      <c r="L48" s="132"/>
      <c r="M48" s="19"/>
    </row>
    <row r="49" spans="1:13" x14ac:dyDescent="0.25">
      <c r="A49" s="90">
        <v>33</v>
      </c>
      <c r="B49" s="43" t="s">
        <v>61</v>
      </c>
      <c r="C49" s="42">
        <v>64.8</v>
      </c>
      <c r="D49" s="48" t="s">
        <v>316</v>
      </c>
      <c r="E49" s="119">
        <v>5.6159999999999997</v>
      </c>
      <c r="F49" s="119">
        <v>6.0739999999999998</v>
      </c>
      <c r="G49" s="120">
        <v>0.39378840000000015</v>
      </c>
      <c r="H49" s="127">
        <v>0.19144625473093291</v>
      </c>
      <c r="I49" s="122">
        <v>0.58523465473093306</v>
      </c>
      <c r="J49" s="66"/>
      <c r="L49" s="132"/>
      <c r="M49" s="19"/>
    </row>
    <row r="50" spans="1:13" x14ac:dyDescent="0.25">
      <c r="A50" s="90">
        <v>34</v>
      </c>
      <c r="B50" s="43" t="s">
        <v>386</v>
      </c>
      <c r="C50" s="42">
        <v>42.7</v>
      </c>
      <c r="D50" s="48" t="s">
        <v>316</v>
      </c>
      <c r="E50" s="119">
        <v>3.1640000000000001</v>
      </c>
      <c r="F50" s="119">
        <v>3.4129999999999998</v>
      </c>
      <c r="G50" s="120">
        <v>0.2140901999999997</v>
      </c>
      <c r="H50" s="127">
        <v>0.1261536277316487</v>
      </c>
      <c r="I50" s="122">
        <v>0.34024382773164841</v>
      </c>
      <c r="J50" s="66"/>
      <c r="L50" s="132"/>
      <c r="M50" s="19"/>
    </row>
    <row r="51" spans="1:13" x14ac:dyDescent="0.25">
      <c r="A51" s="90">
        <v>35</v>
      </c>
      <c r="B51" s="43" t="s">
        <v>63</v>
      </c>
      <c r="C51" s="42">
        <v>44.4</v>
      </c>
      <c r="D51" s="48" t="s">
        <v>316</v>
      </c>
      <c r="E51" s="119">
        <v>5.1520000000000001</v>
      </c>
      <c r="F51" s="119">
        <v>5.9290000000000003</v>
      </c>
      <c r="G51" s="120">
        <v>0.66806460000000012</v>
      </c>
      <c r="H51" s="127">
        <v>0.13117613750082438</v>
      </c>
      <c r="I51" s="122">
        <v>0.79924073750082447</v>
      </c>
      <c r="J51" s="66"/>
      <c r="L51" s="132"/>
      <c r="M51" s="19"/>
    </row>
    <row r="52" spans="1:13" x14ac:dyDescent="0.25">
      <c r="A52" s="90">
        <v>36</v>
      </c>
      <c r="B52" s="43" t="s">
        <v>64</v>
      </c>
      <c r="C52" s="42">
        <v>69</v>
      </c>
      <c r="D52" s="48" t="s">
        <v>316</v>
      </c>
      <c r="E52" s="119">
        <v>6.3869999999999996</v>
      </c>
      <c r="F52" s="119">
        <v>6.81</v>
      </c>
      <c r="G52" s="120">
        <v>0.36369540000000006</v>
      </c>
      <c r="H52" s="127">
        <v>0.20385480827830818</v>
      </c>
      <c r="I52" s="122">
        <v>0.56755020827830827</v>
      </c>
      <c r="J52" s="66"/>
      <c r="L52" s="132"/>
      <c r="M52" s="19"/>
    </row>
    <row r="53" spans="1:13" x14ac:dyDescent="0.25">
      <c r="A53" s="90">
        <v>37</v>
      </c>
      <c r="B53" s="43" t="s">
        <v>65</v>
      </c>
      <c r="C53" s="42">
        <v>64.5</v>
      </c>
      <c r="D53" s="48" t="s">
        <v>316</v>
      </c>
      <c r="E53" s="119">
        <v>5.4909999999999997</v>
      </c>
      <c r="F53" s="119">
        <v>5.4930000000000003</v>
      </c>
      <c r="G53" s="120">
        <v>1.7196000000005744E-3</v>
      </c>
      <c r="H53" s="127">
        <v>0.19055992947754896</v>
      </c>
      <c r="I53" s="122">
        <v>0.19227952947754953</v>
      </c>
      <c r="J53" s="66"/>
      <c r="L53" s="132"/>
      <c r="M53" s="19"/>
    </row>
    <row r="54" spans="1:13" x14ac:dyDescent="0.25">
      <c r="A54" s="90">
        <v>38</v>
      </c>
      <c r="B54" s="43" t="s">
        <v>66</v>
      </c>
      <c r="C54" s="42">
        <v>42</v>
      </c>
      <c r="D54" s="48" t="s">
        <v>316</v>
      </c>
      <c r="E54" s="119">
        <v>6.7930000000000001</v>
      </c>
      <c r="F54" s="119">
        <v>7.4870000000000001</v>
      </c>
      <c r="G54" s="120">
        <v>0.59670119999999993</v>
      </c>
      <c r="H54" s="127">
        <v>0.12408553547375281</v>
      </c>
      <c r="I54" s="122">
        <v>0.72078673547375272</v>
      </c>
      <c r="J54" s="66"/>
      <c r="L54" s="132"/>
      <c r="M54" s="19"/>
    </row>
    <row r="55" spans="1:13" x14ac:dyDescent="0.25">
      <c r="A55" s="90">
        <v>39</v>
      </c>
      <c r="B55" s="43" t="s">
        <v>67</v>
      </c>
      <c r="C55" s="42">
        <v>44.4</v>
      </c>
      <c r="D55" s="48" t="s">
        <v>316</v>
      </c>
      <c r="E55" s="119">
        <v>3.556</v>
      </c>
      <c r="F55" s="119">
        <v>3.556</v>
      </c>
      <c r="G55" s="120">
        <v>0</v>
      </c>
      <c r="H55" s="127">
        <v>0.13117613750082438</v>
      </c>
      <c r="I55" s="122">
        <v>0.13117613750082438</v>
      </c>
      <c r="J55" s="66"/>
      <c r="L55" s="132"/>
      <c r="M55" s="19"/>
    </row>
    <row r="56" spans="1:13" x14ac:dyDescent="0.25">
      <c r="A56" s="90">
        <v>40</v>
      </c>
      <c r="B56" s="43" t="s">
        <v>68</v>
      </c>
      <c r="C56" s="42">
        <v>69.2</v>
      </c>
      <c r="D56" s="48" t="s">
        <v>316</v>
      </c>
      <c r="E56" s="119">
        <v>5.1950000000000003</v>
      </c>
      <c r="F56" s="119">
        <v>6.5819999999999999</v>
      </c>
      <c r="G56" s="120">
        <v>1.1925425999999997</v>
      </c>
      <c r="H56" s="127">
        <v>0.20444569178056415</v>
      </c>
      <c r="I56" s="122">
        <v>1.3969882917805638</v>
      </c>
      <c r="J56" s="66"/>
      <c r="L56" s="132"/>
      <c r="M56" s="19"/>
    </row>
    <row r="57" spans="1:13" x14ac:dyDescent="0.25">
      <c r="A57" s="90">
        <v>41</v>
      </c>
      <c r="B57" s="43" t="s">
        <v>69</v>
      </c>
      <c r="C57" s="42">
        <v>64.7</v>
      </c>
      <c r="D57" s="48" t="s">
        <v>316</v>
      </c>
      <c r="E57" s="119">
        <v>5.0030000000000001</v>
      </c>
      <c r="F57" s="119">
        <v>6.38</v>
      </c>
      <c r="G57" s="120">
        <v>1.1839445999999998</v>
      </c>
      <c r="H57" s="127">
        <v>0.19115081297980493</v>
      </c>
      <c r="I57" s="122">
        <v>1.3750954129798048</v>
      </c>
      <c r="J57" s="66"/>
      <c r="L57" s="132"/>
      <c r="M57" s="19"/>
    </row>
    <row r="58" spans="1:13" x14ac:dyDescent="0.25">
      <c r="A58" s="90">
        <v>42</v>
      </c>
      <c r="B58" s="43" t="s">
        <v>70</v>
      </c>
      <c r="C58" s="42">
        <v>42.5</v>
      </c>
      <c r="D58" s="48" t="s">
        <v>316</v>
      </c>
      <c r="E58" s="119">
        <v>1.9690000000000001</v>
      </c>
      <c r="F58" s="119">
        <v>2.0590000000000002</v>
      </c>
      <c r="G58" s="120">
        <v>7.7382000000000076E-2</v>
      </c>
      <c r="H58" s="127">
        <v>0.12556274422939273</v>
      </c>
      <c r="I58" s="122">
        <v>0.20294474422939279</v>
      </c>
      <c r="J58" s="66"/>
      <c r="L58" s="132"/>
      <c r="M58" s="19"/>
    </row>
    <row r="59" spans="1:13" x14ac:dyDescent="0.25">
      <c r="A59" s="90">
        <v>43</v>
      </c>
      <c r="B59" s="43" t="s">
        <v>71</v>
      </c>
      <c r="C59" s="42">
        <v>44.5</v>
      </c>
      <c r="D59" s="48" t="s">
        <v>316</v>
      </c>
      <c r="E59" s="119">
        <v>4.452</v>
      </c>
      <c r="F59" s="119">
        <v>5.2160000000000002</v>
      </c>
      <c r="G59" s="120">
        <v>0.65688720000000023</v>
      </c>
      <c r="H59" s="127">
        <v>0.13147157925195238</v>
      </c>
      <c r="I59" s="122">
        <v>0.78835877925195263</v>
      </c>
      <c r="J59" s="66"/>
      <c r="L59" s="132"/>
      <c r="M59" s="19"/>
    </row>
    <row r="60" spans="1:13" x14ac:dyDescent="0.25">
      <c r="A60" s="90">
        <v>44</v>
      </c>
      <c r="B60" s="43" t="s">
        <v>72</v>
      </c>
      <c r="C60" s="42">
        <v>69.599999999999994</v>
      </c>
      <c r="D60" s="48" t="s">
        <v>316</v>
      </c>
      <c r="E60" s="119">
        <v>7.4669999999999996</v>
      </c>
      <c r="F60" s="119">
        <v>7.681</v>
      </c>
      <c r="G60" s="120">
        <v>0.18399720000000036</v>
      </c>
      <c r="H60" s="127">
        <v>0.20562745878507607</v>
      </c>
      <c r="I60" s="122">
        <v>0.38962465878507646</v>
      </c>
      <c r="J60" s="66"/>
      <c r="L60" s="132"/>
      <c r="M60" s="19"/>
    </row>
    <row r="61" spans="1:13" x14ac:dyDescent="0.25">
      <c r="A61" s="90">
        <v>45</v>
      </c>
      <c r="B61" s="43" t="s">
        <v>73</v>
      </c>
      <c r="C61" s="42">
        <v>64.8</v>
      </c>
      <c r="D61" s="48" t="s">
        <v>316</v>
      </c>
      <c r="E61" s="119">
        <v>8.6820000000000004</v>
      </c>
      <c r="F61" s="119">
        <v>9.5670000000000002</v>
      </c>
      <c r="G61" s="120">
        <v>0.76092299999999979</v>
      </c>
      <c r="H61" s="127">
        <v>0.19144625473093291</v>
      </c>
      <c r="I61" s="122">
        <v>0.9523692547309327</v>
      </c>
      <c r="J61" s="66"/>
      <c r="L61" s="132"/>
      <c r="M61" s="19"/>
    </row>
    <row r="62" spans="1:13" x14ac:dyDescent="0.25">
      <c r="A62" s="90">
        <v>46</v>
      </c>
      <c r="B62" s="43" t="s">
        <v>74</v>
      </c>
      <c r="C62" s="42">
        <v>42.6</v>
      </c>
      <c r="D62" s="48" t="s">
        <v>316</v>
      </c>
      <c r="E62" s="119">
        <v>2.1150000000000002</v>
      </c>
      <c r="F62" s="119">
        <v>2.6440000000000001</v>
      </c>
      <c r="G62" s="120">
        <v>0.45483419999999991</v>
      </c>
      <c r="H62" s="127">
        <v>0.1258581859805207</v>
      </c>
      <c r="I62" s="122">
        <v>0.58069238598052064</v>
      </c>
      <c r="J62" s="66"/>
      <c r="L62" s="132"/>
      <c r="M62" s="19"/>
    </row>
    <row r="63" spans="1:13" x14ac:dyDescent="0.25">
      <c r="A63" s="90">
        <v>47</v>
      </c>
      <c r="B63" s="43" t="s">
        <v>75</v>
      </c>
      <c r="C63" s="42">
        <v>44.2</v>
      </c>
      <c r="D63" s="48" t="s">
        <v>316</v>
      </c>
      <c r="E63" s="119">
        <v>4.3890000000000002</v>
      </c>
      <c r="F63" s="119">
        <v>5.1379999999999999</v>
      </c>
      <c r="G63" s="120">
        <v>0.64399019999999974</v>
      </c>
      <c r="H63" s="127">
        <v>0.13058525399856843</v>
      </c>
      <c r="I63" s="122">
        <v>0.7745754539985682</v>
      </c>
      <c r="J63" s="66"/>
      <c r="L63" s="132"/>
      <c r="M63" s="19"/>
    </row>
    <row r="64" spans="1:13" x14ac:dyDescent="0.25">
      <c r="A64" s="90">
        <v>48</v>
      </c>
      <c r="B64" s="43" t="s">
        <v>76</v>
      </c>
      <c r="C64" s="42">
        <v>69.2</v>
      </c>
      <c r="D64" s="48" t="s">
        <v>316</v>
      </c>
      <c r="E64" s="119">
        <v>7.4809999999999999</v>
      </c>
      <c r="F64" s="119">
        <v>8.6479999999999997</v>
      </c>
      <c r="G64" s="120">
        <v>1.0033865999999998</v>
      </c>
      <c r="H64" s="127">
        <v>0.20444569178056415</v>
      </c>
      <c r="I64" s="122">
        <v>1.2078322917805639</v>
      </c>
      <c r="J64" s="66"/>
      <c r="L64" s="132"/>
      <c r="M64" s="19"/>
    </row>
    <row r="65" spans="1:13" x14ac:dyDescent="0.25">
      <c r="A65" s="90">
        <v>49</v>
      </c>
      <c r="B65" s="43" t="s">
        <v>77</v>
      </c>
      <c r="C65" s="42">
        <v>64.3</v>
      </c>
      <c r="D65" s="48" t="s">
        <v>316</v>
      </c>
      <c r="E65" s="119">
        <v>4.0709999999999997</v>
      </c>
      <c r="F65" s="119">
        <v>5.3029999999999999</v>
      </c>
      <c r="G65" s="120">
        <v>1.0592736000000003</v>
      </c>
      <c r="H65" s="127">
        <v>0.18996904597529299</v>
      </c>
      <c r="I65" s="122">
        <v>1.2492426459752932</v>
      </c>
      <c r="J65" s="66"/>
      <c r="L65" s="132"/>
      <c r="M65" s="19"/>
    </row>
    <row r="66" spans="1:13" x14ac:dyDescent="0.25">
      <c r="A66" s="90">
        <v>50</v>
      </c>
      <c r="B66" s="43" t="s">
        <v>78</v>
      </c>
      <c r="C66" s="42">
        <v>42.5</v>
      </c>
      <c r="D66" s="48" t="s">
        <v>316</v>
      </c>
      <c r="E66" s="119">
        <v>3.9980000000000002</v>
      </c>
      <c r="F66" s="119">
        <v>4.9000000000000004</v>
      </c>
      <c r="G66" s="120">
        <v>0.77553960000000011</v>
      </c>
      <c r="H66" s="127">
        <v>0.12556274422939273</v>
      </c>
      <c r="I66" s="122">
        <v>0.90110234422939284</v>
      </c>
      <c r="J66" s="66"/>
      <c r="L66" s="132"/>
      <c r="M66" s="19"/>
    </row>
    <row r="67" spans="1:13" x14ac:dyDescent="0.25">
      <c r="A67" s="90">
        <v>51</v>
      </c>
      <c r="B67" s="43" t="s">
        <v>79</v>
      </c>
      <c r="C67" s="42">
        <v>43.8</v>
      </c>
      <c r="D67" s="48" t="s">
        <v>316</v>
      </c>
      <c r="E67" s="119">
        <v>2.4790000000000001</v>
      </c>
      <c r="F67" s="119">
        <v>2.496</v>
      </c>
      <c r="G67" s="120">
        <v>1.4616599999999917E-2</v>
      </c>
      <c r="H67" s="127">
        <v>0.12940348699405649</v>
      </c>
      <c r="I67" s="122">
        <v>0.14402008699405641</v>
      </c>
      <c r="J67" s="66"/>
      <c r="L67" s="132"/>
      <c r="M67" s="19"/>
    </row>
    <row r="68" spans="1:13" x14ac:dyDescent="0.25">
      <c r="A68" s="90">
        <v>52</v>
      </c>
      <c r="B68" s="43" t="s">
        <v>80</v>
      </c>
      <c r="C68" s="42">
        <v>69.3</v>
      </c>
      <c r="D68" s="48" t="s">
        <v>316</v>
      </c>
      <c r="E68" s="119">
        <v>6.1870000000000003</v>
      </c>
      <c r="F68" s="119">
        <v>6.8239999999999998</v>
      </c>
      <c r="G68" s="120">
        <v>0.54769259999999964</v>
      </c>
      <c r="H68" s="127">
        <v>0.20474113353169213</v>
      </c>
      <c r="I68" s="122">
        <v>0.75243373353169174</v>
      </c>
      <c r="J68" s="66"/>
      <c r="L68" s="132"/>
      <c r="M68" s="19"/>
    </row>
    <row r="69" spans="1:13" x14ac:dyDescent="0.25">
      <c r="A69" s="90">
        <v>53</v>
      </c>
      <c r="B69" s="43" t="s">
        <v>81</v>
      </c>
      <c r="C69" s="42">
        <v>63.7</v>
      </c>
      <c r="D69" s="48" t="s">
        <v>316</v>
      </c>
      <c r="E69" s="119">
        <v>6.109</v>
      </c>
      <c r="F69" s="119">
        <v>6.6070000000000002</v>
      </c>
      <c r="G69" s="120">
        <v>0.42818040000000018</v>
      </c>
      <c r="H69" s="127">
        <v>0.1881963954685251</v>
      </c>
      <c r="I69" s="122">
        <v>0.61637679546852531</v>
      </c>
      <c r="J69" s="66"/>
      <c r="L69" s="132"/>
      <c r="M69" s="19"/>
    </row>
    <row r="70" spans="1:13" x14ac:dyDescent="0.25">
      <c r="A70" s="90">
        <v>54</v>
      </c>
      <c r="B70" s="43" t="s">
        <v>82</v>
      </c>
      <c r="C70" s="42">
        <v>42.4</v>
      </c>
      <c r="D70" s="48" t="s">
        <v>316</v>
      </c>
      <c r="E70" s="119">
        <v>5.0430000000000001</v>
      </c>
      <c r="F70" s="119">
        <v>5.9119999999999999</v>
      </c>
      <c r="G70" s="120">
        <v>0.74716619999999978</v>
      </c>
      <c r="H70" s="127">
        <v>0.12526730247826473</v>
      </c>
      <c r="I70" s="122">
        <v>0.87243350247826457</v>
      </c>
      <c r="J70" s="66"/>
      <c r="L70" s="132"/>
      <c r="M70" s="19"/>
    </row>
    <row r="71" spans="1:13" x14ac:dyDescent="0.25">
      <c r="A71" s="90">
        <v>55</v>
      </c>
      <c r="B71" s="43" t="s">
        <v>83</v>
      </c>
      <c r="C71" s="42">
        <v>44</v>
      </c>
      <c r="D71" s="48" t="s">
        <v>316</v>
      </c>
      <c r="E71" s="119">
        <v>4.8769999999999998</v>
      </c>
      <c r="F71" s="119">
        <v>5.9359999999999999</v>
      </c>
      <c r="G71" s="120">
        <v>0.91052820000000012</v>
      </c>
      <c r="H71" s="127">
        <v>0.12999437049631246</v>
      </c>
      <c r="I71" s="122">
        <v>1.0405225704963126</v>
      </c>
      <c r="J71" s="66"/>
      <c r="L71" s="132"/>
      <c r="M71" s="19"/>
    </row>
    <row r="72" spans="1:13" x14ac:dyDescent="0.25">
      <c r="A72" s="90">
        <v>56</v>
      </c>
      <c r="B72" s="43" t="s">
        <v>84</v>
      </c>
      <c r="C72" s="42">
        <v>69.5</v>
      </c>
      <c r="D72" s="48" t="s">
        <v>316</v>
      </c>
      <c r="E72" s="119">
        <v>4.6980000000000004</v>
      </c>
      <c r="F72" s="119">
        <v>5.5739999999999998</v>
      </c>
      <c r="G72" s="120">
        <v>0.75318479999999954</v>
      </c>
      <c r="H72" s="127">
        <v>0.2053320170339481</v>
      </c>
      <c r="I72" s="122">
        <v>0.95851681703394764</v>
      </c>
      <c r="J72" s="66"/>
      <c r="L72" s="132"/>
      <c r="M72" s="19"/>
    </row>
    <row r="73" spans="1:13" x14ac:dyDescent="0.25">
      <c r="A73" s="90">
        <v>57</v>
      </c>
      <c r="B73" s="43" t="s">
        <v>85</v>
      </c>
      <c r="C73" s="42">
        <v>63.6</v>
      </c>
      <c r="D73" s="48" t="s">
        <v>316</v>
      </c>
      <c r="E73" s="119">
        <v>3.7759999999999998</v>
      </c>
      <c r="F73" s="119">
        <v>3.8620000000000001</v>
      </c>
      <c r="G73" s="120">
        <v>7.3942800000000253E-2</v>
      </c>
      <c r="H73" s="127">
        <v>0.18790095371739712</v>
      </c>
      <c r="I73" s="122">
        <v>0.26184375371739738</v>
      </c>
      <c r="J73" s="66"/>
      <c r="L73" s="132"/>
      <c r="M73" s="19"/>
    </row>
    <row r="74" spans="1:13" x14ac:dyDescent="0.25">
      <c r="A74" s="90">
        <v>58</v>
      </c>
      <c r="B74" s="43" t="s">
        <v>86</v>
      </c>
      <c r="C74" s="42">
        <v>42.6</v>
      </c>
      <c r="D74" s="48" t="s">
        <v>316</v>
      </c>
      <c r="E74" s="119">
        <v>3.9780000000000002</v>
      </c>
      <c r="F74" s="119">
        <v>4.9349999999999996</v>
      </c>
      <c r="G74" s="120">
        <v>0.82282859999999947</v>
      </c>
      <c r="H74" s="127">
        <v>0.1258581859805207</v>
      </c>
      <c r="I74" s="122">
        <v>0.94868678598052014</v>
      </c>
      <c r="J74" s="66"/>
      <c r="L74" s="132"/>
      <c r="M74" s="19"/>
    </row>
    <row r="75" spans="1:13" x14ac:dyDescent="0.25">
      <c r="A75" s="90">
        <v>59</v>
      </c>
      <c r="B75" s="43" t="s">
        <v>87</v>
      </c>
      <c r="C75" s="42">
        <v>43.9</v>
      </c>
      <c r="D75" s="48" t="s">
        <v>316</v>
      </c>
      <c r="E75" s="119">
        <v>4.9359999999999999</v>
      </c>
      <c r="F75" s="119">
        <v>6.1269999999999998</v>
      </c>
      <c r="G75" s="120">
        <v>1.0240217999999999</v>
      </c>
      <c r="H75" s="127">
        <v>0.12969892874518449</v>
      </c>
      <c r="I75" s="122">
        <v>1.1537207287451843</v>
      </c>
      <c r="J75" s="66"/>
      <c r="L75" s="132"/>
      <c r="M75" s="19"/>
    </row>
    <row r="76" spans="1:13" x14ac:dyDescent="0.25">
      <c r="A76" s="90">
        <v>60</v>
      </c>
      <c r="B76" s="43" t="s">
        <v>88</v>
      </c>
      <c r="C76" s="42">
        <v>68.900000000000006</v>
      </c>
      <c r="D76" s="48" t="s">
        <v>316</v>
      </c>
      <c r="E76" s="119">
        <v>2.6419999999999999</v>
      </c>
      <c r="F76" s="119">
        <v>2.6419999999999999</v>
      </c>
      <c r="G76" s="120">
        <v>0</v>
      </c>
      <c r="H76" s="127">
        <v>0.20355936652718021</v>
      </c>
      <c r="I76" s="122">
        <v>0.20355936652718021</v>
      </c>
      <c r="J76" s="66"/>
      <c r="L76" s="132"/>
      <c r="M76" s="19"/>
    </row>
    <row r="77" spans="1:13" x14ac:dyDescent="0.25">
      <c r="A77" s="90">
        <v>61</v>
      </c>
      <c r="B77" s="43" t="s">
        <v>89</v>
      </c>
      <c r="C77" s="42">
        <v>63.7</v>
      </c>
      <c r="D77" s="48" t="s">
        <v>316</v>
      </c>
      <c r="E77" s="119">
        <v>11.522</v>
      </c>
      <c r="F77" s="119">
        <v>13.079000000000001</v>
      </c>
      <c r="G77" s="120">
        <v>1.3387086000000004</v>
      </c>
      <c r="H77" s="127">
        <v>0.1881963954685251</v>
      </c>
      <c r="I77" s="122">
        <v>1.5269049954685254</v>
      </c>
      <c r="J77" s="66"/>
      <c r="L77" s="132"/>
      <c r="M77" s="19"/>
    </row>
    <row r="78" spans="1:13" x14ac:dyDescent="0.25">
      <c r="A78" s="90">
        <v>62</v>
      </c>
      <c r="B78" s="43" t="s">
        <v>90</v>
      </c>
      <c r="C78" s="42">
        <v>42.8</v>
      </c>
      <c r="D78" s="48" t="s">
        <v>316</v>
      </c>
      <c r="E78" s="119">
        <v>5.44</v>
      </c>
      <c r="F78" s="119">
        <v>7.2709999999999999</v>
      </c>
      <c r="G78" s="120">
        <v>1.5742937999999995</v>
      </c>
      <c r="H78" s="127">
        <v>0.12644906948277668</v>
      </c>
      <c r="I78" s="122">
        <v>1.7007428694827762</v>
      </c>
      <c r="J78" s="66"/>
      <c r="L78" s="132"/>
      <c r="M78" s="19"/>
    </row>
    <row r="79" spans="1:13" x14ac:dyDescent="0.25">
      <c r="A79" s="90">
        <v>63</v>
      </c>
      <c r="B79" s="43" t="s">
        <v>91</v>
      </c>
      <c r="C79" s="42">
        <v>44.3</v>
      </c>
      <c r="D79" s="48" t="s">
        <v>316</v>
      </c>
      <c r="E79" s="119">
        <v>6.7350000000000003</v>
      </c>
      <c r="F79" s="119">
        <v>7.8019999999999996</v>
      </c>
      <c r="G79" s="120">
        <v>0.91740659999999941</v>
      </c>
      <c r="H79" s="127">
        <v>0.13088069574969641</v>
      </c>
      <c r="I79" s="122">
        <v>1.0482872957496958</v>
      </c>
      <c r="J79" s="66"/>
      <c r="L79" s="132"/>
      <c r="M79" s="19"/>
    </row>
    <row r="80" spans="1:13" x14ac:dyDescent="0.25">
      <c r="A80" s="90">
        <v>64</v>
      </c>
      <c r="B80" s="43" t="s">
        <v>92</v>
      </c>
      <c r="C80" s="42">
        <v>69</v>
      </c>
      <c r="D80" s="48" t="s">
        <v>316</v>
      </c>
      <c r="E80" s="119">
        <v>6.28</v>
      </c>
      <c r="F80" s="119">
        <v>7.0369999999999999</v>
      </c>
      <c r="G80" s="120">
        <v>0.65086859999999969</v>
      </c>
      <c r="H80" s="127">
        <v>0.20385480827830818</v>
      </c>
      <c r="I80" s="122">
        <v>0.85472340827830784</v>
      </c>
      <c r="J80" s="66"/>
      <c r="L80" s="132"/>
      <c r="M80" s="19"/>
    </row>
    <row r="81" spans="1:13" x14ac:dyDescent="0.25">
      <c r="A81" s="90">
        <v>65</v>
      </c>
      <c r="B81" s="43" t="s">
        <v>94</v>
      </c>
      <c r="C81" s="42">
        <v>78</v>
      </c>
      <c r="D81" s="48" t="s">
        <v>316</v>
      </c>
      <c r="E81" s="119">
        <v>9.9450000000000003</v>
      </c>
      <c r="F81" s="119">
        <v>10.454000000000001</v>
      </c>
      <c r="G81" s="120">
        <v>0.43763820000000031</v>
      </c>
      <c r="H81" s="127">
        <v>0.23044456587982665</v>
      </c>
      <c r="I81" s="122">
        <v>0.66808276587982696</v>
      </c>
      <c r="J81" s="66"/>
      <c r="L81" s="132"/>
      <c r="M81" s="19"/>
    </row>
    <row r="82" spans="1:13" x14ac:dyDescent="0.25">
      <c r="A82" s="90">
        <v>66</v>
      </c>
      <c r="B82" s="43" t="s">
        <v>93</v>
      </c>
      <c r="C82" s="42">
        <v>45.4</v>
      </c>
      <c r="D82" s="48" t="s">
        <v>316</v>
      </c>
      <c r="E82" s="119">
        <v>5.2549999999999999</v>
      </c>
      <c r="F82" s="119">
        <v>5.9550000000000001</v>
      </c>
      <c r="G82" s="120">
        <v>0.60186000000000017</v>
      </c>
      <c r="H82" s="127">
        <v>0.13413055501210422</v>
      </c>
      <c r="I82" s="122">
        <v>0.73599055501210442</v>
      </c>
      <c r="J82" s="66"/>
      <c r="K82" s="84"/>
      <c r="L82" s="132"/>
      <c r="M82" s="19"/>
    </row>
    <row r="83" spans="1:13" x14ac:dyDescent="0.25">
      <c r="A83" s="90">
        <v>67</v>
      </c>
      <c r="B83" s="43" t="s">
        <v>95</v>
      </c>
      <c r="C83" s="42">
        <v>73.599999999999994</v>
      </c>
      <c r="D83" s="48" t="s">
        <v>316</v>
      </c>
      <c r="E83" s="119">
        <v>5.8550000000000004</v>
      </c>
      <c r="F83" s="119">
        <v>6.7619999999999996</v>
      </c>
      <c r="G83" s="120">
        <v>0.77983859999999927</v>
      </c>
      <c r="H83" s="127">
        <v>0.21744512883019537</v>
      </c>
      <c r="I83" s="122">
        <v>0.99728372883019467</v>
      </c>
      <c r="J83" s="66"/>
      <c r="K83" s="84"/>
      <c r="L83" s="132"/>
      <c r="M83" s="19"/>
    </row>
    <row r="84" spans="1:13" x14ac:dyDescent="0.25">
      <c r="A84" s="90">
        <v>68</v>
      </c>
      <c r="B84" s="43" t="s">
        <v>96</v>
      </c>
      <c r="C84" s="42">
        <v>50</v>
      </c>
      <c r="D84" s="48" t="s">
        <v>316</v>
      </c>
      <c r="E84" s="119">
        <v>5.9560000000000004</v>
      </c>
      <c r="F84" s="119">
        <v>6.758</v>
      </c>
      <c r="G84" s="120">
        <v>0.68955959999999972</v>
      </c>
      <c r="H84" s="127">
        <v>0.14772087556399144</v>
      </c>
      <c r="I84" s="122">
        <v>0.8372804755639911</v>
      </c>
      <c r="J84" s="66"/>
      <c r="K84" s="84"/>
      <c r="L84" s="132"/>
      <c r="M84" s="19"/>
    </row>
    <row r="85" spans="1:13" x14ac:dyDescent="0.25">
      <c r="A85" s="90">
        <v>69</v>
      </c>
      <c r="B85" s="43" t="s">
        <v>97</v>
      </c>
      <c r="C85" s="42">
        <v>96.3</v>
      </c>
      <c r="D85" s="48" t="s">
        <v>316</v>
      </c>
      <c r="E85" s="119">
        <v>14.106</v>
      </c>
      <c r="F85" s="119">
        <v>16.797999999999998</v>
      </c>
      <c r="G85" s="120">
        <v>2.3145815999999986</v>
      </c>
      <c r="H85" s="127">
        <v>0.28451040633624752</v>
      </c>
      <c r="I85" s="122">
        <v>2.5990920063362459</v>
      </c>
      <c r="J85" s="66"/>
      <c r="K85" s="84"/>
      <c r="L85" s="132"/>
      <c r="M85" s="19"/>
    </row>
    <row r="86" spans="1:13" x14ac:dyDescent="0.25">
      <c r="A86" s="90">
        <v>70</v>
      </c>
      <c r="B86" s="43" t="s">
        <v>98</v>
      </c>
      <c r="C86" s="42">
        <v>77.900000000000006</v>
      </c>
      <c r="D86" s="48" t="s">
        <v>316</v>
      </c>
      <c r="E86" s="119">
        <v>6.4249999999999998</v>
      </c>
      <c r="F86" s="119">
        <v>6.62</v>
      </c>
      <c r="G86" s="120">
        <v>0.16766100000000025</v>
      </c>
      <c r="H86" s="127">
        <v>0.23014912412869867</v>
      </c>
      <c r="I86" s="122">
        <v>0.39781012412869893</v>
      </c>
      <c r="J86" s="66"/>
      <c r="K86" s="84"/>
      <c r="L86" s="132"/>
      <c r="M86" s="19"/>
    </row>
    <row r="87" spans="1:13" x14ac:dyDescent="0.25">
      <c r="A87" s="90">
        <v>71</v>
      </c>
      <c r="B87" s="43" t="s">
        <v>99</v>
      </c>
      <c r="C87" s="42">
        <v>44.7</v>
      </c>
      <c r="D87" s="48" t="s">
        <v>316</v>
      </c>
      <c r="E87" s="119">
        <v>6.609</v>
      </c>
      <c r="F87" s="119">
        <v>7.766</v>
      </c>
      <c r="G87" s="120">
        <v>0.99478860000000002</v>
      </c>
      <c r="H87" s="127">
        <v>0.13206246275420835</v>
      </c>
      <c r="I87" s="122">
        <v>1.1268510627542083</v>
      </c>
      <c r="J87" s="66"/>
      <c r="K87" s="84"/>
      <c r="L87" s="132"/>
      <c r="M87" s="19"/>
    </row>
    <row r="88" spans="1:13" x14ac:dyDescent="0.25">
      <c r="A88" s="90">
        <v>72</v>
      </c>
      <c r="B88" s="43" t="s">
        <v>100</v>
      </c>
      <c r="C88" s="42">
        <v>73.599999999999994</v>
      </c>
      <c r="D88" s="48" t="s">
        <v>316</v>
      </c>
      <c r="E88" s="119">
        <v>7.8550000000000004</v>
      </c>
      <c r="F88" s="119">
        <v>7.8550000000000004</v>
      </c>
      <c r="G88" s="120">
        <v>0</v>
      </c>
      <c r="H88" s="127">
        <v>0.21744512883019537</v>
      </c>
      <c r="I88" s="122">
        <v>0.21744512883019537</v>
      </c>
      <c r="J88" s="66"/>
      <c r="K88" s="84"/>
      <c r="L88" s="132"/>
      <c r="M88" s="19"/>
    </row>
    <row r="89" spans="1:13" x14ac:dyDescent="0.25">
      <c r="A89" s="90">
        <v>73</v>
      </c>
      <c r="B89" s="43" t="s">
        <v>101</v>
      </c>
      <c r="C89" s="42">
        <v>49.4</v>
      </c>
      <c r="D89" s="48" t="s">
        <v>316</v>
      </c>
      <c r="E89" s="119">
        <v>4.8120000000000003</v>
      </c>
      <c r="F89" s="119">
        <v>5.0410000000000004</v>
      </c>
      <c r="G89" s="120">
        <v>0.19689420000000007</v>
      </c>
      <c r="H89" s="127">
        <v>0.14594822505722355</v>
      </c>
      <c r="I89" s="122">
        <v>0.34284242505722362</v>
      </c>
      <c r="J89" s="66"/>
      <c r="K89" s="84"/>
      <c r="L89" s="132"/>
      <c r="M89" s="19"/>
    </row>
    <row r="90" spans="1:13" x14ac:dyDescent="0.25">
      <c r="A90" s="90">
        <v>74</v>
      </c>
      <c r="B90" s="43" t="s">
        <v>102</v>
      </c>
      <c r="C90" s="42">
        <v>96.1</v>
      </c>
      <c r="D90" s="48" t="s">
        <v>316</v>
      </c>
      <c r="E90" s="119">
        <v>12.137</v>
      </c>
      <c r="F90" s="119">
        <v>13.611000000000001</v>
      </c>
      <c r="G90" s="120">
        <v>1.2673452000000003</v>
      </c>
      <c r="H90" s="127">
        <v>0.28391952283399152</v>
      </c>
      <c r="I90" s="122">
        <v>1.5512647228339917</v>
      </c>
      <c r="J90" s="66"/>
      <c r="K90" s="84"/>
      <c r="L90" s="132"/>
      <c r="M90" s="19"/>
    </row>
    <row r="91" spans="1:13" x14ac:dyDescent="0.25">
      <c r="A91" s="90">
        <v>75</v>
      </c>
      <c r="B91" s="43" t="s">
        <v>103</v>
      </c>
      <c r="C91" s="42">
        <v>77.3</v>
      </c>
      <c r="D91" s="48" t="s">
        <v>316</v>
      </c>
      <c r="E91" s="119">
        <v>4.1390000000000002</v>
      </c>
      <c r="F91" s="119">
        <v>4.1390000000000002</v>
      </c>
      <c r="G91" s="120">
        <v>0</v>
      </c>
      <c r="H91" s="127">
        <v>0.22837647362193075</v>
      </c>
      <c r="I91" s="122">
        <v>0.22837647362193075</v>
      </c>
      <c r="J91" s="66"/>
      <c r="K91" s="84"/>
      <c r="L91" s="132"/>
      <c r="M91" s="19"/>
    </row>
    <row r="92" spans="1:13" x14ac:dyDescent="0.25">
      <c r="A92" s="90">
        <v>76</v>
      </c>
      <c r="B92" s="43" t="s">
        <v>104</v>
      </c>
      <c r="C92" s="42">
        <v>45.1</v>
      </c>
      <c r="D92" s="48" t="s">
        <v>316</v>
      </c>
      <c r="E92" s="119">
        <v>5.3140000000000001</v>
      </c>
      <c r="F92" s="119">
        <v>6.2380000000000004</v>
      </c>
      <c r="G92" s="120">
        <v>0.79445520000000036</v>
      </c>
      <c r="H92" s="127">
        <v>0.13324422975872027</v>
      </c>
      <c r="I92" s="122">
        <v>0.92769942975872066</v>
      </c>
      <c r="J92" s="66"/>
      <c r="K92" s="84"/>
      <c r="L92" s="132"/>
      <c r="M92" s="19"/>
    </row>
    <row r="93" spans="1:13" x14ac:dyDescent="0.25">
      <c r="A93" s="90">
        <v>77</v>
      </c>
      <c r="B93" s="43" t="s">
        <v>105</v>
      </c>
      <c r="C93" s="42">
        <v>72.900000000000006</v>
      </c>
      <c r="D93" s="48" t="s">
        <v>316</v>
      </c>
      <c r="E93" s="119">
        <v>6.2869999999999999</v>
      </c>
      <c r="F93" s="119">
        <v>6.8230000000000004</v>
      </c>
      <c r="G93" s="120">
        <v>0.4608528000000004</v>
      </c>
      <c r="H93" s="127">
        <v>0.21537703657229954</v>
      </c>
      <c r="I93" s="122">
        <v>0.67622983657229996</v>
      </c>
      <c r="J93" s="66"/>
      <c r="K93" s="84"/>
      <c r="L93" s="132"/>
      <c r="M93" s="19"/>
    </row>
    <row r="94" spans="1:13" x14ac:dyDescent="0.25">
      <c r="A94" s="90">
        <v>78</v>
      </c>
      <c r="B94" s="43" t="s">
        <v>106</v>
      </c>
      <c r="C94" s="42">
        <v>48.6</v>
      </c>
      <c r="D94" s="48" t="s">
        <v>316</v>
      </c>
      <c r="E94" s="119">
        <v>1.0529999999999999</v>
      </c>
      <c r="F94" s="119">
        <v>1.2</v>
      </c>
      <c r="G94" s="120">
        <v>0.12639060000000002</v>
      </c>
      <c r="H94" s="127">
        <v>0.14358469104819968</v>
      </c>
      <c r="I94" s="122">
        <v>0.26997529104819973</v>
      </c>
      <c r="J94" s="66"/>
      <c r="K94" s="84"/>
      <c r="L94" s="132"/>
      <c r="M94" s="19"/>
    </row>
    <row r="95" spans="1:13" x14ac:dyDescent="0.25">
      <c r="A95" s="90">
        <v>79</v>
      </c>
      <c r="B95" s="43" t="s">
        <v>107</v>
      </c>
      <c r="C95" s="42">
        <v>96.9</v>
      </c>
      <c r="D95" s="48" t="s">
        <v>316</v>
      </c>
      <c r="E95" s="119">
        <v>9.9730000000000008</v>
      </c>
      <c r="F95" s="119">
        <v>11.209</v>
      </c>
      <c r="G95" s="120">
        <v>1.062712799999999</v>
      </c>
      <c r="H95" s="127">
        <v>0.28628305684301542</v>
      </c>
      <c r="I95" s="122">
        <v>1.3489958568430145</v>
      </c>
      <c r="J95" s="66"/>
      <c r="K95" s="84"/>
      <c r="L95" s="132"/>
      <c r="M95" s="19"/>
    </row>
    <row r="96" spans="1:13" x14ac:dyDescent="0.25">
      <c r="A96" s="90">
        <v>80</v>
      </c>
      <c r="B96" s="43" t="s">
        <v>108</v>
      </c>
      <c r="C96" s="42">
        <v>77.8</v>
      </c>
      <c r="D96" s="48" t="s">
        <v>316</v>
      </c>
      <c r="E96" s="119">
        <v>7.391</v>
      </c>
      <c r="F96" s="119">
        <v>7.391</v>
      </c>
      <c r="G96" s="120">
        <v>0</v>
      </c>
      <c r="H96" s="127">
        <v>0.22985368237757067</v>
      </c>
      <c r="I96" s="122">
        <v>0.22985368237757067</v>
      </c>
      <c r="J96" s="66"/>
      <c r="K96" s="84"/>
      <c r="L96" s="132"/>
      <c r="M96" s="19"/>
    </row>
    <row r="97" spans="1:13" x14ac:dyDescent="0.25">
      <c r="A97" s="90">
        <v>81</v>
      </c>
      <c r="B97" s="43" t="s">
        <v>109</v>
      </c>
      <c r="C97" s="42">
        <v>44.9</v>
      </c>
      <c r="D97" s="48" t="s">
        <v>316</v>
      </c>
      <c r="E97" s="119">
        <v>3.629</v>
      </c>
      <c r="F97" s="119">
        <v>3.629</v>
      </c>
      <c r="G97" s="120">
        <v>0</v>
      </c>
      <c r="H97" s="127">
        <v>0.1326533462564643</v>
      </c>
      <c r="I97" s="122">
        <v>0.1326533462564643</v>
      </c>
      <c r="J97" s="66"/>
      <c r="K97" s="84"/>
      <c r="L97" s="132"/>
      <c r="M97" s="19"/>
    </row>
    <row r="98" spans="1:13" x14ac:dyDescent="0.25">
      <c r="A98" s="90">
        <v>82</v>
      </c>
      <c r="B98" s="43" t="s">
        <v>110</v>
      </c>
      <c r="C98" s="42">
        <v>73.2</v>
      </c>
      <c r="D98" s="48" t="s">
        <v>316</v>
      </c>
      <c r="E98" s="119">
        <v>7.7720000000000002</v>
      </c>
      <c r="F98" s="119">
        <v>8.4580000000000002</v>
      </c>
      <c r="G98" s="120">
        <v>0.58982279999999998</v>
      </c>
      <c r="H98" s="127">
        <v>0.21626336182568348</v>
      </c>
      <c r="I98" s="122">
        <v>0.80608616182568349</v>
      </c>
      <c r="J98" s="66"/>
      <c r="K98" s="84"/>
      <c r="L98" s="132"/>
      <c r="M98" s="19"/>
    </row>
    <row r="99" spans="1:13" x14ac:dyDescent="0.25">
      <c r="A99" s="90">
        <v>83</v>
      </c>
      <c r="B99" s="43" t="s">
        <v>111</v>
      </c>
      <c r="C99" s="42">
        <v>49.1</v>
      </c>
      <c r="D99" s="48" t="s">
        <v>316</v>
      </c>
      <c r="E99" s="119">
        <v>5.47</v>
      </c>
      <c r="F99" s="119">
        <v>6.6849999999999996</v>
      </c>
      <c r="G99" s="120">
        <v>1.0446569999999999</v>
      </c>
      <c r="H99" s="127">
        <v>0.1450618998038396</v>
      </c>
      <c r="I99" s="122">
        <v>1.1897188998038395</v>
      </c>
      <c r="J99" s="66"/>
      <c r="K99" s="84"/>
      <c r="L99" s="132"/>
      <c r="M99" s="19"/>
    </row>
    <row r="100" spans="1:13" x14ac:dyDescent="0.25">
      <c r="A100" s="90">
        <v>84</v>
      </c>
      <c r="B100" s="43" t="s">
        <v>112</v>
      </c>
      <c r="C100" s="42">
        <v>97.4</v>
      </c>
      <c r="D100" s="48" t="s">
        <v>316</v>
      </c>
      <c r="E100" s="119">
        <v>7.3760000000000003</v>
      </c>
      <c r="F100" s="119">
        <v>7.3760000000000003</v>
      </c>
      <c r="G100" s="120">
        <v>0</v>
      </c>
      <c r="H100" s="127">
        <v>0.28776026559865536</v>
      </c>
      <c r="I100" s="122">
        <v>0.28776026559865536</v>
      </c>
      <c r="J100" s="66"/>
      <c r="K100" s="84"/>
      <c r="L100" s="132"/>
      <c r="M100" s="19"/>
    </row>
    <row r="101" spans="1:13" x14ac:dyDescent="0.25">
      <c r="A101" s="90">
        <v>85</v>
      </c>
      <c r="B101" s="44" t="s">
        <v>113</v>
      </c>
      <c r="C101" s="42">
        <v>77.5</v>
      </c>
      <c r="D101" s="48" t="s">
        <v>316</v>
      </c>
      <c r="E101" s="119">
        <v>4.7519999999999998</v>
      </c>
      <c r="F101" s="119">
        <v>5.17</v>
      </c>
      <c r="G101" s="120">
        <v>0.35939640000000012</v>
      </c>
      <c r="H101" s="127">
        <v>0.22896735712418673</v>
      </c>
      <c r="I101" s="122">
        <v>0.58836375712418687</v>
      </c>
      <c r="J101" s="66"/>
      <c r="K101" s="84"/>
      <c r="L101" s="132"/>
      <c r="M101" s="19"/>
    </row>
    <row r="102" spans="1:13" x14ac:dyDescent="0.25">
      <c r="A102" s="90">
        <v>86</v>
      </c>
      <c r="B102" s="43" t="s">
        <v>114</v>
      </c>
      <c r="C102" s="42">
        <v>46.7</v>
      </c>
      <c r="D102" s="48" t="s">
        <v>316</v>
      </c>
      <c r="E102" s="119">
        <v>5.2389999999999999</v>
      </c>
      <c r="F102" s="119">
        <v>6.202</v>
      </c>
      <c r="G102" s="120">
        <v>0.82798740000000004</v>
      </c>
      <c r="H102" s="127">
        <v>0.137971297776768</v>
      </c>
      <c r="I102" s="122">
        <v>0.96595869777676802</v>
      </c>
      <c r="J102" s="66"/>
      <c r="K102" s="84"/>
      <c r="L102" s="132"/>
      <c r="M102" s="19"/>
    </row>
    <row r="103" spans="1:13" x14ac:dyDescent="0.25">
      <c r="A103" s="90">
        <v>87</v>
      </c>
      <c r="B103" s="43" t="s">
        <v>115</v>
      </c>
      <c r="C103" s="42">
        <v>74</v>
      </c>
      <c r="D103" s="48" t="s">
        <v>316</v>
      </c>
      <c r="E103" s="119">
        <v>6.18</v>
      </c>
      <c r="F103" s="119">
        <v>7.0430000000000001</v>
      </c>
      <c r="G103" s="120">
        <v>0.74200740000000043</v>
      </c>
      <c r="H103" s="127">
        <v>0.21862689583470732</v>
      </c>
      <c r="I103" s="122">
        <v>0.96063429583470772</v>
      </c>
      <c r="J103" s="66"/>
      <c r="K103" s="84"/>
      <c r="L103" s="132"/>
      <c r="M103" s="19"/>
    </row>
    <row r="104" spans="1:13" x14ac:dyDescent="0.25">
      <c r="A104" s="90">
        <v>88</v>
      </c>
      <c r="B104" s="43" t="s">
        <v>116</v>
      </c>
      <c r="C104" s="42">
        <v>48.1</v>
      </c>
      <c r="D104" s="48" t="s">
        <v>316</v>
      </c>
      <c r="E104" s="119">
        <v>4.1589999999999998</v>
      </c>
      <c r="F104" s="119">
        <v>4.3449999999999998</v>
      </c>
      <c r="G104" s="120">
        <v>0.15992279999999995</v>
      </c>
      <c r="H104" s="127">
        <v>0.14210748229255976</v>
      </c>
      <c r="I104" s="122">
        <v>0.30203028229255968</v>
      </c>
      <c r="J104" s="66"/>
      <c r="K104" s="84"/>
      <c r="L104" s="132"/>
      <c r="M104" s="19"/>
    </row>
    <row r="105" spans="1:13" x14ac:dyDescent="0.25">
      <c r="A105" s="90">
        <v>89</v>
      </c>
      <c r="B105" s="43" t="s">
        <v>117</v>
      </c>
      <c r="C105" s="42">
        <v>96.9</v>
      </c>
      <c r="D105" s="48" t="s">
        <v>316</v>
      </c>
      <c r="E105" s="119">
        <v>7.2889999999999997</v>
      </c>
      <c r="F105" s="119">
        <v>7.6360000000000001</v>
      </c>
      <c r="G105" s="120">
        <v>0.29835060000000035</v>
      </c>
      <c r="H105" s="127">
        <v>0.28628305684301542</v>
      </c>
      <c r="I105" s="122">
        <v>0.58463365684301571</v>
      </c>
      <c r="J105" s="66"/>
      <c r="K105" s="84"/>
      <c r="L105" s="132"/>
      <c r="M105" s="19"/>
    </row>
    <row r="106" spans="1:13" x14ac:dyDescent="0.25">
      <c r="A106" s="90">
        <v>90</v>
      </c>
      <c r="B106" s="43" t="s">
        <v>118</v>
      </c>
      <c r="C106" s="42">
        <v>76.8</v>
      </c>
      <c r="D106" s="48" t="s">
        <v>316</v>
      </c>
      <c r="E106" s="119">
        <v>5.0979999999999999</v>
      </c>
      <c r="F106" s="119">
        <v>5.3739999999999997</v>
      </c>
      <c r="G106" s="120">
        <v>0.23730479999999984</v>
      </c>
      <c r="H106" s="127">
        <v>0.22689926486629083</v>
      </c>
      <c r="I106" s="122">
        <v>0.46420406486629068</v>
      </c>
      <c r="J106" s="66"/>
      <c r="K106" s="84"/>
      <c r="L106" s="132"/>
      <c r="M106" s="19"/>
    </row>
    <row r="107" spans="1:13" x14ac:dyDescent="0.25">
      <c r="A107" s="90">
        <v>91</v>
      </c>
      <c r="B107" s="43" t="s">
        <v>119</v>
      </c>
      <c r="C107" s="42">
        <v>45.3</v>
      </c>
      <c r="D107" s="48" t="s">
        <v>316</v>
      </c>
      <c r="E107" s="119">
        <v>5.2009999999999996</v>
      </c>
      <c r="F107" s="119">
        <v>6.343</v>
      </c>
      <c r="G107" s="120">
        <v>0.98189160000000031</v>
      </c>
      <c r="H107" s="127">
        <v>0.13383511326097625</v>
      </c>
      <c r="I107" s="122">
        <v>1.1157267132609765</v>
      </c>
      <c r="J107" s="66"/>
      <c r="K107" s="84"/>
      <c r="L107" s="132"/>
      <c r="M107" s="19"/>
    </row>
    <row r="108" spans="1:13" x14ac:dyDescent="0.25">
      <c r="A108" s="90">
        <v>92</v>
      </c>
      <c r="B108" s="43" t="s">
        <v>120</v>
      </c>
      <c r="C108" s="42">
        <v>73.099999999999994</v>
      </c>
      <c r="D108" s="48" t="s">
        <v>316</v>
      </c>
      <c r="E108" s="119">
        <v>9.0809999999999995</v>
      </c>
      <c r="F108" s="119">
        <v>9.0809999999999995</v>
      </c>
      <c r="G108" s="120">
        <v>0</v>
      </c>
      <c r="H108" s="127">
        <v>0.21596792007455548</v>
      </c>
      <c r="I108" s="122">
        <v>0.21596792007455548</v>
      </c>
      <c r="J108" s="66"/>
      <c r="K108" s="84"/>
      <c r="L108" s="132"/>
      <c r="M108" s="19"/>
    </row>
    <row r="109" spans="1:13" x14ac:dyDescent="0.25">
      <c r="A109" s="90">
        <v>93</v>
      </c>
      <c r="B109" s="43" t="s">
        <v>121</v>
      </c>
      <c r="C109" s="42">
        <v>49.2</v>
      </c>
      <c r="D109" s="48" t="s">
        <v>316</v>
      </c>
      <c r="E109" s="119">
        <v>3.9910000000000001</v>
      </c>
      <c r="F109" s="119">
        <v>3.9910000000000001</v>
      </c>
      <c r="G109" s="120">
        <v>0</v>
      </c>
      <c r="H109" s="127">
        <v>0.14535734155496757</v>
      </c>
      <c r="I109" s="122">
        <v>0.14535734155496757</v>
      </c>
      <c r="J109" s="66"/>
      <c r="K109" s="84"/>
      <c r="L109" s="132"/>
      <c r="M109" s="19"/>
    </row>
    <row r="110" spans="1:13" x14ac:dyDescent="0.25">
      <c r="A110" s="90">
        <v>94</v>
      </c>
      <c r="B110" s="43" t="s">
        <v>122</v>
      </c>
      <c r="C110" s="42">
        <v>97.2</v>
      </c>
      <c r="D110" s="48" t="s">
        <v>316</v>
      </c>
      <c r="E110" s="119">
        <v>6.4260000000000002</v>
      </c>
      <c r="F110" s="119">
        <v>7.665</v>
      </c>
      <c r="G110" s="120">
        <v>1.0652921999999998</v>
      </c>
      <c r="H110" s="127">
        <v>0.28716938209639936</v>
      </c>
      <c r="I110" s="122">
        <v>1.3524615820963992</v>
      </c>
      <c r="J110" s="66"/>
      <c r="K110" s="84"/>
      <c r="L110" s="132"/>
      <c r="M110" s="19"/>
    </row>
    <row r="111" spans="1:13" x14ac:dyDescent="0.25">
      <c r="A111" s="90">
        <v>95</v>
      </c>
      <c r="B111" s="43" t="s">
        <v>123</v>
      </c>
      <c r="C111" s="42">
        <v>76.099999999999994</v>
      </c>
      <c r="D111" s="48" t="s">
        <v>316</v>
      </c>
      <c r="E111" s="119">
        <v>3.6739999999999999</v>
      </c>
      <c r="F111" s="119">
        <v>3.778</v>
      </c>
      <c r="G111" s="120">
        <v>8.9419200000000074E-2</v>
      </c>
      <c r="H111" s="127">
        <v>0.22483117260839494</v>
      </c>
      <c r="I111" s="122">
        <v>0.314250372608395</v>
      </c>
      <c r="J111" s="66"/>
      <c r="K111" s="84"/>
      <c r="L111" s="132"/>
      <c r="M111" s="19"/>
    </row>
    <row r="112" spans="1:13" x14ac:dyDescent="0.25">
      <c r="A112" s="90">
        <v>96</v>
      </c>
      <c r="B112" s="43" t="s">
        <v>124</v>
      </c>
      <c r="C112" s="42">
        <v>45.1</v>
      </c>
      <c r="D112" s="48" t="s">
        <v>316</v>
      </c>
      <c r="E112" s="119">
        <v>3.5870000000000002</v>
      </c>
      <c r="F112" s="119">
        <v>3.7120000000000002</v>
      </c>
      <c r="G112" s="120">
        <v>0.107475</v>
      </c>
      <c r="H112" s="127">
        <v>0.13324422975872027</v>
      </c>
      <c r="I112" s="122">
        <v>0.24071922975872029</v>
      </c>
      <c r="J112" s="66"/>
      <c r="K112" s="84"/>
      <c r="L112" s="132"/>
      <c r="M112" s="19"/>
    </row>
    <row r="113" spans="1:13" x14ac:dyDescent="0.25">
      <c r="A113" s="90">
        <v>97</v>
      </c>
      <c r="B113" s="43" t="s">
        <v>125</v>
      </c>
      <c r="C113" s="42">
        <v>73.099999999999994</v>
      </c>
      <c r="D113" s="48" t="s">
        <v>316</v>
      </c>
      <c r="E113" s="119">
        <v>7.117</v>
      </c>
      <c r="F113" s="119">
        <v>7.117</v>
      </c>
      <c r="G113" s="120">
        <v>0</v>
      </c>
      <c r="H113" s="127">
        <v>0.21596792007455548</v>
      </c>
      <c r="I113" s="122">
        <v>0.21596792007455548</v>
      </c>
      <c r="J113" s="66"/>
      <c r="K113" s="84"/>
      <c r="L113" s="132"/>
      <c r="M113" s="19"/>
    </row>
    <row r="114" spans="1:13" x14ac:dyDescent="0.25">
      <c r="A114" s="90">
        <v>98</v>
      </c>
      <c r="B114" s="43" t="s">
        <v>126</v>
      </c>
      <c r="C114" s="42">
        <v>49.1</v>
      </c>
      <c r="D114" s="48" t="s">
        <v>316</v>
      </c>
      <c r="E114" s="119">
        <v>1.073</v>
      </c>
      <c r="F114" s="119">
        <v>1.373</v>
      </c>
      <c r="G114" s="120">
        <v>0.25794000000000006</v>
      </c>
      <c r="H114" s="127">
        <v>0.1450618998038396</v>
      </c>
      <c r="I114" s="122">
        <v>0.40300189980383966</v>
      </c>
      <c r="J114" s="66"/>
      <c r="K114" s="84"/>
      <c r="L114" s="132"/>
      <c r="M114" s="19"/>
    </row>
    <row r="115" spans="1:13" x14ac:dyDescent="0.25">
      <c r="A115" s="90">
        <v>99</v>
      </c>
      <c r="B115" s="43" t="s">
        <v>127</v>
      </c>
      <c r="C115" s="42">
        <v>97.3</v>
      </c>
      <c r="D115" s="48" t="s">
        <v>316</v>
      </c>
      <c r="E115" s="119">
        <v>8.3889999999999993</v>
      </c>
      <c r="F115" s="119">
        <v>8.3889999999999993</v>
      </c>
      <c r="G115" s="120">
        <v>0</v>
      </c>
      <c r="H115" s="127">
        <v>0.28746482384752731</v>
      </c>
      <c r="I115" s="122">
        <v>0.28746482384752731</v>
      </c>
      <c r="J115" s="66"/>
      <c r="K115" s="84"/>
      <c r="L115" s="132"/>
      <c r="M115" s="19"/>
    </row>
    <row r="116" spans="1:13" x14ac:dyDescent="0.25">
      <c r="A116" s="90">
        <v>100</v>
      </c>
      <c r="B116" s="43" t="s">
        <v>128</v>
      </c>
      <c r="C116" s="42">
        <v>76.3</v>
      </c>
      <c r="D116" s="48" t="s">
        <v>316</v>
      </c>
      <c r="E116" s="119">
        <v>4.3600000000000003</v>
      </c>
      <c r="F116" s="119">
        <v>5.508</v>
      </c>
      <c r="G116" s="120">
        <v>0.98705039999999977</v>
      </c>
      <c r="H116" s="127">
        <v>0.22542205611065091</v>
      </c>
      <c r="I116" s="122">
        <v>1.2124724561106506</v>
      </c>
      <c r="J116" s="66"/>
      <c r="K116" s="84"/>
      <c r="L116" s="132"/>
      <c r="M116" s="19"/>
    </row>
    <row r="117" spans="1:13" x14ac:dyDescent="0.25">
      <c r="A117" s="90">
        <v>101</v>
      </c>
      <c r="B117" s="43" t="s">
        <v>129</v>
      </c>
      <c r="C117" s="42">
        <v>44.6</v>
      </c>
      <c r="D117" s="48" t="s">
        <v>316</v>
      </c>
      <c r="E117" s="119">
        <v>3.806</v>
      </c>
      <c r="F117" s="119">
        <v>4.476</v>
      </c>
      <c r="G117" s="120">
        <v>0.57606599999999997</v>
      </c>
      <c r="H117" s="127">
        <v>0.13176702100308038</v>
      </c>
      <c r="I117" s="122">
        <v>0.70783302100308032</v>
      </c>
      <c r="J117" s="66"/>
      <c r="K117" s="84"/>
      <c r="L117" s="132"/>
      <c r="M117" s="19"/>
    </row>
    <row r="118" spans="1:13" x14ac:dyDescent="0.25">
      <c r="A118" s="90">
        <v>102</v>
      </c>
      <c r="B118" s="43" t="s">
        <v>130</v>
      </c>
      <c r="C118" s="42">
        <v>73.099999999999994</v>
      </c>
      <c r="D118" s="48" t="s">
        <v>316</v>
      </c>
      <c r="E118" s="119">
        <v>4.8120000000000003</v>
      </c>
      <c r="F118" s="119">
        <v>6.0430000000000001</v>
      </c>
      <c r="G118" s="120">
        <v>1.0584137999999998</v>
      </c>
      <c r="H118" s="127">
        <v>0.21596792007455548</v>
      </c>
      <c r="I118" s="122">
        <v>1.2743817200745553</v>
      </c>
      <c r="J118" s="66"/>
      <c r="K118" s="84"/>
      <c r="L118" s="132"/>
      <c r="M118" s="19"/>
    </row>
    <row r="119" spans="1:13" x14ac:dyDescent="0.25">
      <c r="A119" s="90">
        <v>103</v>
      </c>
      <c r="B119" s="43" t="s">
        <v>131</v>
      </c>
      <c r="C119" s="42">
        <v>49.5</v>
      </c>
      <c r="D119" s="48" t="s">
        <v>316</v>
      </c>
      <c r="E119" s="119">
        <v>3.052</v>
      </c>
      <c r="F119" s="119">
        <v>3.43</v>
      </c>
      <c r="G119" s="120">
        <v>0.32500440000000008</v>
      </c>
      <c r="H119" s="127">
        <v>0.14624366680835152</v>
      </c>
      <c r="I119" s="122">
        <v>0.47124806680835163</v>
      </c>
      <c r="J119" s="66"/>
      <c r="K119" s="84"/>
      <c r="L119" s="132"/>
      <c r="M119" s="19"/>
    </row>
    <row r="120" spans="1:13" x14ac:dyDescent="0.25">
      <c r="A120" s="90">
        <v>104</v>
      </c>
      <c r="B120" s="43" t="s">
        <v>132</v>
      </c>
      <c r="C120" s="42">
        <v>97.7</v>
      </c>
      <c r="D120" s="48" t="s">
        <v>316</v>
      </c>
      <c r="E120" s="119">
        <v>5.202</v>
      </c>
      <c r="F120" s="119">
        <v>5.202</v>
      </c>
      <c r="G120" s="120">
        <v>0</v>
      </c>
      <c r="H120" s="127">
        <v>0.28864659085203925</v>
      </c>
      <c r="I120" s="122">
        <v>0.28864659085203925</v>
      </c>
      <c r="J120" s="66"/>
      <c r="K120" s="84"/>
      <c r="L120" s="132"/>
      <c r="M120" s="19"/>
    </row>
    <row r="121" spans="1:13" x14ac:dyDescent="0.25">
      <c r="A121" s="90">
        <v>105</v>
      </c>
      <c r="B121" s="43" t="s">
        <v>133</v>
      </c>
      <c r="C121" s="42">
        <v>76.400000000000006</v>
      </c>
      <c r="D121" s="48" t="s">
        <v>316</v>
      </c>
      <c r="E121" s="119">
        <v>7.26</v>
      </c>
      <c r="F121" s="119">
        <v>7.26</v>
      </c>
      <c r="G121" s="120">
        <v>0</v>
      </c>
      <c r="H121" s="127">
        <v>0.22571749786177894</v>
      </c>
      <c r="I121" s="122">
        <v>0.22571749786177894</v>
      </c>
      <c r="J121" s="66"/>
      <c r="K121" s="84"/>
      <c r="L121" s="132"/>
      <c r="M121" s="19"/>
    </row>
    <row r="122" spans="1:13" x14ac:dyDescent="0.25">
      <c r="A122" s="90">
        <v>106</v>
      </c>
      <c r="B122" s="43" t="s">
        <v>134</v>
      </c>
      <c r="C122" s="42">
        <v>44.7</v>
      </c>
      <c r="D122" s="48" t="s">
        <v>316</v>
      </c>
      <c r="E122" s="119">
        <v>3.093</v>
      </c>
      <c r="F122" s="119">
        <v>3.093</v>
      </c>
      <c r="G122" s="120">
        <v>0</v>
      </c>
      <c r="H122" s="127">
        <v>0.13206246275420835</v>
      </c>
      <c r="I122" s="122">
        <v>0.13206246275420835</v>
      </c>
      <c r="J122" s="66"/>
      <c r="K122" s="84"/>
      <c r="L122" s="132"/>
      <c r="M122" s="19"/>
    </row>
    <row r="123" spans="1:13" x14ac:dyDescent="0.25">
      <c r="A123" s="90">
        <v>107</v>
      </c>
      <c r="B123" s="43" t="s">
        <v>135</v>
      </c>
      <c r="C123" s="42">
        <v>72.8</v>
      </c>
      <c r="D123" s="48" t="s">
        <v>316</v>
      </c>
      <c r="E123" s="119">
        <v>3.153</v>
      </c>
      <c r="F123" s="119">
        <v>3.3210000000000002</v>
      </c>
      <c r="G123" s="120">
        <v>0.14444640000000014</v>
      </c>
      <c r="H123" s="127">
        <v>0.21508159482117153</v>
      </c>
      <c r="I123" s="122">
        <v>0.3595279948211717</v>
      </c>
      <c r="J123" s="66"/>
      <c r="K123" s="84"/>
      <c r="L123" s="132"/>
      <c r="M123" s="19"/>
    </row>
    <row r="124" spans="1:13" x14ac:dyDescent="0.25">
      <c r="A124" s="90">
        <v>108</v>
      </c>
      <c r="B124" s="43" t="s">
        <v>136</v>
      </c>
      <c r="C124" s="42">
        <v>49.4</v>
      </c>
      <c r="D124" s="48" t="s">
        <v>316</v>
      </c>
      <c r="E124" s="119">
        <v>2.6230000000000002</v>
      </c>
      <c r="F124" s="119">
        <v>2.742</v>
      </c>
      <c r="G124" s="120">
        <v>0.1023161999999998</v>
      </c>
      <c r="H124" s="127">
        <v>0.14594822505722355</v>
      </c>
      <c r="I124" s="122">
        <v>0.24826442505722335</v>
      </c>
      <c r="J124" s="66"/>
      <c r="K124" s="84"/>
      <c r="L124" s="132"/>
      <c r="M124" s="19"/>
    </row>
    <row r="125" spans="1:13" x14ac:dyDescent="0.25">
      <c r="A125" s="90">
        <v>109</v>
      </c>
      <c r="B125" s="43" t="s">
        <v>137</v>
      </c>
      <c r="C125" s="42">
        <v>97.4</v>
      </c>
      <c r="D125" s="48" t="s">
        <v>316</v>
      </c>
      <c r="E125" s="119">
        <v>6.423</v>
      </c>
      <c r="F125" s="119">
        <v>8.0190000000000001</v>
      </c>
      <c r="G125" s="120">
        <v>1.3722408000000001</v>
      </c>
      <c r="H125" s="127">
        <v>0.28776026559865536</v>
      </c>
      <c r="I125" s="122">
        <v>1.6600010655986555</v>
      </c>
      <c r="J125" s="66"/>
      <c r="K125" s="84"/>
      <c r="L125" s="132"/>
      <c r="M125" s="19"/>
    </row>
    <row r="126" spans="1:13" x14ac:dyDescent="0.25">
      <c r="A126" s="90">
        <v>110</v>
      </c>
      <c r="B126" s="43" t="s">
        <v>138</v>
      </c>
      <c r="C126" s="42">
        <v>77.400000000000006</v>
      </c>
      <c r="D126" s="48" t="s">
        <v>316</v>
      </c>
      <c r="E126" s="119">
        <v>5.407</v>
      </c>
      <c r="F126" s="119">
        <v>5.56</v>
      </c>
      <c r="G126" s="120">
        <v>0.13154939999999965</v>
      </c>
      <c r="H126" s="127">
        <v>0.22867191537305875</v>
      </c>
      <c r="I126" s="122">
        <v>0.3602213153730584</v>
      </c>
      <c r="J126" s="66"/>
      <c r="K126" s="84"/>
      <c r="L126" s="132"/>
      <c r="M126" s="19"/>
    </row>
    <row r="127" spans="1:13" x14ac:dyDescent="0.25">
      <c r="A127" s="90">
        <v>111</v>
      </c>
      <c r="B127" s="43" t="s">
        <v>139</v>
      </c>
      <c r="C127" s="42">
        <v>44.6</v>
      </c>
      <c r="D127" s="48" t="s">
        <v>316</v>
      </c>
      <c r="E127" s="119">
        <v>3.496</v>
      </c>
      <c r="F127" s="119">
        <v>3.496</v>
      </c>
      <c r="G127" s="120">
        <v>0</v>
      </c>
      <c r="H127" s="127">
        <v>0.13176702100308038</v>
      </c>
      <c r="I127" s="122">
        <v>0.13176702100308038</v>
      </c>
      <c r="J127" s="66"/>
      <c r="K127" s="84"/>
      <c r="L127" s="132"/>
      <c r="M127" s="19"/>
    </row>
    <row r="128" spans="1:13" x14ac:dyDescent="0.25">
      <c r="A128" s="90">
        <v>112</v>
      </c>
      <c r="B128" s="43" t="s">
        <v>140</v>
      </c>
      <c r="C128" s="42">
        <v>72.8</v>
      </c>
      <c r="D128" s="48" t="s">
        <v>316</v>
      </c>
      <c r="E128" s="119">
        <v>10.738</v>
      </c>
      <c r="F128" s="119">
        <v>12.457000000000001</v>
      </c>
      <c r="G128" s="120">
        <v>1.4779962000000011</v>
      </c>
      <c r="H128" s="127">
        <v>0.21508159482117153</v>
      </c>
      <c r="I128" s="122">
        <v>1.6930777948211726</v>
      </c>
      <c r="J128" s="66"/>
      <c r="K128" s="84"/>
      <c r="L128" s="132"/>
      <c r="M128" s="19"/>
    </row>
    <row r="129" spans="1:13" x14ac:dyDescent="0.25">
      <c r="A129" s="90">
        <v>113</v>
      </c>
      <c r="B129" s="43" t="s">
        <v>141</v>
      </c>
      <c r="C129" s="42">
        <v>48.9</v>
      </c>
      <c r="D129" s="48" t="s">
        <v>316</v>
      </c>
      <c r="E129" s="119">
        <v>3.222</v>
      </c>
      <c r="F129" s="119">
        <v>3.6360000000000001</v>
      </c>
      <c r="G129" s="120">
        <v>0.35595720000000014</v>
      </c>
      <c r="H129" s="127">
        <v>0.14447101630158363</v>
      </c>
      <c r="I129" s="122">
        <v>0.50042821630158374</v>
      </c>
      <c r="J129" s="66"/>
      <c r="K129" s="84"/>
      <c r="L129" s="132"/>
      <c r="M129" s="19"/>
    </row>
    <row r="130" spans="1:13" x14ac:dyDescent="0.25">
      <c r="A130" s="90">
        <v>114</v>
      </c>
      <c r="B130" s="43" t="s">
        <v>142</v>
      </c>
      <c r="C130" s="42">
        <v>96.9</v>
      </c>
      <c r="D130" s="48" t="s">
        <v>316</v>
      </c>
      <c r="E130" s="119">
        <v>5.6319999999999997</v>
      </c>
      <c r="F130" s="119">
        <v>7.133</v>
      </c>
      <c r="G130" s="120">
        <v>1.2905598000000003</v>
      </c>
      <c r="H130" s="127">
        <v>0.28628305684301542</v>
      </c>
      <c r="I130" s="122">
        <v>1.5768428568430157</v>
      </c>
      <c r="J130" s="66"/>
      <c r="K130" s="84"/>
      <c r="L130" s="132"/>
      <c r="M130" s="19"/>
    </row>
    <row r="131" spans="1:13" x14ac:dyDescent="0.25">
      <c r="A131" s="90">
        <v>115</v>
      </c>
      <c r="B131" s="43" t="s">
        <v>143</v>
      </c>
      <c r="C131" s="42">
        <v>77.099999999999994</v>
      </c>
      <c r="D131" s="48" t="s">
        <v>316</v>
      </c>
      <c r="E131" s="119">
        <v>5.5780000000000003</v>
      </c>
      <c r="F131" s="119">
        <v>6.3970000000000002</v>
      </c>
      <c r="G131" s="120">
        <v>0.70417619999999992</v>
      </c>
      <c r="H131" s="127">
        <v>0.22778559011967478</v>
      </c>
      <c r="I131" s="122">
        <v>0.93196179011967473</v>
      </c>
      <c r="J131" s="66"/>
      <c r="K131" s="84"/>
      <c r="L131" s="132"/>
      <c r="M131" s="19"/>
    </row>
    <row r="132" spans="1:13" x14ac:dyDescent="0.25">
      <c r="A132" s="90">
        <v>116</v>
      </c>
      <c r="B132" s="43" t="s">
        <v>144</v>
      </c>
      <c r="C132" s="42">
        <v>45.3</v>
      </c>
      <c r="D132" s="48" t="s">
        <v>316</v>
      </c>
      <c r="E132" s="119">
        <v>5.6669999999999998</v>
      </c>
      <c r="F132" s="119">
        <v>6.8710000000000004</v>
      </c>
      <c r="G132" s="120">
        <v>1.0351992000000005</v>
      </c>
      <c r="H132" s="127">
        <v>0.13383511326097625</v>
      </c>
      <c r="I132" s="122">
        <v>1.1690343132609768</v>
      </c>
      <c r="J132" s="66"/>
      <c r="K132" s="84"/>
      <c r="L132" s="132"/>
      <c r="M132" s="19"/>
    </row>
    <row r="133" spans="1:13" x14ac:dyDescent="0.25">
      <c r="A133" s="90">
        <v>117</v>
      </c>
      <c r="B133" s="43" t="s">
        <v>145</v>
      </c>
      <c r="C133" s="42">
        <v>74.099999999999994</v>
      </c>
      <c r="D133" s="48" t="s">
        <v>316</v>
      </c>
      <c r="E133" s="119">
        <v>5.5590000000000002</v>
      </c>
      <c r="F133" s="119">
        <v>6.7519999999999998</v>
      </c>
      <c r="G133" s="120">
        <v>1.0257413999999996</v>
      </c>
      <c r="H133" s="127">
        <v>0.21892233758583529</v>
      </c>
      <c r="I133" s="122">
        <v>1.2446637375858349</v>
      </c>
      <c r="J133" s="66"/>
      <c r="K133" s="84"/>
      <c r="L133" s="132"/>
      <c r="M133" s="19"/>
    </row>
    <row r="134" spans="1:13" x14ac:dyDescent="0.25">
      <c r="A134" s="90">
        <v>118</v>
      </c>
      <c r="B134" s="43" t="s">
        <v>146</v>
      </c>
      <c r="C134" s="42">
        <v>48.8</v>
      </c>
      <c r="D134" s="48" t="s">
        <v>316</v>
      </c>
      <c r="E134" s="119">
        <v>1.768</v>
      </c>
      <c r="F134" s="119">
        <v>1.7869999999999999</v>
      </c>
      <c r="G134" s="120">
        <v>1.6336199999999919E-2</v>
      </c>
      <c r="H134" s="127">
        <v>0.14417557455045563</v>
      </c>
      <c r="I134" s="122">
        <v>0.16051177455045554</v>
      </c>
      <c r="J134" s="66"/>
      <c r="K134" s="84"/>
      <c r="L134" s="132"/>
      <c r="M134" s="19"/>
    </row>
    <row r="135" spans="1:13" x14ac:dyDescent="0.25">
      <c r="A135" s="90">
        <v>119</v>
      </c>
      <c r="B135" s="43" t="s">
        <v>147</v>
      </c>
      <c r="C135" s="42">
        <v>98.1</v>
      </c>
      <c r="D135" s="48" t="s">
        <v>316</v>
      </c>
      <c r="E135" s="119">
        <v>9.6240000000000006</v>
      </c>
      <c r="F135" s="119">
        <v>10.414</v>
      </c>
      <c r="G135" s="120">
        <v>0.67924199999999924</v>
      </c>
      <c r="H135" s="127">
        <v>0.2898283578565512</v>
      </c>
      <c r="I135" s="122">
        <v>0.96907035785655049</v>
      </c>
      <c r="J135" s="66"/>
      <c r="K135" s="84"/>
      <c r="L135" s="132"/>
      <c r="M135" s="19"/>
    </row>
    <row r="136" spans="1:13" x14ac:dyDescent="0.25">
      <c r="A136" s="90">
        <v>120</v>
      </c>
      <c r="B136" s="43" t="s">
        <v>148</v>
      </c>
      <c r="C136" s="42">
        <v>76.8</v>
      </c>
      <c r="D136" s="48" t="s">
        <v>316</v>
      </c>
      <c r="E136" s="119">
        <v>7.7910000000000004</v>
      </c>
      <c r="F136" s="119">
        <v>8.7669999999999995</v>
      </c>
      <c r="G136" s="120">
        <v>0.83916479999999927</v>
      </c>
      <c r="H136" s="127">
        <v>0.22689926486629083</v>
      </c>
      <c r="I136" s="122">
        <v>1.06606406486629</v>
      </c>
      <c r="J136" s="66"/>
      <c r="K136" s="84"/>
      <c r="L136" s="132"/>
      <c r="M136" s="19"/>
    </row>
    <row r="137" spans="1:13" x14ac:dyDescent="0.25">
      <c r="A137" s="90">
        <v>121</v>
      </c>
      <c r="B137" s="43" t="s">
        <v>149</v>
      </c>
      <c r="C137" s="42">
        <v>44.9</v>
      </c>
      <c r="D137" s="48" t="s">
        <v>316</v>
      </c>
      <c r="E137" s="119">
        <v>2.6749999999999998</v>
      </c>
      <c r="F137" s="119">
        <v>2.6749999999999998</v>
      </c>
      <c r="G137" s="120">
        <v>0</v>
      </c>
      <c r="H137" s="127">
        <v>0.1326533462564643</v>
      </c>
      <c r="I137" s="122">
        <v>0.1326533462564643</v>
      </c>
      <c r="J137" s="66"/>
      <c r="K137" s="84"/>
      <c r="L137" s="132"/>
      <c r="M137" s="19"/>
    </row>
    <row r="138" spans="1:13" x14ac:dyDescent="0.25">
      <c r="A138" s="90">
        <v>122</v>
      </c>
      <c r="B138" s="43" t="s">
        <v>150</v>
      </c>
      <c r="C138" s="42">
        <v>73.400000000000006</v>
      </c>
      <c r="D138" s="48" t="s">
        <v>316</v>
      </c>
      <c r="E138" s="119">
        <v>4.9649999999999999</v>
      </c>
      <c r="F138" s="119">
        <v>5.6779999999999999</v>
      </c>
      <c r="G138" s="120">
        <v>0.61303740000000007</v>
      </c>
      <c r="H138" s="127">
        <v>0.21685424532793945</v>
      </c>
      <c r="I138" s="122">
        <v>0.82989164532793946</v>
      </c>
      <c r="J138" s="66"/>
      <c r="K138" s="84"/>
      <c r="L138" s="132"/>
      <c r="M138" s="19"/>
    </row>
    <row r="139" spans="1:13" x14ac:dyDescent="0.25">
      <c r="A139" s="90">
        <v>123</v>
      </c>
      <c r="B139" s="43" t="s">
        <v>151</v>
      </c>
      <c r="C139" s="42">
        <v>48.7</v>
      </c>
      <c r="D139" s="48" t="s">
        <v>316</v>
      </c>
      <c r="E139" s="119">
        <v>5.9050000000000002</v>
      </c>
      <c r="F139" s="119">
        <v>6.0679999999999996</v>
      </c>
      <c r="G139" s="120">
        <v>0.14014739999999945</v>
      </c>
      <c r="H139" s="127">
        <v>0.14388013279932768</v>
      </c>
      <c r="I139" s="122">
        <v>0.28402753279932713</v>
      </c>
      <c r="J139" s="66"/>
      <c r="K139" s="84"/>
      <c r="L139" s="132"/>
      <c r="M139" s="19"/>
    </row>
    <row r="140" spans="1:13" x14ac:dyDescent="0.25">
      <c r="A140" s="90">
        <v>124</v>
      </c>
      <c r="B140" s="43" t="s">
        <v>152</v>
      </c>
      <c r="C140" s="42">
        <v>98</v>
      </c>
      <c r="D140" s="48" t="s">
        <v>316</v>
      </c>
      <c r="E140" s="119">
        <v>5.4539999999999997</v>
      </c>
      <c r="F140" s="119">
        <v>5.4539999999999997</v>
      </c>
      <c r="G140" s="120">
        <v>0</v>
      </c>
      <c r="H140" s="127">
        <v>0.2895329161054232</v>
      </c>
      <c r="I140" s="122">
        <v>0.2895329161054232</v>
      </c>
      <c r="J140" s="66"/>
      <c r="K140" s="84"/>
      <c r="L140" s="132"/>
      <c r="M140" s="19"/>
    </row>
    <row r="141" spans="1:13" x14ac:dyDescent="0.25">
      <c r="A141" s="90">
        <v>125</v>
      </c>
      <c r="B141" s="43" t="s">
        <v>153</v>
      </c>
      <c r="C141" s="42">
        <v>76.599999999999994</v>
      </c>
      <c r="D141" s="48" t="s">
        <v>316</v>
      </c>
      <c r="E141" s="119">
        <v>8.6750000000000007</v>
      </c>
      <c r="F141" s="119">
        <v>9.9689999999999994</v>
      </c>
      <c r="G141" s="120">
        <v>1.1125811999999988</v>
      </c>
      <c r="H141" s="127">
        <v>0.22630838136403486</v>
      </c>
      <c r="I141" s="122">
        <v>1.3388895813640338</v>
      </c>
      <c r="J141" s="66"/>
      <c r="K141" s="84"/>
      <c r="L141" s="132"/>
      <c r="M141" s="19"/>
    </row>
    <row r="142" spans="1:13" x14ac:dyDescent="0.25">
      <c r="A142" s="90">
        <v>126</v>
      </c>
      <c r="B142" s="43" t="s">
        <v>154</v>
      </c>
      <c r="C142" s="42">
        <v>44.8</v>
      </c>
      <c r="D142" s="48" t="s">
        <v>316</v>
      </c>
      <c r="E142" s="119">
        <v>2.2770000000000001</v>
      </c>
      <c r="F142" s="119">
        <v>2.883</v>
      </c>
      <c r="G142" s="120">
        <v>0.52103879999999991</v>
      </c>
      <c r="H142" s="127">
        <v>0.13235790450533633</v>
      </c>
      <c r="I142" s="122">
        <v>0.65339670450533627</v>
      </c>
      <c r="J142" s="66"/>
      <c r="K142" s="84"/>
      <c r="L142" s="132"/>
      <c r="M142" s="19"/>
    </row>
    <row r="143" spans="1:13" x14ac:dyDescent="0.25">
      <c r="A143" s="90">
        <v>127</v>
      </c>
      <c r="B143" s="43" t="s">
        <v>155</v>
      </c>
      <c r="C143" s="42">
        <v>73.400000000000006</v>
      </c>
      <c r="D143" s="48" t="s">
        <v>317</v>
      </c>
      <c r="E143" s="121">
        <v>10947</v>
      </c>
      <c r="F143" s="121">
        <v>11361</v>
      </c>
      <c r="G143" s="120">
        <v>0.35603999999999997</v>
      </c>
      <c r="H143" s="127">
        <v>0.21685424532793945</v>
      </c>
      <c r="I143" s="122">
        <v>0.57289424532793942</v>
      </c>
      <c r="J143" s="66"/>
      <c r="K143" s="84"/>
      <c r="L143" s="132"/>
      <c r="M143" s="19"/>
    </row>
    <row r="144" spans="1:13" x14ac:dyDescent="0.25">
      <c r="A144" s="90">
        <v>128</v>
      </c>
      <c r="B144" s="43" t="s">
        <v>156</v>
      </c>
      <c r="C144" s="42">
        <v>49.2</v>
      </c>
      <c r="D144" s="48" t="s">
        <v>316</v>
      </c>
      <c r="E144" s="119">
        <v>6.0750000000000002</v>
      </c>
      <c r="F144" s="119">
        <v>7.1289999999999996</v>
      </c>
      <c r="G144" s="120">
        <v>0.90622919999999951</v>
      </c>
      <c r="H144" s="127">
        <v>0.14535734155496757</v>
      </c>
      <c r="I144" s="122">
        <v>1.051586541554967</v>
      </c>
      <c r="J144" s="66"/>
      <c r="K144" s="84"/>
      <c r="L144" s="132"/>
      <c r="M144" s="19"/>
    </row>
    <row r="145" spans="1:13" x14ac:dyDescent="0.25">
      <c r="A145" s="90">
        <v>129</v>
      </c>
      <c r="B145" s="43" t="s">
        <v>157</v>
      </c>
      <c r="C145" s="42">
        <v>97.8</v>
      </c>
      <c r="D145" s="48" t="s">
        <v>317</v>
      </c>
      <c r="E145" s="121">
        <v>6028</v>
      </c>
      <c r="F145" s="121">
        <v>6028</v>
      </c>
      <c r="G145" s="120">
        <v>0</v>
      </c>
      <c r="H145" s="127">
        <v>0.28894203260316725</v>
      </c>
      <c r="I145" s="122">
        <v>0.28894203260316725</v>
      </c>
      <c r="J145" s="66"/>
      <c r="K145" s="84"/>
      <c r="L145" s="132"/>
      <c r="M145" s="19"/>
    </row>
    <row r="146" spans="1:13" x14ac:dyDescent="0.25">
      <c r="A146" s="90">
        <v>130</v>
      </c>
      <c r="B146" s="43" t="s">
        <v>158</v>
      </c>
      <c r="C146" s="42">
        <v>76.3</v>
      </c>
      <c r="D146" s="48" t="s">
        <v>316</v>
      </c>
      <c r="E146" s="119">
        <v>8.593</v>
      </c>
      <c r="F146" s="119">
        <v>9.6150000000000002</v>
      </c>
      <c r="G146" s="120">
        <v>0.87871560000000026</v>
      </c>
      <c r="H146" s="127">
        <v>0.22542205611065091</v>
      </c>
      <c r="I146" s="122">
        <v>1.1041376561106513</v>
      </c>
      <c r="J146" s="66"/>
      <c r="K146" s="84"/>
      <c r="L146" s="132"/>
      <c r="M146" s="19"/>
    </row>
    <row r="147" spans="1:13" x14ac:dyDescent="0.25">
      <c r="A147" s="90">
        <v>131</v>
      </c>
      <c r="B147" s="43" t="s">
        <v>159</v>
      </c>
      <c r="C147" s="42">
        <v>44.2</v>
      </c>
      <c r="D147" s="48" t="s">
        <v>316</v>
      </c>
      <c r="E147" s="119">
        <v>1.663</v>
      </c>
      <c r="F147" s="119">
        <v>1.6970000000000001</v>
      </c>
      <c r="G147" s="120">
        <v>2.9233200000000025E-2</v>
      </c>
      <c r="H147" s="127">
        <v>0.13058525399856843</v>
      </c>
      <c r="I147" s="122">
        <v>0.15981845399856845</v>
      </c>
      <c r="J147" s="66"/>
      <c r="K147" s="84"/>
      <c r="L147" s="132"/>
      <c r="M147" s="19"/>
    </row>
    <row r="148" spans="1:13" x14ac:dyDescent="0.25">
      <c r="A148" s="90">
        <v>132</v>
      </c>
      <c r="B148" s="43" t="s">
        <v>160</v>
      </c>
      <c r="C148" s="42">
        <v>73.3</v>
      </c>
      <c r="D148" s="48" t="s">
        <v>316</v>
      </c>
      <c r="E148" s="119">
        <v>3.7919999999999998</v>
      </c>
      <c r="F148" s="119">
        <v>4.2050000000000001</v>
      </c>
      <c r="G148" s="120">
        <v>0.35509740000000023</v>
      </c>
      <c r="H148" s="127">
        <v>0.21655880357681145</v>
      </c>
      <c r="I148" s="122">
        <v>0.57165620357681168</v>
      </c>
      <c r="J148" s="66"/>
      <c r="K148" s="84"/>
      <c r="L148" s="132"/>
      <c r="M148" s="19"/>
    </row>
    <row r="149" spans="1:13" x14ac:dyDescent="0.25">
      <c r="A149" s="90">
        <v>133</v>
      </c>
      <c r="B149" s="43" t="s">
        <v>161</v>
      </c>
      <c r="C149" s="42">
        <v>49.5</v>
      </c>
      <c r="D149" s="48" t="s">
        <v>316</v>
      </c>
      <c r="E149" s="119">
        <v>3.5</v>
      </c>
      <c r="F149" s="119">
        <v>3.5</v>
      </c>
      <c r="G149" s="120">
        <v>0</v>
      </c>
      <c r="H149" s="127">
        <v>0.14624366680835152</v>
      </c>
      <c r="I149" s="122">
        <v>0.14624366680835152</v>
      </c>
      <c r="J149" s="66"/>
      <c r="K149" s="84"/>
      <c r="L149" s="132"/>
      <c r="M149" s="19"/>
    </row>
    <row r="150" spans="1:13" x14ac:dyDescent="0.25">
      <c r="A150" s="90">
        <v>134</v>
      </c>
      <c r="B150" s="43" t="s">
        <v>162</v>
      </c>
      <c r="C150" s="42">
        <v>97.2</v>
      </c>
      <c r="D150" s="48" t="s">
        <v>316</v>
      </c>
      <c r="E150" s="119">
        <v>9.0039999999999996</v>
      </c>
      <c r="F150" s="119">
        <v>10.178000000000001</v>
      </c>
      <c r="G150" s="120">
        <v>1.0094052000000011</v>
      </c>
      <c r="H150" s="127">
        <v>0.28716938209639936</v>
      </c>
      <c r="I150" s="122">
        <v>1.2965745820964005</v>
      </c>
      <c r="J150" s="66"/>
      <c r="K150" s="84"/>
      <c r="L150" s="132"/>
      <c r="M150" s="19"/>
    </row>
    <row r="151" spans="1:13" x14ac:dyDescent="0.25">
      <c r="A151" s="90">
        <v>135</v>
      </c>
      <c r="B151" s="43" t="s">
        <v>163</v>
      </c>
      <c r="C151" s="42">
        <v>76.7</v>
      </c>
      <c r="D151" s="48" t="s">
        <v>316</v>
      </c>
      <c r="E151" s="119">
        <v>8.8350000000000009</v>
      </c>
      <c r="F151" s="119">
        <v>10.186999999999999</v>
      </c>
      <c r="G151" s="120">
        <v>1.1624495999999989</v>
      </c>
      <c r="H151" s="127">
        <v>0.22660382311516289</v>
      </c>
      <c r="I151" s="122">
        <v>1.3890534231151617</v>
      </c>
      <c r="J151" s="66"/>
      <c r="K151" s="84"/>
      <c r="L151" s="132"/>
      <c r="M151" s="19"/>
    </row>
    <row r="152" spans="1:13" x14ac:dyDescent="0.25">
      <c r="A152" s="90">
        <v>136</v>
      </c>
      <c r="B152" s="43" t="s">
        <v>164</v>
      </c>
      <c r="C152" s="42">
        <v>44.4</v>
      </c>
      <c r="D152" s="48" t="s">
        <v>316</v>
      </c>
      <c r="E152" s="119">
        <v>4.3040000000000003</v>
      </c>
      <c r="F152" s="119">
        <v>4.3860000000000001</v>
      </c>
      <c r="G152" s="120">
        <v>7.0503599999999875E-2</v>
      </c>
      <c r="H152" s="127">
        <v>0.13117613750082438</v>
      </c>
      <c r="I152" s="122">
        <v>0.20167973750082424</v>
      </c>
      <c r="J152" s="66"/>
      <c r="K152" s="84"/>
      <c r="L152" s="132"/>
      <c r="M152" s="19"/>
    </row>
    <row r="153" spans="1:13" x14ac:dyDescent="0.25">
      <c r="A153" s="90">
        <v>137</v>
      </c>
      <c r="B153" s="43" t="s">
        <v>165</v>
      </c>
      <c r="C153" s="42">
        <v>71.599999999999994</v>
      </c>
      <c r="D153" s="48" t="s">
        <v>316</v>
      </c>
      <c r="E153" s="119">
        <v>8.8800000000000008</v>
      </c>
      <c r="F153" s="119">
        <v>10.523</v>
      </c>
      <c r="G153" s="120">
        <v>1.412651399999999</v>
      </c>
      <c r="H153" s="127">
        <v>0.21153629380763572</v>
      </c>
      <c r="I153" s="122">
        <v>1.6241876938076347</v>
      </c>
      <c r="J153" s="66"/>
      <c r="K153" s="84"/>
      <c r="L153" s="132"/>
      <c r="M153" s="19"/>
    </row>
    <row r="154" spans="1:13" x14ac:dyDescent="0.25">
      <c r="A154" s="90">
        <v>138</v>
      </c>
      <c r="B154" s="43" t="s">
        <v>166</v>
      </c>
      <c r="C154" s="42">
        <v>49.1</v>
      </c>
      <c r="D154" s="48" t="s">
        <v>316</v>
      </c>
      <c r="E154" s="119">
        <v>3.081</v>
      </c>
      <c r="F154" s="119">
        <v>3.4769999999999999</v>
      </c>
      <c r="G154" s="120">
        <v>0.34048079999999992</v>
      </c>
      <c r="H154" s="127">
        <v>0.1450618998038396</v>
      </c>
      <c r="I154" s="122">
        <v>0.48554269980383952</v>
      </c>
      <c r="J154" s="66"/>
      <c r="K154" s="84"/>
      <c r="L154" s="132"/>
      <c r="M154" s="19"/>
    </row>
    <row r="155" spans="1:13" x14ac:dyDescent="0.25">
      <c r="A155" s="90">
        <v>139</v>
      </c>
      <c r="B155" s="43" t="s">
        <v>167</v>
      </c>
      <c r="C155" s="42">
        <v>97.3</v>
      </c>
      <c r="D155" s="48" t="s">
        <v>316</v>
      </c>
      <c r="E155" s="119">
        <v>4.0579999999999998</v>
      </c>
      <c r="F155" s="119">
        <v>5.2560000000000002</v>
      </c>
      <c r="G155" s="120">
        <v>1.0300404000000003</v>
      </c>
      <c r="H155" s="127">
        <v>0.28746482384752731</v>
      </c>
      <c r="I155" s="122">
        <v>1.3175052238475276</v>
      </c>
      <c r="J155" s="66"/>
      <c r="K155" s="84"/>
      <c r="L155" s="132"/>
      <c r="M155" s="19"/>
    </row>
    <row r="156" spans="1:13" x14ac:dyDescent="0.25">
      <c r="A156" s="90">
        <v>140</v>
      </c>
      <c r="B156" s="43" t="s">
        <v>168</v>
      </c>
      <c r="C156" s="42">
        <v>77</v>
      </c>
      <c r="D156" s="48" t="s">
        <v>316</v>
      </c>
      <c r="E156" s="119">
        <v>9.8420000000000005</v>
      </c>
      <c r="F156" s="119">
        <v>11.481</v>
      </c>
      <c r="G156" s="120">
        <v>1.4092121999999994</v>
      </c>
      <c r="H156" s="127">
        <v>0.22749014836854681</v>
      </c>
      <c r="I156" s="122">
        <v>1.6367023483685461</v>
      </c>
      <c r="J156" s="66"/>
      <c r="K156" s="84"/>
      <c r="L156" s="132"/>
      <c r="M156" s="19"/>
    </row>
    <row r="157" spans="1:13" x14ac:dyDescent="0.25">
      <c r="A157" s="90">
        <v>141</v>
      </c>
      <c r="B157" s="43" t="s">
        <v>169</v>
      </c>
      <c r="C157" s="42">
        <v>44.6</v>
      </c>
      <c r="D157" s="48" t="s">
        <v>316</v>
      </c>
      <c r="E157" s="119">
        <v>7.3780000000000001</v>
      </c>
      <c r="F157" s="119">
        <v>7.3780000000000001</v>
      </c>
      <c r="G157" s="120">
        <v>0</v>
      </c>
      <c r="H157" s="127">
        <v>0.13176702100308038</v>
      </c>
      <c r="I157" s="122">
        <v>0.13176702100308038</v>
      </c>
      <c r="J157" s="66"/>
      <c r="K157" s="84"/>
      <c r="L157" s="132"/>
      <c r="M157" s="19"/>
    </row>
    <row r="158" spans="1:13" x14ac:dyDescent="0.25">
      <c r="A158" s="90">
        <v>142</v>
      </c>
      <c r="B158" s="43" t="s">
        <v>170</v>
      </c>
      <c r="C158" s="42">
        <v>72.5</v>
      </c>
      <c r="D158" s="48" t="s">
        <v>316</v>
      </c>
      <c r="E158" s="119">
        <v>8.657</v>
      </c>
      <c r="F158" s="119">
        <v>8.7439999999999998</v>
      </c>
      <c r="G158" s="120">
        <v>7.4802599999999775E-2</v>
      </c>
      <c r="H158" s="127">
        <v>0.21419526956778759</v>
      </c>
      <c r="I158" s="122">
        <v>0.28899786956778739</v>
      </c>
      <c r="J158" s="66"/>
      <c r="K158" s="84"/>
      <c r="L158" s="132"/>
      <c r="M158" s="19"/>
    </row>
    <row r="159" spans="1:13" x14ac:dyDescent="0.25">
      <c r="A159" s="90">
        <v>143</v>
      </c>
      <c r="B159" s="43" t="s">
        <v>171</v>
      </c>
      <c r="C159" s="42">
        <v>49</v>
      </c>
      <c r="D159" s="48" t="s">
        <v>317</v>
      </c>
      <c r="E159" s="121">
        <v>3280</v>
      </c>
      <c r="F159" s="121">
        <v>4277</v>
      </c>
      <c r="G159" s="120">
        <v>0.85741999999999996</v>
      </c>
      <c r="H159" s="127">
        <v>0.1447664580527116</v>
      </c>
      <c r="I159" s="122">
        <v>1.0021864580527116</v>
      </c>
      <c r="J159" s="66"/>
      <c r="K159" s="84"/>
      <c r="L159" s="132"/>
      <c r="M159" s="19"/>
    </row>
    <row r="160" spans="1:13" x14ac:dyDescent="0.25">
      <c r="A160" s="90">
        <v>144</v>
      </c>
      <c r="B160" s="43" t="s">
        <v>172</v>
      </c>
      <c r="C160" s="42">
        <v>96.9</v>
      </c>
      <c r="D160" s="48" t="s">
        <v>316</v>
      </c>
      <c r="E160" s="119">
        <v>9.7430000000000003</v>
      </c>
      <c r="F160" s="119">
        <v>11.406000000000001</v>
      </c>
      <c r="G160" s="120">
        <v>1.4298474000000003</v>
      </c>
      <c r="H160" s="127">
        <v>0.28628305684301542</v>
      </c>
      <c r="I160" s="122">
        <v>1.7161304568430158</v>
      </c>
      <c r="J160" s="66"/>
      <c r="K160" s="84"/>
      <c r="L160" s="132"/>
      <c r="M160" s="19"/>
    </row>
    <row r="161" spans="1:13" x14ac:dyDescent="0.25">
      <c r="A161" s="90">
        <v>145</v>
      </c>
      <c r="B161" s="43" t="s">
        <v>173</v>
      </c>
      <c r="C161" s="42">
        <v>108.8</v>
      </c>
      <c r="D161" s="48" t="s">
        <v>316</v>
      </c>
      <c r="E161" s="119">
        <v>9.7940000000000005</v>
      </c>
      <c r="F161" s="119">
        <v>11.349</v>
      </c>
      <c r="G161" s="120">
        <v>1.3369889999999998</v>
      </c>
      <c r="H161" s="127">
        <v>0.32144062522724537</v>
      </c>
      <c r="I161" s="122">
        <v>1.658429625227245</v>
      </c>
      <c r="J161" s="66"/>
      <c r="K161" s="84"/>
      <c r="L161" s="132"/>
      <c r="M161" s="19"/>
    </row>
    <row r="162" spans="1:13" x14ac:dyDescent="0.25">
      <c r="A162" s="90">
        <v>146</v>
      </c>
      <c r="B162" s="43" t="s">
        <v>174</v>
      </c>
      <c r="C162" s="42">
        <v>43.6</v>
      </c>
      <c r="D162" s="48" t="s">
        <v>316</v>
      </c>
      <c r="E162" s="119">
        <v>5.1669999999999998</v>
      </c>
      <c r="F162" s="119">
        <v>6.6360000000000001</v>
      </c>
      <c r="G162" s="120">
        <v>1.2630462000000002</v>
      </c>
      <c r="H162" s="127">
        <v>0.12881260349180054</v>
      </c>
      <c r="I162" s="122">
        <v>1.3918588034918007</v>
      </c>
      <c r="J162" s="66"/>
      <c r="K162" s="84"/>
      <c r="L162" s="132"/>
      <c r="M162" s="19"/>
    </row>
    <row r="163" spans="1:13" x14ac:dyDescent="0.25">
      <c r="A163" s="90">
        <v>147</v>
      </c>
      <c r="B163" s="43" t="s">
        <v>175</v>
      </c>
      <c r="C163" s="42">
        <v>66.099999999999994</v>
      </c>
      <c r="D163" s="48" t="s">
        <v>316</v>
      </c>
      <c r="E163" s="119">
        <v>11.601000000000001</v>
      </c>
      <c r="F163" s="119">
        <v>11.601000000000001</v>
      </c>
      <c r="G163" s="120">
        <v>0</v>
      </c>
      <c r="H163" s="127">
        <v>0.19528699749559666</v>
      </c>
      <c r="I163" s="122">
        <v>0.19528699749559666</v>
      </c>
      <c r="J163" s="66"/>
      <c r="K163" s="84"/>
      <c r="L163" s="132"/>
      <c r="M163" s="19"/>
    </row>
    <row r="164" spans="1:13" x14ac:dyDescent="0.25">
      <c r="A164" s="90">
        <v>148</v>
      </c>
      <c r="B164" s="43" t="s">
        <v>176</v>
      </c>
      <c r="C164" s="42">
        <v>107</v>
      </c>
      <c r="D164" s="48" t="s">
        <v>316</v>
      </c>
      <c r="E164" s="119">
        <v>11.207000000000001</v>
      </c>
      <c r="F164" s="119">
        <v>12.589</v>
      </c>
      <c r="G164" s="120">
        <v>1.1882435999999996</v>
      </c>
      <c r="H164" s="127">
        <v>0.31612267370694169</v>
      </c>
      <c r="I164" s="122">
        <v>1.5043662737069412</v>
      </c>
      <c r="J164" s="66"/>
      <c r="K164" s="84"/>
      <c r="L164" s="132"/>
      <c r="M164" s="19"/>
    </row>
    <row r="165" spans="1:13" x14ac:dyDescent="0.25">
      <c r="A165" s="90">
        <v>149</v>
      </c>
      <c r="B165" s="43" t="s">
        <v>177</v>
      </c>
      <c r="C165" s="42">
        <v>43.9</v>
      </c>
      <c r="D165" s="48" t="s">
        <v>316</v>
      </c>
      <c r="E165" s="119">
        <v>3.6920000000000002</v>
      </c>
      <c r="F165" s="119">
        <v>3.8140000000000001</v>
      </c>
      <c r="G165" s="120">
        <v>0.10489559999999991</v>
      </c>
      <c r="H165" s="127">
        <v>0.12969892874518449</v>
      </c>
      <c r="I165" s="122">
        <v>0.23459452874518438</v>
      </c>
      <c r="J165" s="66"/>
      <c r="K165" s="84"/>
      <c r="L165" s="132"/>
      <c r="M165" s="19"/>
    </row>
    <row r="166" spans="1:13" x14ac:dyDescent="0.25">
      <c r="A166" s="90">
        <v>150</v>
      </c>
      <c r="B166" s="43" t="s">
        <v>178</v>
      </c>
      <c r="C166" s="42">
        <v>65.599999999999994</v>
      </c>
      <c r="D166" s="48" t="s">
        <v>316</v>
      </c>
      <c r="E166" s="119">
        <v>8.0359999999999996</v>
      </c>
      <c r="F166" s="119">
        <v>8.0380000000000003</v>
      </c>
      <c r="G166" s="120">
        <v>1.7196000000005744E-3</v>
      </c>
      <c r="H166" s="127">
        <v>0.19380978873995675</v>
      </c>
      <c r="I166" s="122">
        <v>0.19552938873995732</v>
      </c>
      <c r="J166" s="66"/>
      <c r="K166" s="84"/>
      <c r="L166" s="132"/>
      <c r="M166" s="19"/>
    </row>
    <row r="167" spans="1:13" x14ac:dyDescent="0.25">
      <c r="A167" s="90">
        <v>151</v>
      </c>
      <c r="B167" s="43" t="s">
        <v>179</v>
      </c>
      <c r="C167" s="42">
        <v>108.7</v>
      </c>
      <c r="D167" s="48" t="s">
        <v>316</v>
      </c>
      <c r="E167" s="119">
        <v>7.3550000000000004</v>
      </c>
      <c r="F167" s="119">
        <v>7.3550000000000004</v>
      </c>
      <c r="G167" s="120">
        <v>0</v>
      </c>
      <c r="H167" s="127">
        <v>0.32114518347611742</v>
      </c>
      <c r="I167" s="122">
        <v>0.32114518347611742</v>
      </c>
      <c r="J167" s="66"/>
      <c r="K167" s="84"/>
      <c r="L167" s="132"/>
      <c r="M167" s="19"/>
    </row>
    <row r="168" spans="1:13" x14ac:dyDescent="0.25">
      <c r="A168" s="90">
        <v>152</v>
      </c>
      <c r="B168" s="43" t="s">
        <v>180</v>
      </c>
      <c r="C168" s="42">
        <v>43.5</v>
      </c>
      <c r="D168" s="48" t="s">
        <v>316</v>
      </c>
      <c r="E168" s="119">
        <v>1.847</v>
      </c>
      <c r="F168" s="119">
        <v>2.4980000000000002</v>
      </c>
      <c r="G168" s="120">
        <v>0.55972980000000017</v>
      </c>
      <c r="H168" s="127">
        <v>0.12851716174067254</v>
      </c>
      <c r="I168" s="122">
        <v>0.68824696174067268</v>
      </c>
      <c r="J168" s="66"/>
      <c r="K168" s="84"/>
      <c r="L168" s="132"/>
      <c r="M168" s="19"/>
    </row>
    <row r="169" spans="1:13" x14ac:dyDescent="0.25">
      <c r="A169" s="90">
        <v>153</v>
      </c>
      <c r="B169" s="43" t="s">
        <v>181</v>
      </c>
      <c r="C169" s="42">
        <v>65.8</v>
      </c>
      <c r="D169" s="48" t="s">
        <v>316</v>
      </c>
      <c r="E169" s="119">
        <v>6.9470000000000001</v>
      </c>
      <c r="F169" s="119">
        <v>7.8159999999999998</v>
      </c>
      <c r="G169" s="120">
        <v>0.74716619999999978</v>
      </c>
      <c r="H169" s="127">
        <v>0.19440067224221272</v>
      </c>
      <c r="I169" s="122">
        <v>0.94156687224221247</v>
      </c>
      <c r="J169" s="66"/>
      <c r="K169" s="84"/>
      <c r="L169" s="132"/>
      <c r="M169" s="19"/>
    </row>
    <row r="170" spans="1:13" x14ac:dyDescent="0.25">
      <c r="A170" s="90">
        <v>154</v>
      </c>
      <c r="B170" s="43" t="s">
        <v>182</v>
      </c>
      <c r="C170" s="42">
        <v>108.7</v>
      </c>
      <c r="D170" s="48" t="s">
        <v>316</v>
      </c>
      <c r="E170" s="119">
        <v>11.472</v>
      </c>
      <c r="F170" s="119">
        <v>13.368</v>
      </c>
      <c r="G170" s="120">
        <v>1.6301808000000007</v>
      </c>
      <c r="H170" s="127">
        <v>0.32114518347611742</v>
      </c>
      <c r="I170" s="122">
        <v>1.9513259834761181</v>
      </c>
      <c r="J170" s="66"/>
      <c r="K170" s="84"/>
      <c r="L170" s="132"/>
      <c r="M170" s="19"/>
    </row>
    <row r="171" spans="1:13" x14ac:dyDescent="0.25">
      <c r="A171" s="90">
        <v>155</v>
      </c>
      <c r="B171" s="43" t="s">
        <v>183</v>
      </c>
      <c r="C171" s="42">
        <v>43.5</v>
      </c>
      <c r="D171" s="48" t="s">
        <v>316</v>
      </c>
      <c r="E171" s="119">
        <v>5.57</v>
      </c>
      <c r="F171" s="119">
        <v>6.282</v>
      </c>
      <c r="G171" s="120">
        <v>0.61217759999999977</v>
      </c>
      <c r="H171" s="127">
        <v>0.12851716174067254</v>
      </c>
      <c r="I171" s="122">
        <v>0.74069476174067228</v>
      </c>
      <c r="J171" s="66"/>
      <c r="K171" s="84"/>
      <c r="L171" s="132"/>
      <c r="M171" s="19"/>
    </row>
    <row r="172" spans="1:13" x14ac:dyDescent="0.25">
      <c r="A172" s="90">
        <v>156</v>
      </c>
      <c r="B172" s="43" t="s">
        <v>184</v>
      </c>
      <c r="C172" s="42">
        <v>66.099999999999994</v>
      </c>
      <c r="D172" s="48" t="s">
        <v>316</v>
      </c>
      <c r="E172" s="119">
        <v>4.4740000000000002</v>
      </c>
      <c r="F172" s="119">
        <v>4.4740000000000002</v>
      </c>
      <c r="G172" s="120">
        <v>0</v>
      </c>
      <c r="H172" s="127">
        <v>0.19528699749559666</v>
      </c>
      <c r="I172" s="122">
        <v>0.19528699749559666</v>
      </c>
      <c r="J172" s="66"/>
      <c r="K172" s="84"/>
      <c r="L172" s="132"/>
      <c r="M172" s="19"/>
    </row>
    <row r="173" spans="1:13" x14ac:dyDescent="0.25">
      <c r="A173" s="90">
        <v>157</v>
      </c>
      <c r="B173" s="43" t="s">
        <v>185</v>
      </c>
      <c r="C173" s="42">
        <v>108.8</v>
      </c>
      <c r="D173" s="48" t="s">
        <v>316</v>
      </c>
      <c r="E173" s="119">
        <v>8.6940000000000008</v>
      </c>
      <c r="F173" s="119">
        <v>9.6159999999999997</v>
      </c>
      <c r="G173" s="120">
        <v>0.79273559999999899</v>
      </c>
      <c r="H173" s="127">
        <v>0.32144062522724537</v>
      </c>
      <c r="I173" s="122">
        <v>1.1141762252272445</v>
      </c>
      <c r="J173" s="66"/>
      <c r="K173" s="84"/>
      <c r="L173" s="132"/>
      <c r="M173" s="19"/>
    </row>
    <row r="174" spans="1:13" x14ac:dyDescent="0.25">
      <c r="A174" s="90">
        <v>158</v>
      </c>
      <c r="B174" s="43" t="s">
        <v>186</v>
      </c>
      <c r="C174" s="42">
        <v>43.1</v>
      </c>
      <c r="D174" s="48" t="s">
        <v>316</v>
      </c>
      <c r="E174" s="119">
        <v>3.6789999999999998</v>
      </c>
      <c r="F174" s="119">
        <v>3.7229999999999999</v>
      </c>
      <c r="G174" s="120">
        <v>3.7831200000000037E-2</v>
      </c>
      <c r="H174" s="127">
        <v>0.12733539473616062</v>
      </c>
      <c r="I174" s="122">
        <v>0.16516659473616066</v>
      </c>
      <c r="J174" s="66"/>
      <c r="K174" s="84"/>
      <c r="L174" s="132"/>
      <c r="M174" s="19"/>
    </row>
    <row r="175" spans="1:13" x14ac:dyDescent="0.25">
      <c r="A175" s="90">
        <v>159</v>
      </c>
      <c r="B175" s="43" t="s">
        <v>187</v>
      </c>
      <c r="C175" s="42">
        <v>66.099999999999994</v>
      </c>
      <c r="D175" s="48" t="s">
        <v>316</v>
      </c>
      <c r="E175" s="119">
        <v>9.218</v>
      </c>
      <c r="F175" s="119">
        <v>10.465999999999999</v>
      </c>
      <c r="G175" s="120">
        <v>1.0730303999999995</v>
      </c>
      <c r="H175" s="127">
        <v>0.19528699749559666</v>
      </c>
      <c r="I175" s="122">
        <v>1.2683173974955961</v>
      </c>
      <c r="J175" s="66"/>
      <c r="K175" s="84"/>
      <c r="L175" s="132"/>
      <c r="M175" s="19"/>
    </row>
    <row r="176" spans="1:13" x14ac:dyDescent="0.25">
      <c r="A176" s="90">
        <v>160</v>
      </c>
      <c r="B176" s="43" t="s">
        <v>188</v>
      </c>
      <c r="C176" s="42">
        <v>109.1</v>
      </c>
      <c r="D176" s="48" t="s">
        <v>316</v>
      </c>
      <c r="E176" s="119">
        <v>11.262</v>
      </c>
      <c r="F176" s="119">
        <v>11.266999999999999</v>
      </c>
      <c r="G176" s="120">
        <v>4.2989999999991447E-3</v>
      </c>
      <c r="H176" s="127">
        <v>0.32232695048062932</v>
      </c>
      <c r="I176" s="122">
        <v>0.32662595048062848</v>
      </c>
      <c r="J176" s="66"/>
      <c r="K176" s="84"/>
      <c r="L176" s="132"/>
      <c r="M176" s="19"/>
    </row>
    <row r="177" spans="1:13" x14ac:dyDescent="0.25">
      <c r="A177" s="90">
        <v>161</v>
      </c>
      <c r="B177" s="43" t="s">
        <v>189</v>
      </c>
      <c r="C177" s="42">
        <v>43.1</v>
      </c>
      <c r="D177" s="48" t="s">
        <v>316</v>
      </c>
      <c r="E177" s="119">
        <v>4.1550000000000002</v>
      </c>
      <c r="F177" s="119">
        <v>5.1669999999999998</v>
      </c>
      <c r="G177" s="120">
        <v>0.8701175999999996</v>
      </c>
      <c r="H177" s="127">
        <v>0.12733539473616062</v>
      </c>
      <c r="I177" s="122">
        <v>0.99745299473616023</v>
      </c>
      <c r="J177" s="66"/>
      <c r="K177" s="84"/>
      <c r="L177" s="132"/>
      <c r="M177" s="19"/>
    </row>
    <row r="178" spans="1:13" x14ac:dyDescent="0.25">
      <c r="A178" s="90">
        <v>162</v>
      </c>
      <c r="B178" s="43" t="s">
        <v>190</v>
      </c>
      <c r="C178" s="42">
        <v>65.8</v>
      </c>
      <c r="D178" s="48" t="s">
        <v>316</v>
      </c>
      <c r="E178" s="119">
        <v>5.4020000000000001</v>
      </c>
      <c r="F178" s="119">
        <v>5.4180000000000001</v>
      </c>
      <c r="G178" s="120">
        <v>1.3756800000000012E-2</v>
      </c>
      <c r="H178" s="127">
        <v>0.19440067224221272</v>
      </c>
      <c r="I178" s="122">
        <v>0.20815747224221273</v>
      </c>
      <c r="J178" s="66"/>
      <c r="K178" s="84"/>
      <c r="L178" s="132"/>
      <c r="M178" s="19"/>
    </row>
    <row r="179" spans="1:13" x14ac:dyDescent="0.25">
      <c r="A179" s="90">
        <v>163</v>
      </c>
      <c r="B179" s="43" t="s">
        <v>191</v>
      </c>
      <c r="C179" s="42">
        <v>109.9</v>
      </c>
      <c r="D179" s="48" t="s">
        <v>316</v>
      </c>
      <c r="E179" s="119">
        <v>9.6769999999999996</v>
      </c>
      <c r="F179" s="119">
        <v>10.271000000000001</v>
      </c>
      <c r="G179" s="120">
        <v>0.51072120000000099</v>
      </c>
      <c r="H179" s="127">
        <v>0.32469048448965321</v>
      </c>
      <c r="I179" s="122">
        <v>0.83541168448965419</v>
      </c>
      <c r="J179" s="66"/>
      <c r="K179" s="84"/>
      <c r="L179" s="132"/>
      <c r="M179" s="19"/>
    </row>
    <row r="180" spans="1:13" x14ac:dyDescent="0.25">
      <c r="A180" s="90">
        <v>164</v>
      </c>
      <c r="B180" s="43" t="s">
        <v>192</v>
      </c>
      <c r="C180" s="42">
        <v>43.8</v>
      </c>
      <c r="D180" s="48" t="s">
        <v>316</v>
      </c>
      <c r="E180" s="119">
        <v>5.1909999999999998</v>
      </c>
      <c r="F180" s="119">
        <v>5.6769999999999996</v>
      </c>
      <c r="G180" s="120">
        <v>0.41786279999999981</v>
      </c>
      <c r="H180" s="127">
        <v>0.12940348699405649</v>
      </c>
      <c r="I180" s="122">
        <v>0.54726628699405633</v>
      </c>
      <c r="J180" s="66"/>
      <c r="K180" s="84"/>
      <c r="L180" s="132"/>
      <c r="M180" s="19"/>
    </row>
    <row r="181" spans="1:13" x14ac:dyDescent="0.25">
      <c r="A181" s="90">
        <v>165</v>
      </c>
      <c r="B181" s="43" t="s">
        <v>193</v>
      </c>
      <c r="C181" s="42">
        <v>65.900000000000006</v>
      </c>
      <c r="D181" s="48" t="s">
        <v>316</v>
      </c>
      <c r="E181" s="119">
        <v>2.1949999999999998</v>
      </c>
      <c r="F181" s="119">
        <v>2.2349999999999999</v>
      </c>
      <c r="G181" s="120">
        <v>3.4392000000000034E-2</v>
      </c>
      <c r="H181" s="127">
        <v>0.19469611399334075</v>
      </c>
      <c r="I181" s="122">
        <v>0.22908811399334078</v>
      </c>
      <c r="J181" s="66"/>
      <c r="K181" s="84"/>
      <c r="L181" s="132"/>
      <c r="M181" s="19"/>
    </row>
    <row r="182" spans="1:13" x14ac:dyDescent="0.25">
      <c r="A182" s="90">
        <v>166</v>
      </c>
      <c r="B182" s="43" t="s">
        <v>194</v>
      </c>
      <c r="C182" s="42">
        <v>109.5</v>
      </c>
      <c r="D182" s="48" t="s">
        <v>316</v>
      </c>
      <c r="E182" s="119">
        <v>13.571999999999999</v>
      </c>
      <c r="F182" s="119">
        <v>15.385999999999999</v>
      </c>
      <c r="G182" s="120">
        <v>1.5596772000000001</v>
      </c>
      <c r="H182" s="127">
        <v>0.32350871748514126</v>
      </c>
      <c r="I182" s="122">
        <v>1.8831859174851413</v>
      </c>
      <c r="J182" s="66"/>
      <c r="K182" s="84"/>
      <c r="L182" s="132"/>
      <c r="M182" s="19"/>
    </row>
    <row r="183" spans="1:13" x14ac:dyDescent="0.25">
      <c r="A183" s="90">
        <v>167</v>
      </c>
      <c r="B183" s="43" t="s">
        <v>195</v>
      </c>
      <c r="C183" s="42">
        <v>43.1</v>
      </c>
      <c r="D183" s="48" t="s">
        <v>316</v>
      </c>
      <c r="E183" s="119">
        <v>2.6259999999999999</v>
      </c>
      <c r="F183" s="119">
        <v>3.556</v>
      </c>
      <c r="G183" s="120">
        <v>0.79961400000000016</v>
      </c>
      <c r="H183" s="127">
        <v>0.12733539473616062</v>
      </c>
      <c r="I183" s="122">
        <v>0.92694939473616078</v>
      </c>
      <c r="J183" s="66"/>
      <c r="K183" s="84"/>
      <c r="L183" s="132"/>
      <c r="M183" s="19"/>
    </row>
    <row r="184" spans="1:13" x14ac:dyDescent="0.25">
      <c r="A184" s="90">
        <v>168</v>
      </c>
      <c r="B184" s="43" t="s">
        <v>196</v>
      </c>
      <c r="C184" s="42">
        <v>66</v>
      </c>
      <c r="D184" s="48" t="s">
        <v>316</v>
      </c>
      <c r="E184" s="119">
        <v>7.0380000000000003</v>
      </c>
      <c r="F184" s="119">
        <v>8.0850000000000009</v>
      </c>
      <c r="G184" s="120">
        <v>0.90021060000000053</v>
      </c>
      <c r="H184" s="127">
        <v>0.19499155574446869</v>
      </c>
      <c r="I184" s="122">
        <v>1.0952021557444693</v>
      </c>
      <c r="J184" s="66"/>
      <c r="K184" s="84"/>
      <c r="L184" s="132"/>
      <c r="M184" s="19"/>
    </row>
    <row r="185" spans="1:13" x14ac:dyDescent="0.25">
      <c r="A185" s="90">
        <v>169</v>
      </c>
      <c r="B185" s="43" t="s">
        <v>197</v>
      </c>
      <c r="C185" s="42">
        <v>109.6</v>
      </c>
      <c r="D185" s="48" t="s">
        <v>316</v>
      </c>
      <c r="E185" s="119">
        <v>3.7669999999999999</v>
      </c>
      <c r="F185" s="119">
        <v>5.8650000000000002</v>
      </c>
      <c r="G185" s="120">
        <v>1.8038604000000003</v>
      </c>
      <c r="H185" s="127">
        <v>0.32380415923626921</v>
      </c>
      <c r="I185" s="122">
        <v>2.1276645592362695</v>
      </c>
      <c r="J185" s="66"/>
      <c r="K185" s="84"/>
      <c r="L185" s="132"/>
      <c r="M185" s="19"/>
    </row>
    <row r="186" spans="1:13" x14ac:dyDescent="0.25">
      <c r="A186" s="90">
        <v>170</v>
      </c>
      <c r="B186" s="43" t="s">
        <v>198</v>
      </c>
      <c r="C186" s="42">
        <v>43</v>
      </c>
      <c r="D186" s="48" t="s">
        <v>316</v>
      </c>
      <c r="E186" s="119">
        <v>5.7320000000000002</v>
      </c>
      <c r="F186" s="119">
        <v>6.016</v>
      </c>
      <c r="G186" s="120">
        <v>0.24418319999999985</v>
      </c>
      <c r="H186" s="127">
        <v>0.12703995298503265</v>
      </c>
      <c r="I186" s="122">
        <v>0.3712231529850325</v>
      </c>
      <c r="J186" s="66"/>
      <c r="K186" s="84"/>
      <c r="L186" s="132"/>
      <c r="M186" s="19"/>
    </row>
    <row r="187" spans="1:13" x14ac:dyDescent="0.25">
      <c r="A187" s="90">
        <v>171</v>
      </c>
      <c r="B187" s="43" t="s">
        <v>199</v>
      </c>
      <c r="C187" s="42">
        <v>65.900000000000006</v>
      </c>
      <c r="D187" s="48" t="s">
        <v>316</v>
      </c>
      <c r="E187" s="119">
        <v>9.0739999999999998</v>
      </c>
      <c r="F187" s="119">
        <v>10.305999999999999</v>
      </c>
      <c r="G187" s="120">
        <v>1.0592735999999994</v>
      </c>
      <c r="H187" s="127">
        <v>0.19469611399334075</v>
      </c>
      <c r="I187" s="122">
        <v>1.2539697139933401</v>
      </c>
      <c r="J187" s="66"/>
      <c r="K187" s="84"/>
      <c r="L187" s="132"/>
      <c r="M187" s="19"/>
    </row>
    <row r="188" spans="1:13" x14ac:dyDescent="0.25">
      <c r="A188" s="90">
        <v>172</v>
      </c>
      <c r="B188" s="43" t="s">
        <v>200</v>
      </c>
      <c r="C188" s="42">
        <v>110</v>
      </c>
      <c r="D188" s="48" t="s">
        <v>317</v>
      </c>
      <c r="E188" s="121">
        <v>7059</v>
      </c>
      <c r="F188" s="121">
        <v>7059</v>
      </c>
      <c r="G188" s="120">
        <v>0</v>
      </c>
      <c r="H188" s="127">
        <v>0.32498592624078115</v>
      </c>
      <c r="I188" s="122">
        <v>0.32498592624078115</v>
      </c>
      <c r="J188" s="66"/>
      <c r="K188" s="84"/>
      <c r="L188" s="132"/>
      <c r="M188" s="19"/>
    </row>
    <row r="189" spans="1:13" x14ac:dyDescent="0.25">
      <c r="A189" s="90">
        <v>173</v>
      </c>
      <c r="B189" s="43" t="s">
        <v>201</v>
      </c>
      <c r="C189" s="42">
        <v>42.8</v>
      </c>
      <c r="D189" s="48" t="s">
        <v>317</v>
      </c>
      <c r="E189" s="121">
        <v>1443</v>
      </c>
      <c r="F189" s="121">
        <v>1868</v>
      </c>
      <c r="G189" s="120">
        <v>0.36549999999999999</v>
      </c>
      <c r="H189" s="127">
        <v>0.12644906948277668</v>
      </c>
      <c r="I189" s="122">
        <v>0.49194906948277667</v>
      </c>
      <c r="J189" s="66"/>
      <c r="K189" s="84"/>
      <c r="L189" s="132"/>
      <c r="M189" s="19"/>
    </row>
    <row r="190" spans="1:13" x14ac:dyDescent="0.25">
      <c r="A190" s="90">
        <v>174</v>
      </c>
      <c r="B190" s="43" t="s">
        <v>202</v>
      </c>
      <c r="C190" s="42">
        <v>66.099999999999994</v>
      </c>
      <c r="D190" s="48" t="s">
        <v>317</v>
      </c>
      <c r="E190" s="121">
        <v>4130</v>
      </c>
      <c r="F190" s="121">
        <v>4130</v>
      </c>
      <c r="G190" s="120">
        <v>0</v>
      </c>
      <c r="H190" s="127">
        <v>0.19528699749559666</v>
      </c>
      <c r="I190" s="122">
        <v>0.19528699749559666</v>
      </c>
      <c r="J190" s="66"/>
      <c r="K190" s="84"/>
      <c r="L190" s="132"/>
      <c r="M190" s="19"/>
    </row>
    <row r="191" spans="1:13" x14ac:dyDescent="0.25">
      <c r="A191" s="90">
        <v>175</v>
      </c>
      <c r="B191" s="43" t="s">
        <v>203</v>
      </c>
      <c r="C191" s="42">
        <v>109.9</v>
      </c>
      <c r="D191" s="48" t="s">
        <v>317</v>
      </c>
      <c r="E191" s="121">
        <v>12545</v>
      </c>
      <c r="F191" s="121">
        <v>14429</v>
      </c>
      <c r="G191" s="120">
        <v>1.6202399999999999</v>
      </c>
      <c r="H191" s="127">
        <v>0.32469048448965321</v>
      </c>
      <c r="I191" s="122">
        <v>1.9449304844896531</v>
      </c>
      <c r="J191" s="66"/>
      <c r="K191" s="84"/>
      <c r="L191" s="132"/>
      <c r="M191" s="19"/>
    </row>
    <row r="192" spans="1:13" x14ac:dyDescent="0.25">
      <c r="A192" s="90">
        <v>176</v>
      </c>
      <c r="B192" s="43" t="s">
        <v>204</v>
      </c>
      <c r="C192" s="42">
        <v>43.1</v>
      </c>
      <c r="D192" s="48" t="s">
        <v>317</v>
      </c>
      <c r="E192" s="121">
        <v>1648</v>
      </c>
      <c r="F192" s="121">
        <v>1915</v>
      </c>
      <c r="G192" s="120">
        <v>0.22961999999999999</v>
      </c>
      <c r="H192" s="127">
        <v>0.12733539473616062</v>
      </c>
      <c r="I192" s="122">
        <v>0.35695539473616061</v>
      </c>
      <c r="J192" s="66"/>
      <c r="K192" s="84"/>
      <c r="L192" s="132"/>
      <c r="M192" s="19"/>
    </row>
    <row r="193" spans="1:13" x14ac:dyDescent="0.25">
      <c r="A193" s="90">
        <v>177</v>
      </c>
      <c r="B193" s="43" t="s">
        <v>205</v>
      </c>
      <c r="C193" s="42">
        <v>65.8</v>
      </c>
      <c r="D193" s="48" t="s">
        <v>317</v>
      </c>
      <c r="E193" s="121">
        <v>5120</v>
      </c>
      <c r="F193" s="121">
        <v>5120</v>
      </c>
      <c r="G193" s="120">
        <v>0</v>
      </c>
      <c r="H193" s="127">
        <v>0.19440067224221272</v>
      </c>
      <c r="I193" s="122">
        <v>0.19440067224221272</v>
      </c>
      <c r="J193" s="66"/>
      <c r="K193" s="84"/>
      <c r="L193" s="132"/>
      <c r="M193" s="19"/>
    </row>
    <row r="194" spans="1:13" x14ac:dyDescent="0.25">
      <c r="A194" s="90">
        <v>178</v>
      </c>
      <c r="B194" s="43" t="s">
        <v>206</v>
      </c>
      <c r="C194" s="42">
        <v>108</v>
      </c>
      <c r="D194" s="48" t="s">
        <v>317</v>
      </c>
      <c r="E194" s="121">
        <v>6103</v>
      </c>
      <c r="F194" s="121">
        <v>6630</v>
      </c>
      <c r="G194" s="120">
        <v>0.45322000000000001</v>
      </c>
      <c r="H194" s="127">
        <v>0.31907709121822153</v>
      </c>
      <c r="I194" s="122">
        <v>0.77229709121822154</v>
      </c>
      <c r="J194" s="66"/>
      <c r="K194" s="84"/>
      <c r="L194" s="132"/>
      <c r="M194" s="19"/>
    </row>
    <row r="195" spans="1:13" x14ac:dyDescent="0.25">
      <c r="A195" s="90">
        <v>179</v>
      </c>
      <c r="B195" s="43" t="s">
        <v>207</v>
      </c>
      <c r="C195" s="42">
        <v>43</v>
      </c>
      <c r="D195" s="48" t="s">
        <v>317</v>
      </c>
      <c r="E195" s="121">
        <v>3407</v>
      </c>
      <c r="F195" s="121">
        <v>3683</v>
      </c>
      <c r="G195" s="120">
        <v>0.23735999999999999</v>
      </c>
      <c r="H195" s="127">
        <v>0.12703995298503265</v>
      </c>
      <c r="I195" s="122">
        <v>0.36439995298503264</v>
      </c>
      <c r="J195" s="66"/>
      <c r="K195" s="84"/>
      <c r="L195" s="132"/>
      <c r="M195" s="19"/>
    </row>
    <row r="196" spans="1:13" x14ac:dyDescent="0.25">
      <c r="A196" s="90">
        <v>180</v>
      </c>
      <c r="B196" s="73" t="s">
        <v>208</v>
      </c>
      <c r="C196" s="42">
        <v>66.3</v>
      </c>
      <c r="D196" s="48" t="s">
        <v>317</v>
      </c>
      <c r="E196" s="121">
        <v>7018</v>
      </c>
      <c r="F196" s="121">
        <v>7018</v>
      </c>
      <c r="G196" s="120">
        <v>0</v>
      </c>
      <c r="H196" s="127">
        <v>0.19587788099785264</v>
      </c>
      <c r="I196" s="122">
        <v>0.19587788099785264</v>
      </c>
      <c r="J196" s="66"/>
      <c r="K196" s="84"/>
      <c r="L196" s="132"/>
      <c r="M196" s="19"/>
    </row>
    <row r="197" spans="1:13" x14ac:dyDescent="0.25">
      <c r="A197" s="90">
        <v>181</v>
      </c>
      <c r="B197" s="43" t="s">
        <v>209</v>
      </c>
      <c r="C197" s="42">
        <v>110.9</v>
      </c>
      <c r="D197" s="48" t="s">
        <v>317</v>
      </c>
      <c r="E197" s="121">
        <v>10343</v>
      </c>
      <c r="F197" s="121">
        <v>10343</v>
      </c>
      <c r="G197" s="120">
        <v>0</v>
      </c>
      <c r="H197" s="127">
        <v>0.32764490200093305</v>
      </c>
      <c r="I197" s="122">
        <v>0.32764490200093305</v>
      </c>
      <c r="J197" s="66"/>
      <c r="K197" s="84"/>
      <c r="L197" s="132"/>
      <c r="M197" s="19"/>
    </row>
    <row r="198" spans="1:13" x14ac:dyDescent="0.25">
      <c r="A198" s="90">
        <v>182</v>
      </c>
      <c r="B198" s="43" t="s">
        <v>210</v>
      </c>
      <c r="C198" s="42">
        <v>42.6</v>
      </c>
      <c r="D198" s="48" t="s">
        <v>317</v>
      </c>
      <c r="E198" s="121">
        <v>4561</v>
      </c>
      <c r="F198" s="121">
        <v>5522</v>
      </c>
      <c r="G198" s="120">
        <v>0.82645999999999997</v>
      </c>
      <c r="H198" s="127">
        <v>0.1258581859805207</v>
      </c>
      <c r="I198" s="122">
        <v>0.95231818598052065</v>
      </c>
      <c r="J198" s="66"/>
      <c r="K198" s="84"/>
      <c r="L198" s="132"/>
      <c r="M198" s="19"/>
    </row>
    <row r="199" spans="1:13" x14ac:dyDescent="0.25">
      <c r="A199" s="90">
        <v>183</v>
      </c>
      <c r="B199" s="43" t="s">
        <v>211</v>
      </c>
      <c r="C199" s="42">
        <v>65.3</v>
      </c>
      <c r="D199" s="48" t="s">
        <v>317</v>
      </c>
      <c r="E199" s="121">
        <v>7581</v>
      </c>
      <c r="F199" s="121">
        <v>8521</v>
      </c>
      <c r="G199" s="120">
        <v>0.80840000000000001</v>
      </c>
      <c r="H199" s="127">
        <v>0.1929234634865728</v>
      </c>
      <c r="I199" s="122">
        <v>1.0013234634865729</v>
      </c>
      <c r="J199" s="66"/>
      <c r="K199" s="84"/>
      <c r="L199" s="132"/>
      <c r="M199" s="19"/>
    </row>
    <row r="200" spans="1:13" x14ac:dyDescent="0.25">
      <c r="A200" s="90">
        <v>184</v>
      </c>
      <c r="B200" s="43" t="s">
        <v>212</v>
      </c>
      <c r="C200" s="42">
        <v>110</v>
      </c>
      <c r="D200" s="48" t="s">
        <v>317</v>
      </c>
      <c r="E200" s="121">
        <v>14541</v>
      </c>
      <c r="F200" s="121">
        <v>17115</v>
      </c>
      <c r="G200" s="120">
        <v>2.2136399999999998</v>
      </c>
      <c r="H200" s="127">
        <v>0.32498592624078115</v>
      </c>
      <c r="I200" s="122">
        <v>2.5386259262407811</v>
      </c>
      <c r="J200" s="66"/>
      <c r="K200" s="84"/>
      <c r="L200" s="132"/>
      <c r="M200" s="19"/>
    </row>
    <row r="201" spans="1:13" x14ac:dyDescent="0.25">
      <c r="A201" s="90">
        <v>185</v>
      </c>
      <c r="B201" s="43" t="s">
        <v>213</v>
      </c>
      <c r="C201" s="42">
        <v>42.6</v>
      </c>
      <c r="D201" s="48" t="s">
        <v>317</v>
      </c>
      <c r="E201" s="121">
        <v>4403</v>
      </c>
      <c r="F201" s="121">
        <v>5149</v>
      </c>
      <c r="G201" s="120">
        <v>0.64156000000000002</v>
      </c>
      <c r="H201" s="127">
        <v>0.1258581859805207</v>
      </c>
      <c r="I201" s="122">
        <v>0.7674181859805207</v>
      </c>
      <c r="J201" s="66"/>
      <c r="K201" s="84"/>
      <c r="L201" s="132"/>
      <c r="M201" s="19"/>
    </row>
    <row r="202" spans="1:13" x14ac:dyDescent="0.25">
      <c r="A202" s="90">
        <v>186</v>
      </c>
      <c r="B202" s="43" t="s">
        <v>214</v>
      </c>
      <c r="C202" s="42">
        <v>65.3</v>
      </c>
      <c r="D202" s="48" t="s">
        <v>317</v>
      </c>
      <c r="E202" s="121">
        <v>8184</v>
      </c>
      <c r="F202" s="121">
        <v>9452</v>
      </c>
      <c r="G202" s="120">
        <v>1.0904799999999999</v>
      </c>
      <c r="H202" s="127">
        <v>0.1929234634865728</v>
      </c>
      <c r="I202" s="122">
        <v>1.2834034634865727</v>
      </c>
      <c r="J202" s="66"/>
      <c r="K202" s="84"/>
      <c r="L202" s="132"/>
      <c r="M202" s="19"/>
    </row>
    <row r="203" spans="1:13" x14ac:dyDescent="0.25">
      <c r="A203" s="90">
        <v>187</v>
      </c>
      <c r="B203" s="43" t="s">
        <v>215</v>
      </c>
      <c r="C203" s="42">
        <v>109.9</v>
      </c>
      <c r="D203" s="48" t="s">
        <v>317</v>
      </c>
      <c r="E203" s="121">
        <v>11855</v>
      </c>
      <c r="F203" s="121">
        <v>13910</v>
      </c>
      <c r="G203" s="120">
        <v>1.7672999999999999</v>
      </c>
      <c r="H203" s="127">
        <v>0.32469048448965321</v>
      </c>
      <c r="I203" s="122">
        <v>2.0919904844896529</v>
      </c>
      <c r="J203" s="66"/>
      <c r="K203" s="84"/>
      <c r="L203" s="132"/>
      <c r="M203" s="19"/>
    </row>
    <row r="204" spans="1:13" x14ac:dyDescent="0.25">
      <c r="A204" s="90">
        <v>188</v>
      </c>
      <c r="B204" s="43" t="s">
        <v>216</v>
      </c>
      <c r="C204" s="42">
        <v>42.8</v>
      </c>
      <c r="D204" s="48" t="s">
        <v>317</v>
      </c>
      <c r="E204" s="121">
        <v>4805</v>
      </c>
      <c r="F204" s="121">
        <v>6010</v>
      </c>
      <c r="G204" s="120">
        <v>1.0363</v>
      </c>
      <c r="H204" s="127">
        <v>0.12644906948277668</v>
      </c>
      <c r="I204" s="122">
        <v>1.1627490694827767</v>
      </c>
      <c r="J204" s="66"/>
      <c r="K204" s="84"/>
      <c r="L204" s="132"/>
      <c r="M204" s="19"/>
    </row>
    <row r="205" spans="1:13" x14ac:dyDescent="0.25">
      <c r="A205" s="90">
        <v>189</v>
      </c>
      <c r="B205" s="43" t="s">
        <v>217</v>
      </c>
      <c r="C205" s="42">
        <v>65.5</v>
      </c>
      <c r="D205" s="48" t="s">
        <v>317</v>
      </c>
      <c r="E205" s="121">
        <v>3868</v>
      </c>
      <c r="F205" s="121">
        <v>3892</v>
      </c>
      <c r="G205" s="120">
        <v>2.0639999999999999E-2</v>
      </c>
      <c r="H205" s="127">
        <v>0.19351434698882877</v>
      </c>
      <c r="I205" s="122">
        <v>0.21415434698882876</v>
      </c>
      <c r="J205" s="66"/>
      <c r="K205" s="84"/>
      <c r="L205" s="132"/>
      <c r="M205" s="19"/>
    </row>
    <row r="206" spans="1:13" x14ac:dyDescent="0.25">
      <c r="A206" s="90">
        <v>190</v>
      </c>
      <c r="B206" s="45" t="s">
        <v>218</v>
      </c>
      <c r="C206" s="42">
        <v>109.5</v>
      </c>
      <c r="D206" s="48" t="s">
        <v>317</v>
      </c>
      <c r="E206" s="121">
        <v>9433</v>
      </c>
      <c r="F206" s="121">
        <v>9846</v>
      </c>
      <c r="G206" s="120">
        <v>0.35518</v>
      </c>
      <c r="H206" s="127">
        <v>0.32350871748514126</v>
      </c>
      <c r="I206" s="122">
        <v>0.67868871748514126</v>
      </c>
      <c r="J206" s="66"/>
      <c r="K206" s="84"/>
      <c r="L206" s="132"/>
      <c r="M206" s="19"/>
    </row>
    <row r="207" spans="1:13" x14ac:dyDescent="0.25">
      <c r="A207" s="90">
        <v>191</v>
      </c>
      <c r="B207" s="43" t="s">
        <v>219</v>
      </c>
      <c r="C207" s="42">
        <v>43</v>
      </c>
      <c r="D207" s="48" t="s">
        <v>317</v>
      </c>
      <c r="E207" s="121">
        <v>5829</v>
      </c>
      <c r="F207" s="121">
        <v>5829</v>
      </c>
      <c r="G207" s="120">
        <v>0</v>
      </c>
      <c r="H207" s="127">
        <v>0.12703995298503265</v>
      </c>
      <c r="I207" s="122">
        <v>0.12703995298503265</v>
      </c>
      <c r="J207" s="66"/>
      <c r="K207" s="84"/>
      <c r="L207" s="132"/>
      <c r="M207" s="19"/>
    </row>
    <row r="208" spans="1:13" x14ac:dyDescent="0.25">
      <c r="A208" s="90">
        <v>192</v>
      </c>
      <c r="B208" s="43" t="s">
        <v>220</v>
      </c>
      <c r="C208" s="42">
        <v>65.3</v>
      </c>
      <c r="D208" s="48" t="s">
        <v>317</v>
      </c>
      <c r="E208" s="121">
        <v>8194</v>
      </c>
      <c r="F208" s="121">
        <v>8773</v>
      </c>
      <c r="G208" s="120">
        <v>0.49793999999999999</v>
      </c>
      <c r="H208" s="127">
        <v>0.1929234634865728</v>
      </c>
      <c r="I208" s="122">
        <v>0.69086346348657279</v>
      </c>
      <c r="J208" s="66"/>
      <c r="K208" s="84"/>
      <c r="L208" s="132"/>
      <c r="M208" s="19"/>
    </row>
    <row r="209" spans="1:13" x14ac:dyDescent="0.25">
      <c r="A209" s="90">
        <v>196</v>
      </c>
      <c r="B209" s="43" t="s">
        <v>221</v>
      </c>
      <c r="C209" s="42">
        <v>52.8</v>
      </c>
      <c r="D209" s="48" t="s">
        <v>316</v>
      </c>
      <c r="E209" s="119">
        <v>4.63</v>
      </c>
      <c r="F209" s="119">
        <v>5.2140000000000004</v>
      </c>
      <c r="G209" s="120">
        <v>0.50212320000000044</v>
      </c>
      <c r="H209" s="127">
        <v>0.15599324459557495</v>
      </c>
      <c r="I209" s="122">
        <v>0.65811644459557539</v>
      </c>
      <c r="J209" s="66"/>
      <c r="K209" s="84"/>
      <c r="L209" s="132"/>
      <c r="M209" s="19"/>
    </row>
    <row r="210" spans="1:13" x14ac:dyDescent="0.25">
      <c r="A210" s="90">
        <v>197</v>
      </c>
      <c r="B210" s="43" t="s">
        <v>222</v>
      </c>
      <c r="C210" s="42">
        <v>51.2</v>
      </c>
      <c r="D210" s="48" t="s">
        <v>316</v>
      </c>
      <c r="E210" s="119">
        <v>4.9219999999999997</v>
      </c>
      <c r="F210" s="119">
        <v>6.0010000000000003</v>
      </c>
      <c r="G210" s="120">
        <v>0.92772420000000055</v>
      </c>
      <c r="H210" s="127">
        <v>0.15126617657752725</v>
      </c>
      <c r="I210" s="122">
        <v>1.0789903765775277</v>
      </c>
      <c r="J210" s="66"/>
      <c r="K210" s="84"/>
      <c r="L210" s="132"/>
      <c r="M210" s="19"/>
    </row>
    <row r="211" spans="1:13" x14ac:dyDescent="0.25">
      <c r="A211" s="90">
        <v>198</v>
      </c>
      <c r="B211" s="43" t="s">
        <v>223</v>
      </c>
      <c r="C211" s="42">
        <v>113.6</v>
      </c>
      <c r="D211" s="48" t="s">
        <v>316</v>
      </c>
      <c r="E211" s="119">
        <v>16.89</v>
      </c>
      <c r="F211" s="119">
        <v>19.332000000000001</v>
      </c>
      <c r="G211" s="120">
        <v>2.0996316000000004</v>
      </c>
      <c r="H211" s="127">
        <v>0.33562182928138851</v>
      </c>
      <c r="I211" s="122">
        <v>2.435253429281389</v>
      </c>
      <c r="J211" s="66"/>
      <c r="K211" s="84"/>
      <c r="L211" s="132"/>
      <c r="M211" s="19"/>
    </row>
    <row r="212" spans="1:13" x14ac:dyDescent="0.25">
      <c r="A212" s="90">
        <v>199</v>
      </c>
      <c r="B212" s="43" t="s">
        <v>224</v>
      </c>
      <c r="C212" s="42">
        <v>106.7</v>
      </c>
      <c r="D212" s="48" t="s">
        <v>316</v>
      </c>
      <c r="E212" s="119">
        <v>13.522</v>
      </c>
      <c r="F212" s="119">
        <v>15.868</v>
      </c>
      <c r="G212" s="120">
        <v>2.0170908000000001</v>
      </c>
      <c r="H212" s="127">
        <v>0.31523634845355775</v>
      </c>
      <c r="I212" s="122">
        <v>2.3323271484535577</v>
      </c>
      <c r="J212" s="66"/>
      <c r="K212" s="84"/>
      <c r="L212" s="132"/>
      <c r="M212" s="19"/>
    </row>
    <row r="213" spans="1:13" x14ac:dyDescent="0.25">
      <c r="A213" s="90">
        <v>200</v>
      </c>
      <c r="B213" s="43" t="s">
        <v>225</v>
      </c>
      <c r="C213" s="42">
        <v>92.7</v>
      </c>
      <c r="D213" s="48" t="s">
        <v>316</v>
      </c>
      <c r="E213" s="119">
        <v>4.1340000000000003</v>
      </c>
      <c r="F213" s="119">
        <v>4.7839999999999998</v>
      </c>
      <c r="G213" s="120">
        <v>0.55886999999999953</v>
      </c>
      <c r="H213" s="127">
        <v>0.27387450329564011</v>
      </c>
      <c r="I213" s="122">
        <v>0.83274450329563965</v>
      </c>
      <c r="J213" s="66"/>
      <c r="K213" s="84"/>
      <c r="L213" s="132"/>
      <c r="M213" s="19"/>
    </row>
    <row r="214" spans="1:13" x14ac:dyDescent="0.25">
      <c r="A214" s="90">
        <v>201</v>
      </c>
      <c r="B214" s="43" t="s">
        <v>226</v>
      </c>
      <c r="C214" s="42">
        <v>81.8</v>
      </c>
      <c r="D214" s="48" t="s">
        <v>316</v>
      </c>
      <c r="E214" s="119">
        <v>7.7750000000000004</v>
      </c>
      <c r="F214" s="119">
        <v>9.4290000000000003</v>
      </c>
      <c r="G214" s="120">
        <v>1.4221092</v>
      </c>
      <c r="H214" s="127">
        <v>0.24167135242269</v>
      </c>
      <c r="I214" s="122">
        <v>1.6637805524226899</v>
      </c>
      <c r="J214" s="66"/>
      <c r="K214" s="84"/>
      <c r="L214" s="132"/>
      <c r="M214" s="19"/>
    </row>
    <row r="215" spans="1:13" x14ac:dyDescent="0.25">
      <c r="A215" s="90">
        <v>202</v>
      </c>
      <c r="B215" s="43" t="s">
        <v>227</v>
      </c>
      <c r="C215" s="42">
        <v>52.3</v>
      </c>
      <c r="D215" s="48" t="s">
        <v>316</v>
      </c>
      <c r="E215" s="119">
        <v>1.9079999999999999</v>
      </c>
      <c r="F215" s="119">
        <v>2.0979999999999999</v>
      </c>
      <c r="G215" s="120">
        <v>0.16336199999999995</v>
      </c>
      <c r="H215" s="127">
        <v>0.15451603583993503</v>
      </c>
      <c r="I215" s="122">
        <v>0.31787803583993501</v>
      </c>
      <c r="J215" s="66"/>
      <c r="K215" s="84"/>
      <c r="L215" s="132"/>
      <c r="M215" s="19"/>
    </row>
    <row r="216" spans="1:13" x14ac:dyDescent="0.25">
      <c r="A216" s="90">
        <v>203</v>
      </c>
      <c r="B216" s="43" t="s">
        <v>228</v>
      </c>
      <c r="C216" s="42">
        <v>51.3</v>
      </c>
      <c r="D216" s="48" t="s">
        <v>316</v>
      </c>
      <c r="E216" s="119">
        <v>5.2880000000000003</v>
      </c>
      <c r="F216" s="119">
        <v>5.819</v>
      </c>
      <c r="G216" s="120">
        <v>0.45655379999999973</v>
      </c>
      <c r="H216" s="127">
        <v>0.1515616183286552</v>
      </c>
      <c r="I216" s="122">
        <v>0.6081154183286549</v>
      </c>
      <c r="J216" s="66"/>
      <c r="K216" s="84"/>
      <c r="L216" s="132"/>
      <c r="M216" s="19"/>
    </row>
    <row r="217" spans="1:13" x14ac:dyDescent="0.25">
      <c r="A217" s="90">
        <v>204</v>
      </c>
      <c r="B217" s="43" t="s">
        <v>229</v>
      </c>
      <c r="C217" s="42">
        <v>113.7</v>
      </c>
      <c r="D217" s="48" t="s">
        <v>316</v>
      </c>
      <c r="E217" s="119">
        <v>20.021000000000001</v>
      </c>
      <c r="F217" s="119">
        <v>22.532</v>
      </c>
      <c r="G217" s="120">
        <v>2.1589577999999991</v>
      </c>
      <c r="H217" s="127">
        <v>0.33591727103251656</v>
      </c>
      <c r="I217" s="122">
        <v>2.4948750710325158</v>
      </c>
      <c r="J217" s="66"/>
      <c r="K217" s="84"/>
      <c r="L217" s="132"/>
      <c r="M217" s="19"/>
    </row>
    <row r="218" spans="1:13" x14ac:dyDescent="0.25">
      <c r="A218" s="90">
        <v>205</v>
      </c>
      <c r="B218" s="43" t="s">
        <v>230</v>
      </c>
      <c r="C218" s="42">
        <v>107</v>
      </c>
      <c r="D218" s="48" t="s">
        <v>316</v>
      </c>
      <c r="E218" s="119">
        <v>8.0545000000000009</v>
      </c>
      <c r="F218" s="119">
        <v>8.484</v>
      </c>
      <c r="G218" s="120">
        <v>0.36928409999999923</v>
      </c>
      <c r="H218" s="127">
        <v>0.31612267370694169</v>
      </c>
      <c r="I218" s="122">
        <v>0.68540677370694092</v>
      </c>
      <c r="J218" s="66"/>
      <c r="K218" s="84"/>
      <c r="L218" s="132"/>
      <c r="M218" s="19"/>
    </row>
    <row r="219" spans="1:13" x14ac:dyDescent="0.25">
      <c r="A219" s="90">
        <v>206</v>
      </c>
      <c r="B219" s="43" t="s">
        <v>231</v>
      </c>
      <c r="C219" s="42">
        <v>92.7</v>
      </c>
      <c r="D219" s="48" t="s">
        <v>316</v>
      </c>
      <c r="E219" s="119">
        <v>9.5410000000000004</v>
      </c>
      <c r="F219" s="119">
        <v>10.832000000000001</v>
      </c>
      <c r="G219" s="120">
        <v>1.1100018000000003</v>
      </c>
      <c r="H219" s="127">
        <v>0.27387450329564011</v>
      </c>
      <c r="I219" s="122">
        <v>1.3838763032956405</v>
      </c>
      <c r="J219" s="66"/>
      <c r="K219" s="84"/>
      <c r="L219" s="132"/>
      <c r="M219" s="19"/>
    </row>
    <row r="220" spans="1:13" x14ac:dyDescent="0.25">
      <c r="A220" s="90">
        <v>207</v>
      </c>
      <c r="B220" s="43" t="s">
        <v>232</v>
      </c>
      <c r="C220" s="42">
        <v>81</v>
      </c>
      <c r="D220" s="48" t="s">
        <v>316</v>
      </c>
      <c r="E220" s="119">
        <v>6.883</v>
      </c>
      <c r="F220" s="119">
        <v>7.12</v>
      </c>
      <c r="G220" s="120">
        <v>0.20377260000000008</v>
      </c>
      <c r="H220" s="127">
        <v>0.23930781841366613</v>
      </c>
      <c r="I220" s="122">
        <v>0.44308041841366619</v>
      </c>
      <c r="J220" s="66"/>
      <c r="K220" s="84"/>
      <c r="L220" s="132"/>
      <c r="M220" s="19"/>
    </row>
    <row r="221" spans="1:13" x14ac:dyDescent="0.25">
      <c r="A221" s="90">
        <v>208</v>
      </c>
      <c r="B221" s="43" t="s">
        <v>233</v>
      </c>
      <c r="C221" s="42">
        <v>53.2</v>
      </c>
      <c r="D221" s="48" t="s">
        <v>316</v>
      </c>
      <c r="E221" s="119">
        <v>6.335</v>
      </c>
      <c r="F221" s="119">
        <v>6.57</v>
      </c>
      <c r="G221" s="120">
        <v>0.20205300000000029</v>
      </c>
      <c r="H221" s="127">
        <v>0.1571750116000869</v>
      </c>
      <c r="I221" s="122">
        <v>0.35922801160008722</v>
      </c>
      <c r="J221" s="66"/>
      <c r="K221" s="84"/>
      <c r="L221" s="132"/>
      <c r="M221" s="19"/>
    </row>
    <row r="222" spans="1:13" x14ac:dyDescent="0.25">
      <c r="A222" s="90">
        <v>209</v>
      </c>
      <c r="B222" s="43" t="s">
        <v>234</v>
      </c>
      <c r="C222" s="42">
        <v>51.1</v>
      </c>
      <c r="D222" s="48" t="s">
        <v>316</v>
      </c>
      <c r="E222" s="119">
        <v>7.266</v>
      </c>
      <c r="F222" s="119">
        <v>8.6579999999999995</v>
      </c>
      <c r="G222" s="120">
        <v>1.1968415999999995</v>
      </c>
      <c r="H222" s="127">
        <v>0.15097073482639925</v>
      </c>
      <c r="I222" s="122">
        <v>1.3478123348263988</v>
      </c>
      <c r="J222" s="66"/>
      <c r="K222" s="84"/>
      <c r="L222" s="132"/>
      <c r="M222" s="19"/>
    </row>
    <row r="223" spans="1:13" x14ac:dyDescent="0.25">
      <c r="A223" s="90">
        <v>210</v>
      </c>
      <c r="B223" s="43" t="s">
        <v>235</v>
      </c>
      <c r="C223" s="42">
        <v>113.8</v>
      </c>
      <c r="D223" s="48" t="s">
        <v>316</v>
      </c>
      <c r="E223" s="119">
        <v>15.055</v>
      </c>
      <c r="F223" s="119">
        <v>17.373000000000001</v>
      </c>
      <c r="G223" s="120">
        <v>1.9930164000000012</v>
      </c>
      <c r="H223" s="127">
        <v>0.33621271278364451</v>
      </c>
      <c r="I223" s="122">
        <v>2.3292291127836457</v>
      </c>
      <c r="J223" s="66"/>
      <c r="K223" s="84"/>
      <c r="L223" s="132"/>
      <c r="M223" s="19"/>
    </row>
    <row r="224" spans="1:13" x14ac:dyDescent="0.25">
      <c r="A224" s="90">
        <v>211</v>
      </c>
      <c r="B224" s="43" t="s">
        <v>236</v>
      </c>
      <c r="C224" s="42">
        <v>106.9</v>
      </c>
      <c r="D224" s="48" t="s">
        <v>316</v>
      </c>
      <c r="E224" s="119">
        <v>5.16</v>
      </c>
      <c r="F224" s="119">
        <v>5.16</v>
      </c>
      <c r="G224" s="120">
        <v>0</v>
      </c>
      <c r="H224" s="127">
        <v>0.31582723195581369</v>
      </c>
      <c r="I224" s="122">
        <v>0.31582723195581369</v>
      </c>
      <c r="J224" s="66"/>
      <c r="K224" s="84"/>
      <c r="L224" s="132"/>
      <c r="M224" s="19"/>
    </row>
    <row r="225" spans="1:13" x14ac:dyDescent="0.25">
      <c r="A225" s="90">
        <v>212</v>
      </c>
      <c r="B225" s="43" t="s">
        <v>237</v>
      </c>
      <c r="C225" s="42">
        <v>93.2</v>
      </c>
      <c r="D225" s="48" t="s">
        <v>316</v>
      </c>
      <c r="E225" s="119">
        <v>7.8289999999999997</v>
      </c>
      <c r="F225" s="119">
        <v>9.3650000000000002</v>
      </c>
      <c r="G225" s="120">
        <v>1.3206528000000004</v>
      </c>
      <c r="H225" s="127">
        <v>0.27535171205128006</v>
      </c>
      <c r="I225" s="122">
        <v>1.5960045120512805</v>
      </c>
      <c r="J225" s="66"/>
      <c r="K225" s="84"/>
      <c r="L225" s="132"/>
      <c r="M225" s="19"/>
    </row>
    <row r="226" spans="1:13" x14ac:dyDescent="0.25">
      <c r="A226" s="90">
        <v>213</v>
      </c>
      <c r="B226" s="43" t="s">
        <v>238</v>
      </c>
      <c r="C226" s="42">
        <v>80.7</v>
      </c>
      <c r="D226" s="48" t="s">
        <v>316</v>
      </c>
      <c r="E226" s="119">
        <v>4.6870000000000003</v>
      </c>
      <c r="F226" s="119">
        <v>4.9400000000000004</v>
      </c>
      <c r="G226" s="120">
        <v>0.21752940000000009</v>
      </c>
      <c r="H226" s="127">
        <v>0.23842149316028219</v>
      </c>
      <c r="I226" s="122">
        <v>0.45595089316028226</v>
      </c>
      <c r="J226" s="66"/>
      <c r="K226" s="84"/>
      <c r="L226" s="132"/>
      <c r="M226" s="19"/>
    </row>
    <row r="227" spans="1:13" x14ac:dyDescent="0.25">
      <c r="A227" s="90">
        <v>214</v>
      </c>
      <c r="B227" s="43" t="s">
        <v>239</v>
      </c>
      <c r="C227" s="42">
        <v>52.5</v>
      </c>
      <c r="D227" s="48" t="s">
        <v>316</v>
      </c>
      <c r="E227" s="119">
        <v>4.6580000000000004</v>
      </c>
      <c r="F227" s="119">
        <v>5.0129999999999999</v>
      </c>
      <c r="G227" s="120">
        <v>0.30522899999999958</v>
      </c>
      <c r="H227" s="127">
        <v>0.15510691934219101</v>
      </c>
      <c r="I227" s="122">
        <v>0.46033591934219059</v>
      </c>
      <c r="J227" s="66"/>
      <c r="K227" s="84"/>
      <c r="L227" s="132"/>
      <c r="M227" s="19"/>
    </row>
    <row r="228" spans="1:13" x14ac:dyDescent="0.25">
      <c r="A228" s="90">
        <v>215</v>
      </c>
      <c r="B228" s="43" t="s">
        <v>240</v>
      </c>
      <c r="C228" s="42">
        <v>51</v>
      </c>
      <c r="D228" s="48" t="s">
        <v>316</v>
      </c>
      <c r="E228" s="119">
        <v>0.34499999999999997</v>
      </c>
      <c r="F228" s="119">
        <v>0.34499999999999997</v>
      </c>
      <c r="G228" s="120">
        <v>0</v>
      </c>
      <c r="H228" s="127">
        <v>0.15067529307527128</v>
      </c>
      <c r="I228" s="122">
        <v>0.15067529307527128</v>
      </c>
      <c r="J228" s="66"/>
      <c r="K228" s="84"/>
      <c r="L228" s="132"/>
      <c r="M228" s="19"/>
    </row>
    <row r="229" spans="1:13" x14ac:dyDescent="0.25">
      <c r="A229" s="90">
        <v>216</v>
      </c>
      <c r="B229" s="43" t="s">
        <v>241</v>
      </c>
      <c r="C229" s="42">
        <v>113.9</v>
      </c>
      <c r="D229" s="48" t="s">
        <v>316</v>
      </c>
      <c r="E229" s="119">
        <v>18.128</v>
      </c>
      <c r="F229" s="119">
        <v>21.57</v>
      </c>
      <c r="G229" s="120">
        <v>2.9594316000000003</v>
      </c>
      <c r="H229" s="127">
        <v>0.33650815453477251</v>
      </c>
      <c r="I229" s="122">
        <v>3.2959397545347726</v>
      </c>
      <c r="J229" s="66"/>
      <c r="K229" s="84"/>
      <c r="L229" s="132"/>
      <c r="M229" s="19"/>
    </row>
    <row r="230" spans="1:13" x14ac:dyDescent="0.25">
      <c r="A230" s="90">
        <v>217</v>
      </c>
      <c r="B230" s="43" t="s">
        <v>242</v>
      </c>
      <c r="C230" s="42">
        <v>106.5</v>
      </c>
      <c r="D230" s="48" t="s">
        <v>316</v>
      </c>
      <c r="E230" s="119">
        <v>7.9119999999999999</v>
      </c>
      <c r="F230" s="119">
        <v>8.4420000000000002</v>
      </c>
      <c r="G230" s="120">
        <v>0.45569400000000021</v>
      </c>
      <c r="H230" s="127">
        <v>0.31464546495130175</v>
      </c>
      <c r="I230" s="122">
        <v>0.77033946495130201</v>
      </c>
      <c r="J230" s="66"/>
      <c r="K230" s="84"/>
      <c r="L230" s="132"/>
      <c r="M230" s="19"/>
    </row>
    <row r="231" spans="1:13" x14ac:dyDescent="0.25">
      <c r="A231" s="90">
        <v>218</v>
      </c>
      <c r="B231" s="43" t="s">
        <v>243</v>
      </c>
      <c r="C231" s="42">
        <v>92.6</v>
      </c>
      <c r="D231" s="48" t="s">
        <v>316</v>
      </c>
      <c r="E231" s="119">
        <v>6.7290000000000001</v>
      </c>
      <c r="F231" s="119">
        <v>6.79</v>
      </c>
      <c r="G231" s="120">
        <v>5.2447799999999954E-2</v>
      </c>
      <c r="H231" s="127">
        <v>0.27357906154451211</v>
      </c>
      <c r="I231" s="122">
        <v>0.32602686154451205</v>
      </c>
      <c r="J231" s="66"/>
      <c r="K231" s="84"/>
      <c r="L231" s="132"/>
      <c r="M231" s="19"/>
    </row>
    <row r="232" spans="1:13" x14ac:dyDescent="0.25">
      <c r="A232" s="90">
        <v>219</v>
      </c>
      <c r="B232" s="43" t="s">
        <v>244</v>
      </c>
      <c r="C232" s="42">
        <v>81.400000000000006</v>
      </c>
      <c r="D232" s="48" t="s">
        <v>316</v>
      </c>
      <c r="E232" s="119">
        <v>4.9809999999999999</v>
      </c>
      <c r="F232" s="119">
        <v>6.3179999999999996</v>
      </c>
      <c r="G232" s="120">
        <v>1.1495525999999998</v>
      </c>
      <c r="H232" s="127">
        <v>0.24048958541817808</v>
      </c>
      <c r="I232" s="122">
        <v>1.3900421854181779</v>
      </c>
      <c r="J232" s="66"/>
      <c r="K232" s="84"/>
      <c r="L232" s="132"/>
      <c r="M232" s="19"/>
    </row>
    <row r="233" spans="1:13" x14ac:dyDescent="0.25">
      <c r="A233" s="90">
        <v>220</v>
      </c>
      <c r="B233" s="43" t="s">
        <v>245</v>
      </c>
      <c r="C233" s="42">
        <v>52.9</v>
      </c>
      <c r="D233" s="48" t="s">
        <v>316</v>
      </c>
      <c r="E233" s="119">
        <v>5.2939999999999996</v>
      </c>
      <c r="F233" s="119">
        <v>6.03</v>
      </c>
      <c r="G233" s="120">
        <v>0.63281280000000062</v>
      </c>
      <c r="H233" s="127">
        <v>0.15628868634670293</v>
      </c>
      <c r="I233" s="122">
        <v>0.78910148634670352</v>
      </c>
      <c r="J233" s="66"/>
      <c r="K233" s="84"/>
      <c r="L233" s="132"/>
      <c r="M233" s="19"/>
    </row>
    <row r="234" spans="1:13" x14ac:dyDescent="0.25">
      <c r="A234" s="90">
        <v>221</v>
      </c>
      <c r="B234" s="43" t="s">
        <v>246</v>
      </c>
      <c r="C234" s="42">
        <v>51.4</v>
      </c>
      <c r="D234" s="48" t="s">
        <v>316</v>
      </c>
      <c r="E234" s="119">
        <v>7.5910000000000002</v>
      </c>
      <c r="F234" s="119">
        <v>8.4830000000000005</v>
      </c>
      <c r="G234" s="120">
        <v>0.76694160000000033</v>
      </c>
      <c r="H234" s="127">
        <v>0.1518570600797832</v>
      </c>
      <c r="I234" s="122">
        <v>0.9187986600797835</v>
      </c>
      <c r="J234" s="66"/>
      <c r="K234" s="84"/>
      <c r="L234" s="132"/>
      <c r="M234" s="19"/>
    </row>
    <row r="235" spans="1:13" x14ac:dyDescent="0.25">
      <c r="A235" s="90">
        <v>222</v>
      </c>
      <c r="B235" s="43" t="s">
        <v>247</v>
      </c>
      <c r="C235" s="42">
        <v>115</v>
      </c>
      <c r="D235" s="48" t="s">
        <v>316</v>
      </c>
      <c r="E235" s="119">
        <v>7.9649999999999999</v>
      </c>
      <c r="F235" s="119">
        <v>7.9660000000000002</v>
      </c>
      <c r="G235" s="120">
        <v>8.5980000000028718E-4</v>
      </c>
      <c r="H235" s="127">
        <v>0.33975801379718029</v>
      </c>
      <c r="I235" s="122">
        <v>0.34061781379718059</v>
      </c>
      <c r="J235" s="66"/>
      <c r="K235" s="84"/>
      <c r="L235" s="132"/>
      <c r="M235" s="19"/>
    </row>
    <row r="236" spans="1:13" x14ac:dyDescent="0.25">
      <c r="A236" s="90">
        <v>223</v>
      </c>
      <c r="B236" s="43" t="s">
        <v>248</v>
      </c>
      <c r="C236" s="42">
        <v>106.7</v>
      </c>
      <c r="D236" s="48" t="s">
        <v>316</v>
      </c>
      <c r="E236" s="119">
        <v>10.577</v>
      </c>
      <c r="F236" s="119">
        <v>11.662000000000001</v>
      </c>
      <c r="G236" s="120">
        <v>0.93288300000000079</v>
      </c>
      <c r="H236" s="127">
        <v>0.31523634845355775</v>
      </c>
      <c r="I236" s="122">
        <v>1.2481193484535584</v>
      </c>
      <c r="J236" s="66"/>
      <c r="K236" s="84"/>
      <c r="L236" s="132"/>
      <c r="M236" s="19"/>
    </row>
    <row r="237" spans="1:13" x14ac:dyDescent="0.25">
      <c r="A237" s="90">
        <v>224</v>
      </c>
      <c r="B237" s="43" t="s">
        <v>249</v>
      </c>
      <c r="C237" s="42">
        <v>92.4</v>
      </c>
      <c r="D237" s="48" t="s">
        <v>316</v>
      </c>
      <c r="E237" s="119">
        <v>6.8949999999999996</v>
      </c>
      <c r="F237" s="119">
        <v>6.8949999999999996</v>
      </c>
      <c r="G237" s="120">
        <v>0</v>
      </c>
      <c r="H237" s="127">
        <v>0.27298817804225617</v>
      </c>
      <c r="I237" s="122">
        <v>0.27298817804225617</v>
      </c>
      <c r="J237" s="66"/>
      <c r="K237" s="84"/>
      <c r="L237" s="132"/>
      <c r="M237" s="19"/>
    </row>
    <row r="238" spans="1:13" x14ac:dyDescent="0.25">
      <c r="A238" s="90">
        <v>225</v>
      </c>
      <c r="B238" s="43" t="s">
        <v>250</v>
      </c>
      <c r="C238" s="42">
        <v>81.2</v>
      </c>
      <c r="D238" s="48" t="s">
        <v>316</v>
      </c>
      <c r="E238" s="119">
        <v>7.3570000000000002</v>
      </c>
      <c r="F238" s="119">
        <v>7.87</v>
      </c>
      <c r="G238" s="120">
        <v>0.4410773999999999</v>
      </c>
      <c r="H238" s="127">
        <v>0.23989870191592211</v>
      </c>
      <c r="I238" s="122">
        <v>0.68097610191592195</v>
      </c>
      <c r="J238" s="66"/>
      <c r="K238" s="84"/>
      <c r="L238" s="132"/>
      <c r="M238" s="19"/>
    </row>
    <row r="239" spans="1:13" x14ac:dyDescent="0.25">
      <c r="A239" s="90">
        <v>226</v>
      </c>
      <c r="B239" s="43" t="s">
        <v>251</v>
      </c>
      <c r="C239" s="42">
        <v>52.7</v>
      </c>
      <c r="D239" s="48" t="s">
        <v>316</v>
      </c>
      <c r="E239" s="119">
        <v>1.774</v>
      </c>
      <c r="F239" s="119">
        <v>2.3319999999999999</v>
      </c>
      <c r="G239" s="120">
        <v>0.47976839999999987</v>
      </c>
      <c r="H239" s="127">
        <v>0.15569780284444698</v>
      </c>
      <c r="I239" s="122">
        <v>0.63546620284444688</v>
      </c>
      <c r="J239" s="66"/>
      <c r="K239" s="84"/>
      <c r="L239" s="132"/>
      <c r="M239" s="19"/>
    </row>
    <row r="240" spans="1:13" x14ac:dyDescent="0.25">
      <c r="A240" s="90">
        <v>227</v>
      </c>
      <c r="B240" s="43" t="s">
        <v>252</v>
      </c>
      <c r="C240" s="42">
        <v>51.5</v>
      </c>
      <c r="D240" s="48" t="s">
        <v>316</v>
      </c>
      <c r="E240" s="119">
        <v>6.1120000000000001</v>
      </c>
      <c r="F240" s="119">
        <v>6.8090000000000002</v>
      </c>
      <c r="G240" s="120">
        <v>0.59928060000000005</v>
      </c>
      <c r="H240" s="127">
        <v>0.15215250183091117</v>
      </c>
      <c r="I240" s="122">
        <v>0.75143310183091128</v>
      </c>
      <c r="J240" s="66"/>
      <c r="K240" s="84"/>
      <c r="L240" s="132"/>
      <c r="M240" s="19"/>
    </row>
    <row r="241" spans="1:13" x14ac:dyDescent="0.25">
      <c r="A241" s="90">
        <v>228</v>
      </c>
      <c r="B241" s="43" t="s">
        <v>253</v>
      </c>
      <c r="C241" s="42">
        <v>113.5</v>
      </c>
      <c r="D241" s="48" t="s">
        <v>316</v>
      </c>
      <c r="E241" s="119">
        <v>21.489000000000001</v>
      </c>
      <c r="F241" s="119">
        <v>22.648</v>
      </c>
      <c r="G241" s="120">
        <v>0.99650819999999907</v>
      </c>
      <c r="H241" s="127">
        <v>0.33532638753026056</v>
      </c>
      <c r="I241" s="122">
        <v>1.3318345875302597</v>
      </c>
      <c r="J241" s="66"/>
      <c r="K241" s="84"/>
      <c r="L241" s="132"/>
      <c r="M241" s="19"/>
    </row>
    <row r="242" spans="1:13" x14ac:dyDescent="0.25">
      <c r="A242" s="90">
        <v>229</v>
      </c>
      <c r="B242" s="43" t="s">
        <v>254</v>
      </c>
      <c r="C242" s="42">
        <v>107.4</v>
      </c>
      <c r="D242" s="48" t="s">
        <v>316</v>
      </c>
      <c r="E242" s="119">
        <v>11.391999999999999</v>
      </c>
      <c r="F242" s="119">
        <v>12.365</v>
      </c>
      <c r="G242" s="120">
        <v>0.8365854000000007</v>
      </c>
      <c r="H242" s="127">
        <v>0.31730444071145364</v>
      </c>
      <c r="I242" s="122">
        <v>1.1538898407114544</v>
      </c>
      <c r="J242" s="66"/>
      <c r="K242" s="84"/>
      <c r="L242" s="132"/>
      <c r="M242" s="19"/>
    </row>
    <row r="243" spans="1:13" x14ac:dyDescent="0.25">
      <c r="A243" s="90">
        <v>230</v>
      </c>
      <c r="B243" s="43" t="s">
        <v>255</v>
      </c>
      <c r="C243" s="42">
        <v>93</v>
      </c>
      <c r="D243" s="48" t="s">
        <v>316</v>
      </c>
      <c r="E243" s="119">
        <v>7.7679999999999998</v>
      </c>
      <c r="F243" s="119">
        <v>9.1359999999999992</v>
      </c>
      <c r="G243" s="120">
        <v>1.1762063999999994</v>
      </c>
      <c r="H243" s="127">
        <v>0.27476082854902406</v>
      </c>
      <c r="I243" s="122">
        <v>1.4509672285490236</v>
      </c>
      <c r="J243" s="66"/>
      <c r="K243" s="84"/>
      <c r="L243" s="132"/>
      <c r="M243" s="19"/>
    </row>
    <row r="244" spans="1:13" x14ac:dyDescent="0.25">
      <c r="A244" s="90">
        <v>231</v>
      </c>
      <c r="B244" s="43" t="s">
        <v>256</v>
      </c>
      <c r="C244" s="42">
        <v>80.900000000000006</v>
      </c>
      <c r="D244" s="48" t="s">
        <v>316</v>
      </c>
      <c r="E244" s="119">
        <v>9.4120000000000008</v>
      </c>
      <c r="F244" s="119">
        <v>11.302</v>
      </c>
      <c r="G244" s="120">
        <v>1.6250219999999991</v>
      </c>
      <c r="H244" s="127">
        <v>0.23901237666253816</v>
      </c>
      <c r="I244" s="122">
        <v>1.8640343766625374</v>
      </c>
      <c r="J244" s="66"/>
      <c r="K244" s="84"/>
      <c r="L244" s="132"/>
      <c r="M244" s="19"/>
    </row>
    <row r="245" spans="1:13" x14ac:dyDescent="0.25">
      <c r="A245" s="90">
        <v>232</v>
      </c>
      <c r="B245" s="43" t="s">
        <v>257</v>
      </c>
      <c r="C245" s="42">
        <v>52.5</v>
      </c>
      <c r="D245" s="48" t="s">
        <v>316</v>
      </c>
      <c r="E245" s="119">
        <v>6.3550000000000004</v>
      </c>
      <c r="F245" s="119">
        <v>7.5940000000000003</v>
      </c>
      <c r="G245" s="120">
        <v>1.0652921999999998</v>
      </c>
      <c r="H245" s="127">
        <v>0.15510691934219101</v>
      </c>
      <c r="I245" s="122">
        <v>1.2203991193421908</v>
      </c>
      <c r="J245" s="66"/>
      <c r="K245" s="84"/>
      <c r="L245" s="132"/>
      <c r="M245" s="19"/>
    </row>
    <row r="246" spans="1:13" x14ac:dyDescent="0.25">
      <c r="A246" s="90">
        <v>233</v>
      </c>
      <c r="B246" s="43" t="s">
        <v>258</v>
      </c>
      <c r="C246" s="42">
        <v>50.7</v>
      </c>
      <c r="D246" s="48" t="s">
        <v>316</v>
      </c>
      <c r="E246" s="119">
        <v>5.7590000000000003</v>
      </c>
      <c r="F246" s="119">
        <v>7.109</v>
      </c>
      <c r="G246" s="120">
        <v>1.1607299999999996</v>
      </c>
      <c r="H246" s="127">
        <v>0.14978896782188733</v>
      </c>
      <c r="I246" s="122">
        <v>1.3105189678218869</v>
      </c>
      <c r="J246" s="66"/>
      <c r="K246" s="84"/>
      <c r="L246" s="132"/>
      <c r="M246" s="19"/>
    </row>
    <row r="247" spans="1:13" x14ac:dyDescent="0.25">
      <c r="A247" s="90">
        <v>234</v>
      </c>
      <c r="B247" s="43" t="s">
        <v>259</v>
      </c>
      <c r="C247" s="42">
        <v>113.8</v>
      </c>
      <c r="D247" s="48" t="s">
        <v>316</v>
      </c>
      <c r="E247" s="119">
        <v>7.5439999999999996</v>
      </c>
      <c r="F247" s="119">
        <v>7.5439999999999996</v>
      </c>
      <c r="G247" s="120">
        <v>0</v>
      </c>
      <c r="H247" s="127">
        <v>0.33621271278364451</v>
      </c>
      <c r="I247" s="122">
        <v>0.33621271278364451</v>
      </c>
      <c r="J247" s="66"/>
      <c r="K247" s="84"/>
      <c r="L247" s="132"/>
      <c r="M247" s="19"/>
    </row>
    <row r="248" spans="1:13" x14ac:dyDescent="0.25">
      <c r="A248" s="90">
        <v>235</v>
      </c>
      <c r="B248" s="43" t="s">
        <v>260</v>
      </c>
      <c r="C248" s="42">
        <v>106.4</v>
      </c>
      <c r="D248" s="48" t="s">
        <v>316</v>
      </c>
      <c r="E248" s="119">
        <v>4.3330000000000002</v>
      </c>
      <c r="F248" s="119">
        <v>5.4809999999999999</v>
      </c>
      <c r="G248" s="120">
        <v>0.98705039999999977</v>
      </c>
      <c r="H248" s="127">
        <v>0.3143500232001738</v>
      </c>
      <c r="I248" s="122">
        <v>1.3014004232001737</v>
      </c>
      <c r="J248" s="66"/>
      <c r="K248" s="84"/>
      <c r="L248" s="132"/>
      <c r="M248" s="19"/>
    </row>
    <row r="249" spans="1:13" x14ac:dyDescent="0.25">
      <c r="A249" s="90">
        <v>236</v>
      </c>
      <c r="B249" s="43" t="s">
        <v>261</v>
      </c>
      <c r="C249" s="42">
        <v>93.5</v>
      </c>
      <c r="D249" s="48" t="s">
        <v>316</v>
      </c>
      <c r="E249" s="119">
        <v>8.0269999999999992</v>
      </c>
      <c r="F249" s="119">
        <v>9.1920000000000002</v>
      </c>
      <c r="G249" s="120">
        <v>1.0016670000000008</v>
      </c>
      <c r="H249" s="127">
        <v>0.27623803730466401</v>
      </c>
      <c r="I249" s="122">
        <v>1.2779050373046648</v>
      </c>
      <c r="J249" s="66"/>
      <c r="K249" s="84"/>
      <c r="L249" s="132"/>
      <c r="M249" s="19"/>
    </row>
    <row r="250" spans="1:13" x14ac:dyDescent="0.25">
      <c r="A250" s="90">
        <v>237</v>
      </c>
      <c r="B250" s="43" t="s">
        <v>262</v>
      </c>
      <c r="C250" s="42">
        <v>80.3</v>
      </c>
      <c r="D250" s="48" t="s">
        <v>316</v>
      </c>
      <c r="E250" s="119">
        <v>5.9340000000000002</v>
      </c>
      <c r="F250" s="119">
        <v>5.9340000000000002</v>
      </c>
      <c r="G250" s="120">
        <v>0</v>
      </c>
      <c r="H250" s="127">
        <v>0.23723972615577024</v>
      </c>
      <c r="I250" s="122">
        <v>0.23723972615577024</v>
      </c>
      <c r="J250" s="66"/>
      <c r="K250" s="84"/>
      <c r="L250" s="132"/>
      <c r="M250" s="19"/>
    </row>
    <row r="251" spans="1:13" x14ac:dyDescent="0.25">
      <c r="A251" s="90">
        <v>238</v>
      </c>
      <c r="B251" s="43" t="s">
        <v>263</v>
      </c>
      <c r="C251" s="42">
        <v>52.4</v>
      </c>
      <c r="D251" s="48" t="s">
        <v>316</v>
      </c>
      <c r="E251" s="119">
        <v>3.11</v>
      </c>
      <c r="F251" s="119">
        <v>3.302</v>
      </c>
      <c r="G251" s="120">
        <v>0.16508160000000016</v>
      </c>
      <c r="H251" s="127">
        <v>0.15481147759106303</v>
      </c>
      <c r="I251" s="122">
        <v>0.31989307759106322</v>
      </c>
      <c r="J251" s="66"/>
      <c r="K251" s="84"/>
      <c r="L251" s="132"/>
      <c r="M251" s="19"/>
    </row>
    <row r="252" spans="1:13" x14ac:dyDescent="0.25">
      <c r="A252" s="90">
        <v>239</v>
      </c>
      <c r="B252" s="43" t="s">
        <v>264</v>
      </c>
      <c r="C252" s="42">
        <v>50.9</v>
      </c>
      <c r="D252" s="48" t="s">
        <v>316</v>
      </c>
      <c r="E252" s="119">
        <v>2.855</v>
      </c>
      <c r="F252" s="119">
        <v>3.7130000000000001</v>
      </c>
      <c r="G252" s="120">
        <v>0.73770840000000004</v>
      </c>
      <c r="H252" s="127">
        <v>0.15037985132414328</v>
      </c>
      <c r="I252" s="122">
        <v>0.88808825132414326</v>
      </c>
      <c r="J252" s="66"/>
      <c r="K252" s="84"/>
      <c r="L252" s="132"/>
      <c r="M252" s="19"/>
    </row>
    <row r="253" spans="1:13" x14ac:dyDescent="0.25">
      <c r="A253" s="90">
        <v>240</v>
      </c>
      <c r="B253" s="43" t="s">
        <v>265</v>
      </c>
      <c r="C253" s="42">
        <v>114.5</v>
      </c>
      <c r="D253" s="48" t="s">
        <v>316</v>
      </c>
      <c r="E253" s="119">
        <v>18.966000000000001</v>
      </c>
      <c r="F253" s="119">
        <v>21.489000000000001</v>
      </c>
      <c r="G253" s="120">
        <v>2.1692753999999996</v>
      </c>
      <c r="H253" s="127">
        <v>0.3382808050415404</v>
      </c>
      <c r="I253" s="122">
        <v>2.5075562050415399</v>
      </c>
      <c r="J253" s="66"/>
      <c r="K253" s="84"/>
      <c r="L253" s="132"/>
      <c r="M253" s="19"/>
    </row>
    <row r="254" spans="1:13" x14ac:dyDescent="0.25">
      <c r="A254" s="90">
        <v>241</v>
      </c>
      <c r="B254" s="43" t="s">
        <v>266</v>
      </c>
      <c r="C254" s="42">
        <v>106.5</v>
      </c>
      <c r="D254" s="48" t="s">
        <v>316</v>
      </c>
      <c r="E254" s="119">
        <v>6.6779999999999999</v>
      </c>
      <c r="F254" s="119">
        <v>6.8070000000000004</v>
      </c>
      <c r="G254" s="120">
        <v>0.11091420000000038</v>
      </c>
      <c r="H254" s="127">
        <v>0.31464546495130175</v>
      </c>
      <c r="I254" s="122">
        <v>0.42555966495130215</v>
      </c>
      <c r="J254" s="66"/>
      <c r="K254" s="84"/>
      <c r="L254" s="132"/>
      <c r="M254" s="19"/>
    </row>
    <row r="255" spans="1:13" x14ac:dyDescent="0.25">
      <c r="A255" s="90">
        <v>242</v>
      </c>
      <c r="B255" s="43" t="s">
        <v>267</v>
      </c>
      <c r="C255" s="42">
        <v>93.5</v>
      </c>
      <c r="D255" s="48" t="s">
        <v>316</v>
      </c>
      <c r="E255" s="119">
        <v>10.919</v>
      </c>
      <c r="F255" s="119">
        <v>12.423</v>
      </c>
      <c r="G255" s="120">
        <v>1.2931391999999997</v>
      </c>
      <c r="H255" s="127">
        <v>0.27623803730466401</v>
      </c>
      <c r="I255" s="122">
        <v>1.5693772373046637</v>
      </c>
      <c r="J255" s="66"/>
      <c r="K255" s="84"/>
      <c r="L255" s="132"/>
      <c r="M255" s="19"/>
    </row>
    <row r="256" spans="1:13" x14ac:dyDescent="0.25">
      <c r="A256" s="90">
        <v>243</v>
      </c>
      <c r="B256" s="43" t="s">
        <v>268</v>
      </c>
      <c r="C256" s="42">
        <v>80.5</v>
      </c>
      <c r="D256" s="48" t="s">
        <v>316</v>
      </c>
      <c r="E256" s="119">
        <v>4.2939999999999996</v>
      </c>
      <c r="F256" s="119">
        <v>4.4950000000000001</v>
      </c>
      <c r="G256" s="120">
        <v>0.17281980000000044</v>
      </c>
      <c r="H256" s="127">
        <v>0.23783060965802622</v>
      </c>
      <c r="I256" s="122">
        <v>0.41065040965802668</v>
      </c>
      <c r="J256" s="66"/>
      <c r="K256" s="84"/>
      <c r="L256" s="132"/>
      <c r="M256" s="19"/>
    </row>
    <row r="257" spans="1:13" x14ac:dyDescent="0.25">
      <c r="A257" s="90">
        <v>244</v>
      </c>
      <c r="B257" s="43" t="s">
        <v>269</v>
      </c>
      <c r="C257" s="42">
        <v>52.7</v>
      </c>
      <c r="D257" s="48" t="s">
        <v>316</v>
      </c>
      <c r="E257" s="119">
        <v>5.5919999999999996</v>
      </c>
      <c r="F257" s="119">
        <v>5.6</v>
      </c>
      <c r="G257" s="120">
        <v>6.8784000000000059E-3</v>
      </c>
      <c r="H257" s="127">
        <v>0.15569780284444698</v>
      </c>
      <c r="I257" s="122">
        <v>0.16257620284444699</v>
      </c>
      <c r="J257" s="66"/>
      <c r="K257" s="84"/>
      <c r="L257" s="132"/>
      <c r="M257" s="19"/>
    </row>
    <row r="258" spans="1:13" x14ac:dyDescent="0.25">
      <c r="A258" s="90">
        <v>245</v>
      </c>
      <c r="B258" s="43" t="s">
        <v>270</v>
      </c>
      <c r="C258" s="42">
        <v>50.3</v>
      </c>
      <c r="D258" s="48" t="s">
        <v>316</v>
      </c>
      <c r="E258" s="119">
        <v>8.0760000000000005</v>
      </c>
      <c r="F258" s="119">
        <v>8.4640000000000004</v>
      </c>
      <c r="G258" s="120">
        <v>0.33360239999999991</v>
      </c>
      <c r="H258" s="127">
        <v>0.14860720081737538</v>
      </c>
      <c r="I258" s="122">
        <v>0.48220960081737529</v>
      </c>
      <c r="J258" s="66"/>
      <c r="K258" s="84"/>
      <c r="L258" s="132"/>
      <c r="M258" s="19"/>
    </row>
    <row r="259" spans="1:13" x14ac:dyDescent="0.25">
      <c r="A259" s="90">
        <v>246</v>
      </c>
      <c r="B259" s="43" t="s">
        <v>271</v>
      </c>
      <c r="C259" s="42">
        <v>113.9</v>
      </c>
      <c r="D259" s="48" t="s">
        <v>316</v>
      </c>
      <c r="E259" s="119">
        <v>13.613</v>
      </c>
      <c r="F259" s="119">
        <v>13.874000000000001</v>
      </c>
      <c r="G259" s="120">
        <v>0.22440780000000088</v>
      </c>
      <c r="H259" s="127">
        <v>0.33650815453477251</v>
      </c>
      <c r="I259" s="122">
        <v>0.56091595453477339</v>
      </c>
      <c r="J259" s="66"/>
      <c r="K259" s="84"/>
      <c r="L259" s="132"/>
      <c r="M259" s="19"/>
    </row>
    <row r="260" spans="1:13" x14ac:dyDescent="0.25">
      <c r="A260" s="90">
        <v>247</v>
      </c>
      <c r="B260" s="43" t="s">
        <v>272</v>
      </c>
      <c r="C260" s="42">
        <v>106.3</v>
      </c>
      <c r="D260" s="48" t="s">
        <v>316</v>
      </c>
      <c r="E260" s="119">
        <v>6.101</v>
      </c>
      <c r="F260" s="119">
        <v>7.6859999999999999</v>
      </c>
      <c r="G260" s="120">
        <v>1.3627830000000001</v>
      </c>
      <c r="H260" s="127">
        <v>0.3140545814490458</v>
      </c>
      <c r="I260" s="122">
        <v>1.6768375814490459</v>
      </c>
      <c r="J260" s="66"/>
      <c r="K260" s="84"/>
      <c r="L260" s="132"/>
      <c r="M260" s="19"/>
    </row>
    <row r="261" spans="1:13" x14ac:dyDescent="0.25">
      <c r="A261" s="90">
        <v>248</v>
      </c>
      <c r="B261" s="43" t="s">
        <v>273</v>
      </c>
      <c r="C261" s="42">
        <v>92.5</v>
      </c>
      <c r="D261" s="48" t="s">
        <v>316</v>
      </c>
      <c r="E261" s="119">
        <v>10.762</v>
      </c>
      <c r="F261" s="119">
        <v>10.762</v>
      </c>
      <c r="G261" s="120">
        <v>0</v>
      </c>
      <c r="H261" s="127">
        <v>0.27328361979338417</v>
      </c>
      <c r="I261" s="122">
        <v>0.27328361979338417</v>
      </c>
      <c r="J261" s="66"/>
      <c r="K261" s="84"/>
      <c r="L261" s="132"/>
      <c r="M261" s="19"/>
    </row>
    <row r="262" spans="1:13" x14ac:dyDescent="0.25">
      <c r="A262" s="90">
        <v>249</v>
      </c>
      <c r="B262" s="43" t="s">
        <v>274</v>
      </c>
      <c r="C262" s="42">
        <v>85.1</v>
      </c>
      <c r="D262" s="48" t="s">
        <v>316</v>
      </c>
      <c r="E262" s="119">
        <v>5.2370000000000001</v>
      </c>
      <c r="F262" s="119">
        <v>5.9189999999999996</v>
      </c>
      <c r="G262" s="120">
        <v>0.58638359999999956</v>
      </c>
      <c r="H262" s="127">
        <v>0.25142093020991341</v>
      </c>
      <c r="I262" s="122">
        <v>0.83780453020991297</v>
      </c>
      <c r="J262" s="66"/>
      <c r="K262" s="84"/>
      <c r="L262" s="132"/>
      <c r="M262" s="19"/>
    </row>
    <row r="263" spans="1:13" x14ac:dyDescent="0.25">
      <c r="A263" s="90">
        <v>250</v>
      </c>
      <c r="B263" s="43" t="s">
        <v>275</v>
      </c>
      <c r="C263" s="42">
        <v>52.4</v>
      </c>
      <c r="D263" s="48" t="s">
        <v>316</v>
      </c>
      <c r="E263" s="119">
        <v>5.907</v>
      </c>
      <c r="F263" s="119">
        <v>7.165</v>
      </c>
      <c r="G263" s="120">
        <v>1.0816284</v>
      </c>
      <c r="H263" s="127">
        <v>0.15481147759106303</v>
      </c>
      <c r="I263" s="122">
        <v>1.236439877591063</v>
      </c>
      <c r="J263" s="66"/>
      <c r="K263" s="84"/>
      <c r="L263" s="132"/>
      <c r="M263" s="19"/>
    </row>
    <row r="264" spans="1:13" x14ac:dyDescent="0.25">
      <c r="A264" s="90">
        <v>251</v>
      </c>
      <c r="B264" s="43" t="s">
        <v>276</v>
      </c>
      <c r="C264" s="42">
        <v>50.9</v>
      </c>
      <c r="D264" s="48" t="s">
        <v>316</v>
      </c>
      <c r="E264" s="119">
        <v>7.2729999999999997</v>
      </c>
      <c r="F264" s="119">
        <v>8.4250000000000007</v>
      </c>
      <c r="G264" s="120">
        <v>0.99048960000000086</v>
      </c>
      <c r="H264" s="127">
        <v>0.15037985132414328</v>
      </c>
      <c r="I264" s="122">
        <v>1.1408694513241442</v>
      </c>
      <c r="J264" s="66"/>
      <c r="K264" s="84"/>
      <c r="L264" s="132"/>
      <c r="M264" s="19"/>
    </row>
    <row r="265" spans="1:13" x14ac:dyDescent="0.25">
      <c r="A265" s="90">
        <v>252</v>
      </c>
      <c r="B265" s="43" t="s">
        <v>277</v>
      </c>
      <c r="C265" s="42">
        <v>113.9</v>
      </c>
      <c r="D265" s="48" t="s">
        <v>316</v>
      </c>
      <c r="E265" s="119">
        <v>15.054</v>
      </c>
      <c r="F265" s="119">
        <v>16.899000000000001</v>
      </c>
      <c r="G265" s="120">
        <v>1.5863310000000006</v>
      </c>
      <c r="H265" s="127">
        <v>0.33650815453477251</v>
      </c>
      <c r="I265" s="122">
        <v>1.9228391545347732</v>
      </c>
      <c r="J265" s="66"/>
      <c r="K265" s="84"/>
      <c r="L265" s="132"/>
      <c r="M265" s="19"/>
    </row>
    <row r="266" spans="1:13" x14ac:dyDescent="0.25">
      <c r="A266" s="90">
        <v>253</v>
      </c>
      <c r="B266" s="43" t="s">
        <v>278</v>
      </c>
      <c r="C266" s="42">
        <v>106.8</v>
      </c>
      <c r="D266" s="48" t="s">
        <v>316</v>
      </c>
      <c r="E266" s="119">
        <v>6.1840000000000002</v>
      </c>
      <c r="F266" s="119">
        <v>6.1840000000000002</v>
      </c>
      <c r="G266" s="120">
        <v>0</v>
      </c>
      <c r="H266" s="127">
        <v>0.31553179020468569</v>
      </c>
      <c r="I266" s="122">
        <v>0.31553179020468569</v>
      </c>
      <c r="J266" s="66"/>
      <c r="K266" s="84"/>
      <c r="L266" s="132"/>
      <c r="M266" s="19"/>
    </row>
    <row r="267" spans="1:13" x14ac:dyDescent="0.25">
      <c r="A267" s="90">
        <v>254</v>
      </c>
      <c r="B267" s="43" t="s">
        <v>279</v>
      </c>
      <c r="C267" s="42">
        <v>92.5</v>
      </c>
      <c r="D267" s="48" t="s">
        <v>316</v>
      </c>
      <c r="E267" s="119">
        <v>7.22</v>
      </c>
      <c r="F267" s="119">
        <v>7.8650000000000002</v>
      </c>
      <c r="G267" s="120">
        <v>0.55457100000000037</v>
      </c>
      <c r="H267" s="127">
        <v>0.27328361979338417</v>
      </c>
      <c r="I267" s="122">
        <v>0.82785461979338448</v>
      </c>
      <c r="J267" s="66"/>
      <c r="K267" s="84"/>
      <c r="L267" s="132"/>
      <c r="M267" s="19"/>
    </row>
    <row r="268" spans="1:13" x14ac:dyDescent="0.25">
      <c r="A268" s="90">
        <v>255</v>
      </c>
      <c r="B268" s="43" t="s">
        <v>280</v>
      </c>
      <c r="C268" s="42">
        <v>81</v>
      </c>
      <c r="D268" s="48" t="s">
        <v>316</v>
      </c>
      <c r="E268" s="119">
        <v>8.8239999999999998</v>
      </c>
      <c r="F268" s="119">
        <v>9.3179999999999996</v>
      </c>
      <c r="G268" s="120">
        <v>0.42474119999999982</v>
      </c>
      <c r="H268" s="127">
        <v>0.23930781841366613</v>
      </c>
      <c r="I268" s="122">
        <v>0.66404901841366593</v>
      </c>
      <c r="J268" s="66"/>
      <c r="K268" s="84"/>
      <c r="L268" s="132"/>
      <c r="M268" s="19"/>
    </row>
    <row r="269" spans="1:13" x14ac:dyDescent="0.25">
      <c r="A269" s="90">
        <v>256</v>
      </c>
      <c r="B269" s="43" t="s">
        <v>281</v>
      </c>
      <c r="C269" s="42">
        <v>52.2</v>
      </c>
      <c r="D269" s="48" t="s">
        <v>316</v>
      </c>
      <c r="E269" s="119">
        <v>3.2639999999999998</v>
      </c>
      <c r="F269" s="119">
        <v>4</v>
      </c>
      <c r="G269" s="120">
        <v>0.63281280000000018</v>
      </c>
      <c r="H269" s="127">
        <v>0.15422059408880706</v>
      </c>
      <c r="I269" s="122">
        <v>0.78703339408880724</v>
      </c>
      <c r="J269" s="66"/>
      <c r="K269" s="84"/>
      <c r="L269" s="132"/>
      <c r="M269" s="19"/>
    </row>
    <row r="270" spans="1:13" x14ac:dyDescent="0.25">
      <c r="A270" s="90">
        <v>257</v>
      </c>
      <c r="B270" s="43" t="s">
        <v>282</v>
      </c>
      <c r="C270" s="42">
        <v>50.7</v>
      </c>
      <c r="D270" s="48" t="s">
        <v>316</v>
      </c>
      <c r="E270" s="119">
        <v>4.1159999999999997</v>
      </c>
      <c r="F270" s="119">
        <v>4.5999999999999996</v>
      </c>
      <c r="G270" s="120">
        <v>0.41614319999999999</v>
      </c>
      <c r="H270" s="127">
        <v>0.14978896782188733</v>
      </c>
      <c r="I270" s="122">
        <v>0.56593216782188738</v>
      </c>
      <c r="J270" s="66"/>
      <c r="K270" s="84"/>
      <c r="L270" s="132"/>
      <c r="M270" s="19"/>
    </row>
    <row r="271" spans="1:13" x14ac:dyDescent="0.25">
      <c r="A271" s="90">
        <v>258</v>
      </c>
      <c r="B271" s="43" t="s">
        <v>283</v>
      </c>
      <c r="C271" s="42">
        <v>113.9</v>
      </c>
      <c r="D271" s="48" t="s">
        <v>316</v>
      </c>
      <c r="E271" s="119">
        <v>8.6300000000000008</v>
      </c>
      <c r="F271" s="119">
        <v>11.016</v>
      </c>
      <c r="G271" s="120">
        <v>2.0514827999999992</v>
      </c>
      <c r="H271" s="127">
        <v>0.33650815453477251</v>
      </c>
      <c r="I271" s="122">
        <v>2.3879909545347715</v>
      </c>
      <c r="J271" s="66"/>
      <c r="K271" s="84"/>
      <c r="L271" s="132"/>
      <c r="M271" s="19"/>
    </row>
    <row r="272" spans="1:13" x14ac:dyDescent="0.25">
      <c r="A272" s="90">
        <v>259</v>
      </c>
      <c r="B272" s="43" t="s">
        <v>284</v>
      </c>
      <c r="C272" s="42">
        <v>106.9</v>
      </c>
      <c r="D272" s="48" t="s">
        <v>316</v>
      </c>
      <c r="E272" s="119">
        <v>10.342000000000001</v>
      </c>
      <c r="F272" s="119">
        <v>10.481</v>
      </c>
      <c r="G272" s="120">
        <v>0.11951219999999944</v>
      </c>
      <c r="H272" s="127">
        <v>0.31582723195581369</v>
      </c>
      <c r="I272" s="122">
        <v>0.43533943195581315</v>
      </c>
      <c r="J272" s="66"/>
      <c r="K272" s="84"/>
      <c r="L272" s="132"/>
      <c r="M272" s="19"/>
    </row>
    <row r="273" spans="1:13" x14ac:dyDescent="0.25">
      <c r="A273" s="90">
        <v>260</v>
      </c>
      <c r="B273" s="43" t="s">
        <v>285</v>
      </c>
      <c r="C273" s="42">
        <v>92.5</v>
      </c>
      <c r="D273" s="48" t="s">
        <v>316</v>
      </c>
      <c r="E273" s="119">
        <v>5.9390000000000001</v>
      </c>
      <c r="F273" s="119">
        <v>5.9390000000000001</v>
      </c>
      <c r="G273" s="120">
        <v>0</v>
      </c>
      <c r="H273" s="127">
        <v>0.27328361979338417</v>
      </c>
      <c r="I273" s="122">
        <v>0.27328361979338417</v>
      </c>
      <c r="J273" s="66"/>
      <c r="K273" s="84"/>
      <c r="L273" s="132"/>
      <c r="M273" s="19"/>
    </row>
    <row r="274" spans="1:13" x14ac:dyDescent="0.25">
      <c r="A274" s="90">
        <v>261</v>
      </c>
      <c r="B274" s="43" t="s">
        <v>286</v>
      </c>
      <c r="C274" s="42">
        <v>80.900000000000006</v>
      </c>
      <c r="D274" s="48" t="s">
        <v>316</v>
      </c>
      <c r="E274" s="119">
        <v>6.4</v>
      </c>
      <c r="F274" s="119">
        <v>8.0020000000000007</v>
      </c>
      <c r="G274" s="120">
        <v>1.3773996000000004</v>
      </c>
      <c r="H274" s="127">
        <v>0.23901237666253816</v>
      </c>
      <c r="I274" s="122">
        <v>1.6164119766625387</v>
      </c>
      <c r="J274" s="66"/>
      <c r="K274" s="84"/>
      <c r="L274" s="132"/>
      <c r="M274" s="19"/>
    </row>
    <row r="275" spans="1:13" x14ac:dyDescent="0.25">
      <c r="A275" s="90">
        <v>262</v>
      </c>
      <c r="B275" s="43" t="s">
        <v>287</v>
      </c>
      <c r="C275" s="42">
        <v>52.1</v>
      </c>
      <c r="D275" s="48" t="s">
        <v>316</v>
      </c>
      <c r="E275" s="119">
        <v>2.0179999999999998</v>
      </c>
      <c r="F275" s="119">
        <v>2.0179999999999998</v>
      </c>
      <c r="G275" s="120">
        <v>0</v>
      </c>
      <c r="H275" s="127">
        <v>0.15392515233767909</v>
      </c>
      <c r="I275" s="122">
        <v>0.15392515233767909</v>
      </c>
      <c r="J275" s="66"/>
      <c r="K275" s="84"/>
      <c r="L275" s="132"/>
      <c r="M275" s="19"/>
    </row>
    <row r="276" spans="1:13" x14ac:dyDescent="0.25">
      <c r="A276" s="90">
        <v>263</v>
      </c>
      <c r="B276" s="43" t="s">
        <v>288</v>
      </c>
      <c r="C276" s="42">
        <v>50.6</v>
      </c>
      <c r="D276" s="48" t="s">
        <v>316</v>
      </c>
      <c r="E276" s="119">
        <v>1.5189999999999999</v>
      </c>
      <c r="F276" s="119">
        <v>1.5189999999999999</v>
      </c>
      <c r="G276" s="120">
        <v>0</v>
      </c>
      <c r="H276" s="127">
        <v>0.14949352607075933</v>
      </c>
      <c r="I276" s="122">
        <v>0.14949352607075933</v>
      </c>
      <c r="J276" s="66"/>
      <c r="K276" s="84"/>
      <c r="L276" s="132"/>
      <c r="M276" s="19"/>
    </row>
    <row r="277" spans="1:13" x14ac:dyDescent="0.25">
      <c r="A277" s="90">
        <v>264</v>
      </c>
      <c r="B277" s="43" t="s">
        <v>289</v>
      </c>
      <c r="C277" s="42">
        <v>114.3</v>
      </c>
      <c r="D277" s="48" t="s">
        <v>316</v>
      </c>
      <c r="E277" s="119">
        <v>12.313000000000001</v>
      </c>
      <c r="F277" s="119">
        <v>12.313000000000001</v>
      </c>
      <c r="G277" s="120">
        <v>0</v>
      </c>
      <c r="H277" s="127">
        <v>0.3376899215392844</v>
      </c>
      <c r="I277" s="122">
        <v>0.3376899215392844</v>
      </c>
      <c r="J277" s="66"/>
      <c r="K277" s="84"/>
      <c r="L277" s="132"/>
      <c r="M277" s="19"/>
    </row>
    <row r="278" spans="1:13" x14ac:dyDescent="0.25">
      <c r="A278" s="90">
        <v>265</v>
      </c>
      <c r="B278" s="43" t="s">
        <v>290</v>
      </c>
      <c r="C278" s="42">
        <v>107</v>
      </c>
      <c r="D278" s="48" t="s">
        <v>316</v>
      </c>
      <c r="E278" s="119">
        <v>4.9729999999999999</v>
      </c>
      <c r="F278" s="119">
        <v>6.7679999999999998</v>
      </c>
      <c r="G278" s="120">
        <v>1.5433409999999999</v>
      </c>
      <c r="H278" s="127">
        <v>0.31612267370694169</v>
      </c>
      <c r="I278" s="122">
        <v>1.8594636737069417</v>
      </c>
      <c r="J278" s="66"/>
      <c r="K278" s="84"/>
      <c r="L278" s="132"/>
      <c r="M278" s="19"/>
    </row>
    <row r="279" spans="1:13" x14ac:dyDescent="0.25">
      <c r="A279" s="90">
        <v>266</v>
      </c>
      <c r="B279" s="43" t="s">
        <v>291</v>
      </c>
      <c r="C279" s="42">
        <v>92.8</v>
      </c>
      <c r="D279" s="48" t="s">
        <v>316</v>
      </c>
      <c r="E279" s="119">
        <v>6.109</v>
      </c>
      <c r="F279" s="119">
        <v>7.0090000000000003</v>
      </c>
      <c r="G279" s="120">
        <v>0.77382000000000029</v>
      </c>
      <c r="H279" s="127">
        <v>0.27416994504676812</v>
      </c>
      <c r="I279" s="122">
        <v>1.0479899450467685</v>
      </c>
      <c r="J279" s="66"/>
      <c r="K279" s="84"/>
      <c r="L279" s="132"/>
      <c r="M279" s="19"/>
    </row>
    <row r="280" spans="1:13" x14ac:dyDescent="0.25">
      <c r="A280" s="90">
        <v>267</v>
      </c>
      <c r="B280" s="43" t="s">
        <v>292</v>
      </c>
      <c r="C280" s="42">
        <v>80.3</v>
      </c>
      <c r="D280" s="48" t="s">
        <v>316</v>
      </c>
      <c r="E280" s="119">
        <v>7.11</v>
      </c>
      <c r="F280" s="119">
        <v>7.7030000000000003</v>
      </c>
      <c r="G280" s="120">
        <v>0.50986140000000002</v>
      </c>
      <c r="H280" s="127">
        <v>0.23723972615577024</v>
      </c>
      <c r="I280" s="122">
        <v>0.74710112615577029</v>
      </c>
      <c r="J280" s="66"/>
      <c r="K280" s="84"/>
      <c r="L280" s="132"/>
      <c r="M280" s="19"/>
    </row>
    <row r="281" spans="1:13" x14ac:dyDescent="0.25">
      <c r="A281" s="90">
        <v>268</v>
      </c>
      <c r="B281" s="43" t="s">
        <v>293</v>
      </c>
      <c r="C281" s="42">
        <v>52</v>
      </c>
      <c r="D281" s="48" t="s">
        <v>316</v>
      </c>
      <c r="E281" s="119">
        <v>0.14199999999999999</v>
      </c>
      <c r="F281" s="119">
        <v>0.499</v>
      </c>
      <c r="G281" s="120">
        <v>0.30694860000000002</v>
      </c>
      <c r="H281" s="127">
        <v>0.15362971058655109</v>
      </c>
      <c r="I281" s="122">
        <v>0.46057831058655108</v>
      </c>
      <c r="J281" s="66"/>
      <c r="K281" s="84"/>
      <c r="L281" s="132"/>
      <c r="M281" s="19"/>
    </row>
    <row r="282" spans="1:13" x14ac:dyDescent="0.25">
      <c r="A282" s="90">
        <v>269</v>
      </c>
      <c r="B282" s="43" t="s">
        <v>294</v>
      </c>
      <c r="C282" s="42">
        <v>50.4</v>
      </c>
      <c r="D282" s="48" t="s">
        <v>316</v>
      </c>
      <c r="E282" s="119">
        <v>5.5510000000000002</v>
      </c>
      <c r="F282" s="119">
        <v>5.556</v>
      </c>
      <c r="G282" s="120">
        <v>4.2989999999999088E-3</v>
      </c>
      <c r="H282" s="127">
        <v>0.14890264256850336</v>
      </c>
      <c r="I282" s="122">
        <v>0.15320164256850327</v>
      </c>
      <c r="J282" s="66"/>
      <c r="K282" s="84"/>
      <c r="L282" s="132"/>
      <c r="M282" s="19"/>
    </row>
    <row r="283" spans="1:13" x14ac:dyDescent="0.25">
      <c r="A283" s="90">
        <v>270</v>
      </c>
      <c r="B283" s="43" t="s">
        <v>295</v>
      </c>
      <c r="C283" s="42">
        <v>113.4</v>
      </c>
      <c r="D283" s="48" t="s">
        <v>316</v>
      </c>
      <c r="E283" s="119">
        <v>5.4939999999999998</v>
      </c>
      <c r="F283" s="119">
        <v>6.6959999999999997</v>
      </c>
      <c r="G283" s="120">
        <v>1.0334795999999999</v>
      </c>
      <c r="H283" s="127">
        <v>0.33503094577913262</v>
      </c>
      <c r="I283" s="122">
        <v>1.3685105457791327</v>
      </c>
      <c r="J283" s="66"/>
      <c r="K283" s="84"/>
      <c r="L283" s="132"/>
      <c r="M283" s="19"/>
    </row>
    <row r="284" spans="1:13" x14ac:dyDescent="0.25">
      <c r="A284" s="90">
        <v>271</v>
      </c>
      <c r="B284" s="43" t="s">
        <v>296</v>
      </c>
      <c r="C284" s="42">
        <v>106.2</v>
      </c>
      <c r="D284" s="48" t="s">
        <v>316</v>
      </c>
      <c r="E284" s="119">
        <v>7.0780000000000003</v>
      </c>
      <c r="F284" s="119">
        <v>8.6649999999999991</v>
      </c>
      <c r="G284" s="120">
        <v>1.3645025999999991</v>
      </c>
      <c r="H284" s="127">
        <v>0.3137591396979178</v>
      </c>
      <c r="I284" s="122">
        <v>1.6782617396979169</v>
      </c>
      <c r="J284" s="66"/>
      <c r="K284" s="84"/>
      <c r="L284" s="132"/>
      <c r="M284" s="19"/>
    </row>
    <row r="285" spans="1:13" x14ac:dyDescent="0.25">
      <c r="A285" s="90">
        <v>272</v>
      </c>
      <c r="B285" s="43" t="s">
        <v>297</v>
      </c>
      <c r="C285" s="42">
        <v>92.7</v>
      </c>
      <c r="D285" s="48" t="s">
        <v>316</v>
      </c>
      <c r="E285" s="119">
        <v>7.76</v>
      </c>
      <c r="F285" s="119">
        <v>8.4930000000000003</v>
      </c>
      <c r="G285" s="120">
        <v>0.6302334000000005</v>
      </c>
      <c r="H285" s="127">
        <v>0.27387450329564011</v>
      </c>
      <c r="I285" s="122">
        <v>0.90410790329564061</v>
      </c>
      <c r="J285" s="66"/>
      <c r="K285" s="84"/>
      <c r="L285" s="132"/>
      <c r="M285" s="19"/>
    </row>
    <row r="286" spans="1:13" x14ac:dyDescent="0.25">
      <c r="A286" s="90">
        <v>273</v>
      </c>
      <c r="B286" s="43" t="s">
        <v>298</v>
      </c>
      <c r="C286" s="42">
        <v>81.5</v>
      </c>
      <c r="D286" s="48" t="s">
        <v>316</v>
      </c>
      <c r="E286" s="119">
        <v>9.3510000000000009</v>
      </c>
      <c r="F286" s="119">
        <v>10.186999999999999</v>
      </c>
      <c r="G286" s="120">
        <v>0.71879279999999879</v>
      </c>
      <c r="H286" s="127">
        <v>0.24078502716930605</v>
      </c>
      <c r="I286" s="122">
        <v>0.95957782716930484</v>
      </c>
      <c r="J286" s="66"/>
      <c r="K286" s="84"/>
      <c r="L286" s="132"/>
      <c r="M286" s="19"/>
    </row>
    <row r="287" spans="1:13" x14ac:dyDescent="0.25">
      <c r="A287" s="90">
        <v>274</v>
      </c>
      <c r="B287" s="43" t="s">
        <v>299</v>
      </c>
      <c r="C287" s="42">
        <v>52</v>
      </c>
      <c r="D287" s="48" t="s">
        <v>316</v>
      </c>
      <c r="E287" s="119">
        <v>6.2309999999999999</v>
      </c>
      <c r="F287" s="119">
        <v>7.2770000000000001</v>
      </c>
      <c r="G287" s="120">
        <v>0.89935080000000023</v>
      </c>
      <c r="H287" s="127">
        <v>0.15362971058655109</v>
      </c>
      <c r="I287" s="122">
        <v>1.0529805105865513</v>
      </c>
      <c r="J287" s="66"/>
      <c r="K287" s="84"/>
      <c r="L287" s="132"/>
      <c r="M287" s="19"/>
    </row>
    <row r="288" spans="1:13" x14ac:dyDescent="0.25">
      <c r="A288" s="90">
        <v>275</v>
      </c>
      <c r="B288" s="43" t="s">
        <v>300</v>
      </c>
      <c r="C288" s="42">
        <v>50.1</v>
      </c>
      <c r="D288" s="48" t="s">
        <v>316</v>
      </c>
      <c r="E288" s="119">
        <v>3.4380000000000002</v>
      </c>
      <c r="F288" s="119">
        <v>4.6180000000000003</v>
      </c>
      <c r="G288" s="120">
        <v>1.0145640000000002</v>
      </c>
      <c r="H288" s="127">
        <v>0.14801631731511944</v>
      </c>
      <c r="I288" s="122">
        <v>1.1625803173151197</v>
      </c>
      <c r="J288" s="66"/>
      <c r="K288" s="84"/>
      <c r="L288" s="132"/>
      <c r="M288" s="19"/>
    </row>
    <row r="289" spans="1:13" x14ac:dyDescent="0.25">
      <c r="A289" s="90">
        <v>276</v>
      </c>
      <c r="B289" s="43" t="s">
        <v>301</v>
      </c>
      <c r="C289" s="42">
        <v>113.9</v>
      </c>
      <c r="D289" s="48" t="s">
        <v>316</v>
      </c>
      <c r="E289" s="119">
        <v>17.934000000000001</v>
      </c>
      <c r="F289" s="119">
        <v>18.541</v>
      </c>
      <c r="G289" s="120">
        <v>0.52189859999999944</v>
      </c>
      <c r="H289" s="127">
        <v>0.33650815453477251</v>
      </c>
      <c r="I289" s="122">
        <v>0.858406754534772</v>
      </c>
      <c r="J289" s="66"/>
      <c r="K289" s="84"/>
      <c r="L289" s="132"/>
      <c r="M289" s="19"/>
    </row>
    <row r="290" spans="1:13" x14ac:dyDescent="0.25">
      <c r="A290" s="90">
        <v>277</v>
      </c>
      <c r="B290" s="43" t="s">
        <v>302</v>
      </c>
      <c r="C290" s="42">
        <v>107.4</v>
      </c>
      <c r="D290" s="48" t="s">
        <v>316</v>
      </c>
      <c r="E290" s="119">
        <v>13.394</v>
      </c>
      <c r="F290" s="119">
        <v>15.843</v>
      </c>
      <c r="G290" s="120">
        <v>2.1056501999999999</v>
      </c>
      <c r="H290" s="127">
        <v>0.31730444071145364</v>
      </c>
      <c r="I290" s="122">
        <v>2.4229546407114535</v>
      </c>
      <c r="J290" s="66"/>
      <c r="K290" s="84"/>
      <c r="L290" s="132"/>
      <c r="M290" s="19"/>
    </row>
    <row r="291" spans="1:13" x14ac:dyDescent="0.25">
      <c r="A291" s="90">
        <v>278</v>
      </c>
      <c r="B291" s="43" t="s">
        <v>303</v>
      </c>
      <c r="C291" s="42">
        <v>92.6</v>
      </c>
      <c r="D291" s="48" t="s">
        <v>316</v>
      </c>
      <c r="E291" s="119">
        <v>4.9859999999999998</v>
      </c>
      <c r="F291" s="119">
        <v>5.4130000000000003</v>
      </c>
      <c r="G291" s="120">
        <v>0.36713460000000042</v>
      </c>
      <c r="H291" s="127">
        <v>0.27357906154451211</v>
      </c>
      <c r="I291" s="122">
        <v>0.64071366154451259</v>
      </c>
      <c r="J291" s="66"/>
      <c r="K291" s="84"/>
      <c r="L291" s="132"/>
      <c r="M291" s="19"/>
    </row>
    <row r="292" spans="1:13" x14ac:dyDescent="0.25">
      <c r="A292" s="90">
        <v>279</v>
      </c>
      <c r="B292" s="43" t="s">
        <v>304</v>
      </c>
      <c r="C292" s="42">
        <v>80.5</v>
      </c>
      <c r="D292" s="48" t="s">
        <v>316</v>
      </c>
      <c r="E292" s="119">
        <v>6.0179999999999998</v>
      </c>
      <c r="F292" s="119">
        <v>7.8310000000000004</v>
      </c>
      <c r="G292" s="120">
        <v>1.5588174000000006</v>
      </c>
      <c r="H292" s="127">
        <v>0.23783060965802622</v>
      </c>
      <c r="I292" s="122">
        <v>1.7966480096580268</v>
      </c>
      <c r="J292" s="66"/>
      <c r="K292" s="84"/>
      <c r="L292" s="132"/>
      <c r="M292" s="19"/>
    </row>
    <row r="293" spans="1:13" x14ac:dyDescent="0.25">
      <c r="A293" s="90">
        <v>280</v>
      </c>
      <c r="B293" s="43" t="s">
        <v>305</v>
      </c>
      <c r="C293" s="42">
        <v>52</v>
      </c>
      <c r="D293" s="48" t="s">
        <v>316</v>
      </c>
      <c r="E293" s="119">
        <v>5.5339999999999998</v>
      </c>
      <c r="F293" s="119">
        <v>5.5339999999999998</v>
      </c>
      <c r="G293" s="120">
        <v>0</v>
      </c>
      <c r="H293" s="127">
        <v>0.15362971058655109</v>
      </c>
      <c r="I293" s="122">
        <v>0.15362971058655109</v>
      </c>
      <c r="J293" s="66"/>
      <c r="K293" s="84"/>
      <c r="L293" s="132"/>
      <c r="M293" s="19"/>
    </row>
    <row r="294" spans="1:13" x14ac:dyDescent="0.25">
      <c r="A294" s="90">
        <v>281</v>
      </c>
      <c r="B294" s="43" t="s">
        <v>306</v>
      </c>
      <c r="C294" s="42">
        <v>50.4</v>
      </c>
      <c r="D294" s="48" t="s">
        <v>316</v>
      </c>
      <c r="E294" s="119">
        <v>6.5279999999999996</v>
      </c>
      <c r="F294" s="119">
        <v>7.2869999999999999</v>
      </c>
      <c r="G294" s="120">
        <v>0.65258820000000028</v>
      </c>
      <c r="H294" s="127">
        <v>0.14890264256850336</v>
      </c>
      <c r="I294" s="122">
        <v>0.80149084256850367</v>
      </c>
      <c r="J294" s="66"/>
      <c r="K294" s="84"/>
      <c r="L294" s="132"/>
      <c r="M294" s="19"/>
    </row>
    <row r="295" spans="1:13" x14ac:dyDescent="0.25">
      <c r="A295" s="90">
        <v>282</v>
      </c>
      <c r="B295" s="43" t="s">
        <v>307</v>
      </c>
      <c r="C295" s="42">
        <v>113.7</v>
      </c>
      <c r="D295" s="48" t="s">
        <v>316</v>
      </c>
      <c r="E295" s="119">
        <v>12.638</v>
      </c>
      <c r="F295" s="119">
        <v>15.589</v>
      </c>
      <c r="G295" s="120">
        <v>2.5372698000000007</v>
      </c>
      <c r="H295" s="127">
        <v>0.33591727103251656</v>
      </c>
      <c r="I295" s="122">
        <v>2.8731870710325174</v>
      </c>
      <c r="J295" s="66"/>
      <c r="K295" s="84"/>
      <c r="L295" s="132"/>
      <c r="M295" s="19"/>
    </row>
    <row r="296" spans="1:13" x14ac:dyDescent="0.25">
      <c r="A296" s="90">
        <v>283</v>
      </c>
      <c r="B296" s="43" t="s">
        <v>308</v>
      </c>
      <c r="C296" s="42">
        <v>106.2</v>
      </c>
      <c r="D296" s="48" t="s">
        <v>316</v>
      </c>
      <c r="E296" s="119">
        <v>6.7350000000000003</v>
      </c>
      <c r="F296" s="119">
        <v>6.7350000000000003</v>
      </c>
      <c r="G296" s="120">
        <v>0</v>
      </c>
      <c r="H296" s="127">
        <v>0.3137591396979178</v>
      </c>
      <c r="I296" s="122">
        <v>0.3137591396979178</v>
      </c>
      <c r="J296" s="66"/>
      <c r="K296" s="84"/>
      <c r="L296" s="132"/>
      <c r="M296" s="19"/>
    </row>
    <row r="297" spans="1:13" x14ac:dyDescent="0.25">
      <c r="A297" s="90">
        <v>284</v>
      </c>
      <c r="B297" s="43" t="s">
        <v>309</v>
      </c>
      <c r="C297" s="42">
        <v>92</v>
      </c>
      <c r="D297" s="48" t="s">
        <v>316</v>
      </c>
      <c r="E297" s="119">
        <v>4.4260000000000002</v>
      </c>
      <c r="F297" s="119">
        <v>4.4379999999999997</v>
      </c>
      <c r="G297" s="120">
        <v>1.0317599999999627E-2</v>
      </c>
      <c r="H297" s="127">
        <v>0.27180641103774422</v>
      </c>
      <c r="I297" s="122">
        <v>0.28212401103774387</v>
      </c>
      <c r="J297" s="66"/>
      <c r="K297" s="84"/>
      <c r="L297" s="132"/>
      <c r="M297" s="19"/>
    </row>
    <row r="298" spans="1:13" x14ac:dyDescent="0.25">
      <c r="A298" s="90">
        <v>285</v>
      </c>
      <c r="B298" s="43" t="s">
        <v>310</v>
      </c>
      <c r="C298" s="42">
        <v>79.7</v>
      </c>
      <c r="D298" s="48" t="s">
        <v>316</v>
      </c>
      <c r="E298" s="119">
        <v>7.7889999999999997</v>
      </c>
      <c r="F298" s="119">
        <v>7.7889999999999997</v>
      </c>
      <c r="G298" s="120">
        <v>0</v>
      </c>
      <c r="H298" s="127">
        <v>0.23546707564900235</v>
      </c>
      <c r="I298" s="122">
        <v>0.23546707564900235</v>
      </c>
      <c r="J298" s="66"/>
      <c r="K298" s="84"/>
      <c r="L298" s="132"/>
      <c r="M298" s="19"/>
    </row>
    <row r="299" spans="1:13" x14ac:dyDescent="0.25">
      <c r="A299" s="90">
        <v>286</v>
      </c>
      <c r="B299" s="43" t="s">
        <v>311</v>
      </c>
      <c r="C299" s="42">
        <v>51.4</v>
      </c>
      <c r="D299" s="48" t="s">
        <v>316</v>
      </c>
      <c r="E299" s="119">
        <v>3.4550000000000001</v>
      </c>
      <c r="F299" s="119">
        <v>4.1580000000000004</v>
      </c>
      <c r="G299" s="120">
        <v>0.60443940000000029</v>
      </c>
      <c r="H299" s="127">
        <v>0.1518570600797832</v>
      </c>
      <c r="I299" s="122">
        <v>0.75629646007978346</v>
      </c>
      <c r="J299" s="66"/>
      <c r="K299" s="84"/>
      <c r="L299" s="132"/>
      <c r="M299" s="19"/>
    </row>
    <row r="300" spans="1:13" x14ac:dyDescent="0.25">
      <c r="A300" s="90">
        <v>287</v>
      </c>
      <c r="B300" s="43" t="s">
        <v>312</v>
      </c>
      <c r="C300" s="42">
        <v>50.3</v>
      </c>
      <c r="D300" s="48" t="s">
        <v>316</v>
      </c>
      <c r="E300" s="119">
        <v>3.4169999999999998</v>
      </c>
      <c r="F300" s="119">
        <v>4.1219999999999999</v>
      </c>
      <c r="G300" s="120">
        <v>0.60615900000000011</v>
      </c>
      <c r="H300" s="127">
        <v>0.14860720081737538</v>
      </c>
      <c r="I300" s="122">
        <v>0.75476620081737544</v>
      </c>
      <c r="J300" s="66"/>
      <c r="K300" s="84"/>
      <c r="L300" s="132"/>
      <c r="M300" s="19"/>
    </row>
    <row r="301" spans="1:13" x14ac:dyDescent="0.25">
      <c r="A301" s="90">
        <v>288</v>
      </c>
      <c r="B301" s="43" t="s">
        <v>313</v>
      </c>
      <c r="C301" s="42">
        <v>114.8</v>
      </c>
      <c r="D301" s="48" t="s">
        <v>316</v>
      </c>
      <c r="E301" s="119">
        <v>14.053000000000001</v>
      </c>
      <c r="F301" s="119">
        <v>16.431999999999999</v>
      </c>
      <c r="G301" s="120">
        <v>2.0454641999999983</v>
      </c>
      <c r="H301" s="127">
        <v>0.33916713029492435</v>
      </c>
      <c r="I301" s="122">
        <v>2.3846313302949227</v>
      </c>
      <c r="J301" s="66"/>
      <c r="K301" s="84"/>
      <c r="L301" s="132"/>
      <c r="M301" s="19"/>
    </row>
    <row r="302" spans="1:13" x14ac:dyDescent="0.25">
      <c r="A302" s="90" t="s">
        <v>387</v>
      </c>
      <c r="B302" s="95" t="s">
        <v>318</v>
      </c>
      <c r="C302" s="149">
        <v>296.85000000000002</v>
      </c>
      <c r="D302" s="48" t="s">
        <v>316</v>
      </c>
      <c r="E302" s="119">
        <v>27.263999999999999</v>
      </c>
      <c r="F302" s="119">
        <v>27.263999999999999</v>
      </c>
      <c r="G302" s="120">
        <v>0</v>
      </c>
      <c r="H302" s="127">
        <v>0.8770188382234172</v>
      </c>
      <c r="I302" s="122">
        <v>0.8770188382234172</v>
      </c>
      <c r="J302" s="66"/>
      <c r="K302" s="84"/>
      <c r="L302" s="132"/>
      <c r="M302" s="19"/>
    </row>
    <row r="303" spans="1:13" x14ac:dyDescent="0.25">
      <c r="A303" s="207" t="s">
        <v>3</v>
      </c>
      <c r="B303" s="208"/>
      <c r="C303" s="150">
        <v>20468.850000000006</v>
      </c>
      <c r="D303" s="97"/>
      <c r="E303" s="121"/>
      <c r="F303" s="121"/>
      <c r="G303" s="122">
        <f>SUM(G17:G302)</f>
        <v>184.2191301</v>
      </c>
      <c r="H303" s="122">
        <f>SUM(H17:H302)</f>
        <v>60.47086989999989</v>
      </c>
      <c r="I303" s="122">
        <f t="shared" ref="I303" si="0">SUM(I17:I302)</f>
        <v>244.68999999999994</v>
      </c>
      <c r="J303" s="66"/>
      <c r="K303" s="84"/>
      <c r="L303" s="132"/>
      <c r="M303" s="19"/>
    </row>
    <row r="304" spans="1:13" ht="26.25" customHeight="1" x14ac:dyDescent="0.25">
      <c r="G304" s="66"/>
      <c r="I304" s="20"/>
      <c r="J304" s="20"/>
      <c r="K304" s="84"/>
      <c r="M304" s="19"/>
    </row>
  </sheetData>
  <mergeCells count="22">
    <mergeCell ref="A303:B303"/>
    <mergeCell ref="E11:F11"/>
    <mergeCell ref="A13:D13"/>
    <mergeCell ref="E13:F13"/>
    <mergeCell ref="A14:D14"/>
    <mergeCell ref="E14:F14"/>
    <mergeCell ref="A12:D12"/>
    <mergeCell ref="E12:F12"/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  <mergeCell ref="A10:D11"/>
    <mergeCell ref="E10:F10"/>
  </mergeCells>
  <pageMargins left="0.23622047244094491" right="0" top="0" bottom="0" header="0.31496062992125984" footer="0.31496062992125984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tabSelected="1" zoomScaleNormal="100" workbookViewId="0">
      <pane ySplit="16" topLeftCell="A107" activePane="bottomLeft" state="frozen"/>
      <selection pane="bottomLeft" activeCell="L135" sqref="L135"/>
    </sheetView>
  </sheetViews>
  <sheetFormatPr defaultRowHeight="15" x14ac:dyDescent="0.25"/>
  <cols>
    <col min="1" max="1" width="7.28515625" style="86" customWidth="1"/>
    <col min="2" max="2" width="16.28515625" style="19" customWidth="1"/>
    <col min="3" max="3" width="8.28515625" style="19" customWidth="1"/>
    <col min="4" max="4" width="9.5703125" style="19" customWidth="1"/>
    <col min="5" max="6" width="9.7109375" style="19" customWidth="1"/>
    <col min="7" max="7" width="11.140625" style="52" customWidth="1"/>
    <col min="8" max="8" width="10.5703125" style="20" customWidth="1"/>
    <col min="9" max="9" width="10.140625" style="19" customWidth="1"/>
    <col min="10" max="10" width="15.7109375" style="84" customWidth="1"/>
    <col min="11" max="11" width="8.7109375" style="19" customWidth="1"/>
    <col min="12" max="12" width="10.7109375" style="19" bestFit="1" customWidth="1"/>
    <col min="13" max="15" width="9.140625" style="75"/>
    <col min="16" max="16" width="9.140625" style="76"/>
    <col min="17" max="16384" width="9.140625" style="75"/>
  </cols>
  <sheetData>
    <row r="1" spans="1:16" ht="20.25" x14ac:dyDescent="0.3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3"/>
      <c r="L1" s="3"/>
    </row>
    <row r="2" spans="1:16" ht="14.45" customHeight="1" x14ac:dyDescent="0.3">
      <c r="A2" s="35"/>
      <c r="B2" s="156"/>
      <c r="C2" s="133"/>
      <c r="D2" s="156"/>
      <c r="E2" s="156"/>
      <c r="F2" s="10"/>
      <c r="G2" s="134"/>
      <c r="H2" s="11"/>
      <c r="I2" s="10"/>
      <c r="J2" s="25"/>
      <c r="K2" s="156"/>
      <c r="L2" s="156"/>
    </row>
    <row r="3" spans="1:16" ht="36.75" customHeight="1" x14ac:dyDescent="0.25">
      <c r="A3" s="160" t="s">
        <v>395</v>
      </c>
      <c r="B3" s="160"/>
      <c r="C3" s="160"/>
      <c r="D3" s="160"/>
      <c r="E3" s="160"/>
      <c r="F3" s="160"/>
      <c r="G3" s="160"/>
      <c r="H3" s="160"/>
      <c r="I3" s="160"/>
      <c r="J3" s="160"/>
      <c r="K3" s="135"/>
      <c r="L3" s="2"/>
    </row>
    <row r="4" spans="1:16" ht="12" customHeight="1" x14ac:dyDescent="0.25">
      <c r="A4" s="30"/>
      <c r="B4" s="30"/>
      <c r="C4" s="114"/>
      <c r="D4" s="30"/>
      <c r="E4" s="30"/>
      <c r="F4" s="9"/>
      <c r="G4" s="115"/>
      <c r="H4" s="9"/>
      <c r="I4" s="9"/>
      <c r="J4" s="26"/>
      <c r="K4" s="30"/>
      <c r="L4" s="30"/>
    </row>
    <row r="5" spans="1:16" ht="16.149999999999999" customHeight="1" x14ac:dyDescent="0.25">
      <c r="A5" s="161" t="s">
        <v>11</v>
      </c>
      <c r="B5" s="162"/>
      <c r="C5" s="162"/>
      <c r="D5" s="162"/>
      <c r="E5" s="162"/>
      <c r="F5" s="162"/>
      <c r="G5" s="163"/>
      <c r="H5" s="12"/>
      <c r="I5" s="164" t="s">
        <v>16</v>
      </c>
      <c r="J5" s="165"/>
      <c r="K5" s="30"/>
      <c r="L5"/>
    </row>
    <row r="6" spans="1:16" ht="37.9" customHeight="1" x14ac:dyDescent="0.25">
      <c r="A6" s="170" t="s">
        <v>4</v>
      </c>
      <c r="B6" s="170"/>
      <c r="C6" s="170"/>
      <c r="D6" s="170"/>
      <c r="E6" s="170" t="s">
        <v>5</v>
      </c>
      <c r="F6" s="170"/>
      <c r="G6" s="136" t="s">
        <v>396</v>
      </c>
      <c r="H6" s="14"/>
      <c r="I6" s="166"/>
      <c r="J6" s="167"/>
      <c r="K6" s="30"/>
      <c r="L6"/>
    </row>
    <row r="7" spans="1:16" ht="13.9" customHeight="1" x14ac:dyDescent="0.25">
      <c r="A7" s="171" t="s">
        <v>22</v>
      </c>
      <c r="B7" s="171"/>
      <c r="C7" s="171"/>
      <c r="D7" s="171"/>
      <c r="E7" s="170" t="s">
        <v>6</v>
      </c>
      <c r="F7" s="170"/>
      <c r="G7" s="137">
        <v>395.79899999999998</v>
      </c>
      <c r="H7" s="15"/>
      <c r="I7" s="166"/>
      <c r="J7" s="167"/>
      <c r="K7" s="30"/>
      <c r="L7"/>
    </row>
    <row r="8" spans="1:16" ht="13.9" customHeight="1" x14ac:dyDescent="0.25">
      <c r="A8" s="172" t="s">
        <v>7</v>
      </c>
      <c r="B8" s="173"/>
      <c r="C8" s="173"/>
      <c r="D8" s="174"/>
      <c r="E8" s="170"/>
      <c r="F8" s="170"/>
      <c r="G8" s="137"/>
      <c r="H8" s="15"/>
      <c r="I8" s="166"/>
      <c r="J8" s="167"/>
      <c r="K8" s="30"/>
      <c r="L8"/>
    </row>
    <row r="9" spans="1:16" ht="13.9" customHeight="1" x14ac:dyDescent="0.25">
      <c r="A9" s="171" t="s">
        <v>23</v>
      </c>
      <c r="B9" s="171"/>
      <c r="C9" s="171"/>
      <c r="D9" s="171"/>
      <c r="E9" s="170" t="s">
        <v>8</v>
      </c>
      <c r="F9" s="170"/>
      <c r="G9" s="137">
        <v>263.42</v>
      </c>
      <c r="H9" s="15"/>
      <c r="I9" s="168"/>
      <c r="J9" s="169"/>
      <c r="K9" s="30"/>
      <c r="L9"/>
    </row>
    <row r="10" spans="1:16" ht="13.9" customHeight="1" x14ac:dyDescent="0.25">
      <c r="A10" s="176" t="s">
        <v>7</v>
      </c>
      <c r="B10" s="177"/>
      <c r="C10" s="177"/>
      <c r="D10" s="178"/>
      <c r="E10" s="170" t="s">
        <v>12</v>
      </c>
      <c r="F10" s="170"/>
      <c r="G10" s="138">
        <f>G303</f>
        <v>196.45296440000004</v>
      </c>
      <c r="H10" s="15"/>
      <c r="I10" s="27"/>
      <c r="J10" s="4"/>
      <c r="K10" s="30"/>
      <c r="L10"/>
    </row>
    <row r="11" spans="1:16" ht="13.9" customHeight="1" x14ac:dyDescent="0.25">
      <c r="A11" s="179"/>
      <c r="B11" s="180"/>
      <c r="C11" s="180"/>
      <c r="D11" s="181"/>
      <c r="E11" s="170" t="s">
        <v>13</v>
      </c>
      <c r="F11" s="170"/>
      <c r="G11" s="138">
        <f>G9-G10</f>
        <v>66.967035599999974</v>
      </c>
      <c r="H11" s="15"/>
      <c r="I11" s="117" t="s">
        <v>321</v>
      </c>
      <c r="J11" s="4"/>
      <c r="K11" s="30"/>
      <c r="L11"/>
    </row>
    <row r="12" spans="1:16" ht="13.9" customHeight="1" x14ac:dyDescent="0.25">
      <c r="A12" s="171" t="s">
        <v>26</v>
      </c>
      <c r="B12" s="171"/>
      <c r="C12" s="171"/>
      <c r="D12" s="171"/>
      <c r="E12" s="161" t="s">
        <v>24</v>
      </c>
      <c r="F12" s="163"/>
      <c r="G12" s="139">
        <v>30.215</v>
      </c>
      <c r="H12" s="15"/>
      <c r="I12" s="117" t="s">
        <v>320</v>
      </c>
      <c r="J12" s="4"/>
      <c r="K12" s="30"/>
      <c r="L12"/>
    </row>
    <row r="13" spans="1:16" ht="13.9" customHeight="1" x14ac:dyDescent="0.25">
      <c r="A13" s="171" t="s">
        <v>27</v>
      </c>
      <c r="B13" s="171"/>
      <c r="C13" s="171"/>
      <c r="D13" s="171"/>
      <c r="E13" s="161" t="s">
        <v>25</v>
      </c>
      <c r="F13" s="163"/>
      <c r="G13" s="158">
        <v>23.571000000000002</v>
      </c>
      <c r="H13" s="140"/>
      <c r="I13" s="16"/>
      <c r="J13" s="28"/>
      <c r="K13" s="1"/>
      <c r="L13"/>
    </row>
    <row r="14" spans="1:16" ht="13.9" customHeight="1" x14ac:dyDescent="0.25">
      <c r="A14" s="182"/>
      <c r="B14" s="182"/>
      <c r="C14" s="182"/>
      <c r="D14" s="182"/>
      <c r="E14" s="170" t="s">
        <v>14</v>
      </c>
      <c r="F14" s="170"/>
      <c r="G14" s="41">
        <f>G7-G9-G12-G13</f>
        <v>78.592999999999961</v>
      </c>
      <c r="H14" s="15"/>
      <c r="I14" s="117" t="s">
        <v>390</v>
      </c>
      <c r="J14" s="117"/>
      <c r="K14" s="117"/>
      <c r="L14" s="157"/>
    </row>
    <row r="15" spans="1:16" ht="16.149999999999999" customHeight="1" x14ac:dyDescent="0.25">
      <c r="G15" s="66"/>
      <c r="H15" s="19"/>
    </row>
    <row r="16" spans="1:16" s="89" customFormat="1" ht="38.25" customHeight="1" x14ac:dyDescent="0.25">
      <c r="A16" s="87" t="s">
        <v>0</v>
      </c>
      <c r="B16" s="69" t="s">
        <v>1</v>
      </c>
      <c r="C16" s="87" t="s">
        <v>2</v>
      </c>
      <c r="D16" s="87" t="s">
        <v>314</v>
      </c>
      <c r="E16" s="18" t="s">
        <v>394</v>
      </c>
      <c r="F16" s="18" t="s">
        <v>397</v>
      </c>
      <c r="G16" s="124" t="s">
        <v>17</v>
      </c>
      <c r="H16" s="125" t="s">
        <v>9</v>
      </c>
      <c r="I16" s="126" t="s">
        <v>19</v>
      </c>
      <c r="M16" s="75"/>
      <c r="N16" s="75"/>
      <c r="P16" s="88"/>
    </row>
    <row r="17" spans="1:14" ht="15" customHeight="1" x14ac:dyDescent="0.25">
      <c r="A17" s="90">
        <v>1</v>
      </c>
      <c r="B17" s="43" t="s">
        <v>29</v>
      </c>
      <c r="C17" s="42">
        <v>64.3</v>
      </c>
      <c r="D17" s="48" t="s">
        <v>316</v>
      </c>
      <c r="E17" s="119">
        <v>7.9290000000000003</v>
      </c>
      <c r="F17" s="119">
        <v>8.407</v>
      </c>
      <c r="G17" s="120">
        <v>0.41098439999999981</v>
      </c>
      <c r="H17" s="127">
        <v>0.21037672991579501</v>
      </c>
      <c r="I17" s="122">
        <v>0.62136112991579484</v>
      </c>
      <c r="J17" s="132"/>
      <c r="K17" s="71"/>
      <c r="L17" s="132"/>
      <c r="M17" s="71"/>
      <c r="N17" s="71"/>
    </row>
    <row r="18" spans="1:14" x14ac:dyDescent="0.25">
      <c r="A18" s="90">
        <v>2</v>
      </c>
      <c r="B18" s="43" t="s">
        <v>30</v>
      </c>
      <c r="C18" s="44">
        <v>43.1</v>
      </c>
      <c r="D18" s="48" t="s">
        <v>316</v>
      </c>
      <c r="E18" s="119">
        <v>9.3179999999999996</v>
      </c>
      <c r="F18" s="119">
        <v>11.813000000000001</v>
      </c>
      <c r="G18" s="120">
        <v>2.145201000000001</v>
      </c>
      <c r="H18" s="127">
        <v>0.14101457324060288</v>
      </c>
      <c r="I18" s="122">
        <v>2.2862155732406038</v>
      </c>
      <c r="J18" s="132"/>
      <c r="K18" s="71"/>
      <c r="L18" s="132"/>
      <c r="M18" s="71"/>
      <c r="N18" s="71"/>
    </row>
    <row r="19" spans="1:14" x14ac:dyDescent="0.25">
      <c r="A19" s="90">
        <v>3</v>
      </c>
      <c r="B19" s="43" t="s">
        <v>31</v>
      </c>
      <c r="C19" s="44">
        <v>45.1</v>
      </c>
      <c r="D19" s="48" t="s">
        <v>316</v>
      </c>
      <c r="E19" s="119">
        <v>7.7009999999999996</v>
      </c>
      <c r="F19" s="119">
        <v>8.9269999999999996</v>
      </c>
      <c r="G19" s="120">
        <v>1.0541148</v>
      </c>
      <c r="H19" s="127">
        <v>0.14755817292694176</v>
      </c>
      <c r="I19" s="122">
        <v>1.2016729729269418</v>
      </c>
      <c r="J19" s="132"/>
      <c r="K19" s="71"/>
      <c r="L19" s="132"/>
      <c r="M19" s="71"/>
      <c r="N19" s="71"/>
    </row>
    <row r="20" spans="1:14" x14ac:dyDescent="0.25">
      <c r="A20" s="90">
        <v>4</v>
      </c>
      <c r="B20" s="43" t="s">
        <v>32</v>
      </c>
      <c r="C20" s="44">
        <v>69.900000000000006</v>
      </c>
      <c r="D20" s="48" t="s">
        <v>316</v>
      </c>
      <c r="E20" s="119">
        <v>18.286000000000001</v>
      </c>
      <c r="F20" s="119">
        <v>22.395</v>
      </c>
      <c r="G20" s="120">
        <v>3.5329181999999983</v>
      </c>
      <c r="H20" s="127">
        <v>0.22869880903754389</v>
      </c>
      <c r="I20" s="122">
        <v>3.761617009037542</v>
      </c>
      <c r="J20" s="132"/>
      <c r="K20" s="71"/>
      <c r="L20" s="132"/>
      <c r="M20" s="71"/>
      <c r="N20" s="71"/>
    </row>
    <row r="21" spans="1:14" x14ac:dyDescent="0.25">
      <c r="A21" s="90">
        <v>5</v>
      </c>
      <c r="B21" s="43" t="s">
        <v>33</v>
      </c>
      <c r="C21" s="42">
        <v>64.400000000000006</v>
      </c>
      <c r="D21" s="48" t="s">
        <v>316</v>
      </c>
      <c r="E21" s="119">
        <v>10.955</v>
      </c>
      <c r="F21" s="119">
        <v>12.455</v>
      </c>
      <c r="G21" s="120">
        <v>1.2897000000000001</v>
      </c>
      <c r="H21" s="127">
        <v>0.21070390990011198</v>
      </c>
      <c r="I21" s="122">
        <v>1.5004039099001121</v>
      </c>
      <c r="J21" s="132"/>
      <c r="K21" s="71"/>
      <c r="L21" s="132"/>
      <c r="M21" s="71"/>
      <c r="N21" s="71"/>
    </row>
    <row r="22" spans="1:14" x14ac:dyDescent="0.25">
      <c r="A22" s="90">
        <v>6</v>
      </c>
      <c r="B22" s="43" t="s">
        <v>34</v>
      </c>
      <c r="C22" s="42">
        <v>42.9</v>
      </c>
      <c r="D22" s="48" t="s">
        <v>316</v>
      </c>
      <c r="E22" s="119">
        <v>5.78</v>
      </c>
      <c r="F22" s="119">
        <v>6.5919999999999996</v>
      </c>
      <c r="G22" s="120">
        <v>0.69815759999999949</v>
      </c>
      <c r="H22" s="127">
        <v>0.14036021327196899</v>
      </c>
      <c r="I22" s="122">
        <v>0.8385178132719685</v>
      </c>
      <c r="J22" s="132"/>
      <c r="K22" s="71"/>
      <c r="L22" s="132"/>
      <c r="M22" s="71"/>
      <c r="N22" s="71"/>
    </row>
    <row r="23" spans="1:14" x14ac:dyDescent="0.25">
      <c r="A23" s="90">
        <v>7</v>
      </c>
      <c r="B23" s="43" t="s">
        <v>35</v>
      </c>
      <c r="C23" s="42">
        <v>44.6</v>
      </c>
      <c r="D23" s="48" t="s">
        <v>316</v>
      </c>
      <c r="E23" s="119">
        <v>6.4820000000000002</v>
      </c>
      <c r="F23" s="119">
        <v>7.1449999999999996</v>
      </c>
      <c r="G23" s="120">
        <v>0.57004739999999943</v>
      </c>
      <c r="H23" s="127">
        <v>0.14592227300535704</v>
      </c>
      <c r="I23" s="122">
        <v>0.71596967300535641</v>
      </c>
      <c r="J23" s="132"/>
      <c r="K23" s="71"/>
      <c r="L23" s="132"/>
      <c r="M23" s="71"/>
      <c r="N23" s="71"/>
    </row>
    <row r="24" spans="1:14" x14ac:dyDescent="0.25">
      <c r="A24" s="90">
        <v>8</v>
      </c>
      <c r="B24" s="43" t="s">
        <v>36</v>
      </c>
      <c r="C24" s="42">
        <v>69.900000000000006</v>
      </c>
      <c r="D24" s="48" t="s">
        <v>316</v>
      </c>
      <c r="E24" s="119">
        <v>4.9939999999999998</v>
      </c>
      <c r="F24" s="119">
        <v>5.6639999999999997</v>
      </c>
      <c r="G24" s="120">
        <v>0.57606599999999997</v>
      </c>
      <c r="H24" s="127">
        <v>0.22869880903754389</v>
      </c>
      <c r="I24" s="122">
        <v>0.80476480903754388</v>
      </c>
      <c r="J24" s="132"/>
      <c r="K24" s="71"/>
      <c r="L24" s="132"/>
      <c r="M24" s="71"/>
      <c r="N24" s="71"/>
    </row>
    <row r="25" spans="1:14" x14ac:dyDescent="0.25">
      <c r="A25" s="90">
        <v>9</v>
      </c>
      <c r="B25" s="43" t="s">
        <v>37</v>
      </c>
      <c r="C25" s="42">
        <v>64.2</v>
      </c>
      <c r="D25" s="48" t="s">
        <v>316</v>
      </c>
      <c r="E25" s="119">
        <v>5.7380000000000004</v>
      </c>
      <c r="F25" s="119">
        <v>6.5570000000000004</v>
      </c>
      <c r="G25" s="120">
        <v>0.70417619999999992</v>
      </c>
      <c r="H25" s="127">
        <v>0.21004954993147806</v>
      </c>
      <c r="I25" s="122">
        <v>0.91422574993147798</v>
      </c>
      <c r="J25" s="132"/>
      <c r="K25" s="71"/>
      <c r="L25" s="132"/>
      <c r="M25" s="71"/>
      <c r="N25" s="71"/>
    </row>
    <row r="26" spans="1:14" x14ac:dyDescent="0.25">
      <c r="A26" s="90">
        <v>10</v>
      </c>
      <c r="B26" s="43" t="s">
        <v>38</v>
      </c>
      <c r="C26" s="42">
        <v>42.6</v>
      </c>
      <c r="D26" s="48" t="s">
        <v>316</v>
      </c>
      <c r="E26" s="119">
        <v>5.8680000000000003</v>
      </c>
      <c r="F26" s="119">
        <v>6.0629999999999997</v>
      </c>
      <c r="G26" s="120">
        <v>0.16766099999999948</v>
      </c>
      <c r="H26" s="127">
        <v>0.13937867331901815</v>
      </c>
      <c r="I26" s="122">
        <v>0.3070396733190176</v>
      </c>
      <c r="J26" s="132"/>
      <c r="K26" s="71"/>
      <c r="L26" s="132"/>
      <c r="M26" s="71"/>
      <c r="N26" s="71"/>
    </row>
    <row r="27" spans="1:14" x14ac:dyDescent="0.25">
      <c r="A27" s="90">
        <v>11</v>
      </c>
      <c r="B27" s="43" t="s">
        <v>39</v>
      </c>
      <c r="C27" s="42">
        <v>44.6</v>
      </c>
      <c r="D27" s="48" t="s">
        <v>316</v>
      </c>
      <c r="E27" s="119">
        <v>7.4420000000000002</v>
      </c>
      <c r="F27" s="119">
        <v>8.3379999999999992</v>
      </c>
      <c r="G27" s="120">
        <v>0.7703807999999992</v>
      </c>
      <c r="H27" s="127">
        <v>0.14592227300535704</v>
      </c>
      <c r="I27" s="122">
        <v>0.91630307300535629</v>
      </c>
      <c r="J27" s="132"/>
      <c r="K27" s="71"/>
      <c r="L27" s="132"/>
      <c r="M27" s="71"/>
      <c r="N27" s="71"/>
    </row>
    <row r="28" spans="1:14" x14ac:dyDescent="0.25">
      <c r="A28" s="90">
        <v>12</v>
      </c>
      <c r="B28" s="43" t="s">
        <v>40</v>
      </c>
      <c r="C28" s="42">
        <v>69.900000000000006</v>
      </c>
      <c r="D28" s="48" t="s">
        <v>316</v>
      </c>
      <c r="E28" s="119">
        <v>10.023</v>
      </c>
      <c r="F28" s="119">
        <v>11.398999999999999</v>
      </c>
      <c r="G28" s="120">
        <v>1.1830847999999996</v>
      </c>
      <c r="H28" s="127">
        <v>0.22869880903754389</v>
      </c>
      <c r="I28" s="122">
        <v>1.4117836090375435</v>
      </c>
      <c r="J28" s="132"/>
      <c r="K28" s="71"/>
      <c r="L28" s="132"/>
      <c r="M28" s="71"/>
      <c r="N28" s="71"/>
    </row>
    <row r="29" spans="1:14" x14ac:dyDescent="0.25">
      <c r="A29" s="90">
        <v>13</v>
      </c>
      <c r="B29" s="43" t="s">
        <v>41</v>
      </c>
      <c r="C29" s="42">
        <v>64.900000000000006</v>
      </c>
      <c r="D29" s="48" t="s">
        <v>316</v>
      </c>
      <c r="E29" s="119">
        <v>9.1270000000000007</v>
      </c>
      <c r="F29" s="119">
        <v>11.010999999999999</v>
      </c>
      <c r="G29" s="120">
        <v>1.6198631999999988</v>
      </c>
      <c r="H29" s="127">
        <v>0.2123398098216967</v>
      </c>
      <c r="I29" s="122">
        <v>1.8322030098216955</v>
      </c>
      <c r="J29" s="132"/>
      <c r="K29" s="71"/>
      <c r="L29" s="132"/>
      <c r="M29" s="71"/>
      <c r="N29" s="71"/>
    </row>
    <row r="30" spans="1:14" x14ac:dyDescent="0.25">
      <c r="A30" s="90">
        <v>14</v>
      </c>
      <c r="B30" s="43" t="s">
        <v>42</v>
      </c>
      <c r="C30" s="42">
        <v>42.4</v>
      </c>
      <c r="D30" s="48" t="s">
        <v>316</v>
      </c>
      <c r="E30" s="119">
        <v>4.5890000000000004</v>
      </c>
      <c r="F30" s="119">
        <v>5.2830000000000004</v>
      </c>
      <c r="G30" s="120">
        <v>0.59670119999999993</v>
      </c>
      <c r="H30" s="127">
        <v>0.13872431335038427</v>
      </c>
      <c r="I30" s="122">
        <v>0.7354255133503842</v>
      </c>
      <c r="J30" s="66"/>
      <c r="L30" s="132"/>
      <c r="M30" s="19"/>
    </row>
    <row r="31" spans="1:14" x14ac:dyDescent="0.25">
      <c r="A31" s="90">
        <v>15</v>
      </c>
      <c r="B31" s="43" t="s">
        <v>43</v>
      </c>
      <c r="C31" s="42">
        <v>45</v>
      </c>
      <c r="D31" s="48" t="s">
        <v>316</v>
      </c>
      <c r="E31" s="119">
        <v>6.01</v>
      </c>
      <c r="F31" s="119">
        <v>6.1680000000000001</v>
      </c>
      <c r="G31" s="120">
        <v>0.13584840000000031</v>
      </c>
      <c r="H31" s="127">
        <v>0.14723099294262482</v>
      </c>
      <c r="I31" s="122">
        <v>0.28307939294262513</v>
      </c>
      <c r="J31" s="66"/>
      <c r="L31" s="132"/>
      <c r="M31" s="19"/>
    </row>
    <row r="32" spans="1:14" x14ac:dyDescent="0.25">
      <c r="A32" s="90">
        <v>16</v>
      </c>
      <c r="B32" s="43" t="s">
        <v>44</v>
      </c>
      <c r="C32" s="42">
        <v>70</v>
      </c>
      <c r="D32" s="48" t="s">
        <v>316</v>
      </c>
      <c r="E32" s="119">
        <v>7.4530000000000003</v>
      </c>
      <c r="F32" s="119">
        <v>8.36</v>
      </c>
      <c r="G32" s="120">
        <v>0.77983859999999927</v>
      </c>
      <c r="H32" s="127">
        <v>0.2290259890218608</v>
      </c>
      <c r="I32" s="122">
        <v>1.0088645890218602</v>
      </c>
      <c r="J32" s="66"/>
      <c r="L32" s="132"/>
      <c r="M32" s="19"/>
    </row>
    <row r="33" spans="1:13" x14ac:dyDescent="0.25">
      <c r="A33" s="90">
        <v>17</v>
      </c>
      <c r="B33" s="43" t="s">
        <v>45</v>
      </c>
      <c r="C33" s="42">
        <v>64.599999999999994</v>
      </c>
      <c r="D33" s="48" t="s">
        <v>316</v>
      </c>
      <c r="E33" s="119">
        <v>8.8290000000000006</v>
      </c>
      <c r="F33" s="119">
        <v>9.76</v>
      </c>
      <c r="G33" s="120">
        <v>0.80047379999999924</v>
      </c>
      <c r="H33" s="127">
        <v>0.21135826986874581</v>
      </c>
      <c r="I33" s="122">
        <v>1.0118320698687451</v>
      </c>
      <c r="J33" s="66"/>
      <c r="L33" s="132"/>
      <c r="M33" s="19"/>
    </row>
    <row r="34" spans="1:13" x14ac:dyDescent="0.25">
      <c r="A34" s="90">
        <v>18</v>
      </c>
      <c r="B34" s="43" t="s">
        <v>46</v>
      </c>
      <c r="C34" s="42">
        <v>42.5</v>
      </c>
      <c r="D34" s="48" t="s">
        <v>316</v>
      </c>
      <c r="E34" s="119">
        <v>6.37</v>
      </c>
      <c r="F34" s="119">
        <v>7.625</v>
      </c>
      <c r="G34" s="120">
        <v>1.0790489999999999</v>
      </c>
      <c r="H34" s="127">
        <v>0.13905149333470121</v>
      </c>
      <c r="I34" s="122">
        <v>1.2181004933347011</v>
      </c>
      <c r="J34" s="66"/>
      <c r="L34" s="132"/>
      <c r="M34" s="19"/>
    </row>
    <row r="35" spans="1:13" x14ac:dyDescent="0.25">
      <c r="A35" s="90">
        <v>19</v>
      </c>
      <c r="B35" s="43" t="s">
        <v>47</v>
      </c>
      <c r="C35" s="42">
        <v>44.6</v>
      </c>
      <c r="D35" s="48" t="s">
        <v>316</v>
      </c>
      <c r="E35" s="119">
        <v>4.2729999999999997</v>
      </c>
      <c r="F35" s="119">
        <v>4.6719999999999997</v>
      </c>
      <c r="G35" s="120">
        <v>0.34306020000000004</v>
      </c>
      <c r="H35" s="127">
        <v>0.14592227300535704</v>
      </c>
      <c r="I35" s="122">
        <v>0.48898247300535708</v>
      </c>
      <c r="J35" s="66"/>
      <c r="L35" s="132"/>
      <c r="M35" s="19"/>
    </row>
    <row r="36" spans="1:13" x14ac:dyDescent="0.25">
      <c r="A36" s="90">
        <v>20</v>
      </c>
      <c r="B36" s="43" t="s">
        <v>48</v>
      </c>
      <c r="C36" s="42">
        <v>69.7</v>
      </c>
      <c r="D36" s="48" t="s">
        <v>316</v>
      </c>
      <c r="E36" s="119">
        <v>8.73</v>
      </c>
      <c r="F36" s="119">
        <v>8.7370000000000001</v>
      </c>
      <c r="G36" s="120">
        <v>6.0185999999997188E-3</v>
      </c>
      <c r="H36" s="127">
        <v>0.22804444906891</v>
      </c>
      <c r="I36" s="122">
        <v>0.23406304906890971</v>
      </c>
      <c r="J36" s="66"/>
      <c r="L36" s="132"/>
      <c r="M36" s="19"/>
    </row>
    <row r="37" spans="1:13" x14ac:dyDescent="0.25">
      <c r="A37" s="90">
        <v>21</v>
      </c>
      <c r="B37" s="43" t="s">
        <v>49</v>
      </c>
      <c r="C37" s="42">
        <v>64.2</v>
      </c>
      <c r="D37" s="48" t="s">
        <v>316</v>
      </c>
      <c r="E37" s="119">
        <v>10.385</v>
      </c>
      <c r="F37" s="119">
        <v>11.891999999999999</v>
      </c>
      <c r="G37" s="120">
        <v>1.2957185999999998</v>
      </c>
      <c r="H37" s="127">
        <v>0.21004954993147806</v>
      </c>
      <c r="I37" s="122">
        <v>1.5057681499314779</v>
      </c>
      <c r="J37" s="66"/>
      <c r="L37" s="132"/>
      <c r="M37" s="19"/>
    </row>
    <row r="38" spans="1:13" x14ac:dyDescent="0.25">
      <c r="A38" s="90">
        <v>22</v>
      </c>
      <c r="B38" s="43" t="s">
        <v>50</v>
      </c>
      <c r="C38" s="42">
        <v>42.3</v>
      </c>
      <c r="D38" s="48" t="s">
        <v>316</v>
      </c>
      <c r="E38" s="119">
        <v>4.226</v>
      </c>
      <c r="F38" s="119">
        <v>4.7679999999999998</v>
      </c>
      <c r="G38" s="120">
        <v>0.46601159999999986</v>
      </c>
      <c r="H38" s="127">
        <v>0.13839713336606732</v>
      </c>
      <c r="I38" s="122">
        <v>0.60440873336606715</v>
      </c>
      <c r="J38" s="66"/>
      <c r="L38" s="132"/>
      <c r="M38" s="19"/>
    </row>
    <row r="39" spans="1:13" x14ac:dyDescent="0.25">
      <c r="A39" s="90">
        <v>23</v>
      </c>
      <c r="B39" s="43" t="s">
        <v>51</v>
      </c>
      <c r="C39" s="42">
        <v>44.5</v>
      </c>
      <c r="D39" s="48" t="s">
        <v>316</v>
      </c>
      <c r="E39" s="119">
        <v>5.81</v>
      </c>
      <c r="F39" s="119">
        <v>6.7729999999999997</v>
      </c>
      <c r="G39" s="120">
        <v>0.82798740000000004</v>
      </c>
      <c r="H39" s="127">
        <v>0.1455950930210401</v>
      </c>
      <c r="I39" s="122">
        <v>0.97358249302104016</v>
      </c>
      <c r="J39" s="66"/>
      <c r="L39" s="132"/>
      <c r="M39" s="19"/>
    </row>
    <row r="40" spans="1:13" x14ac:dyDescent="0.25">
      <c r="A40" s="90">
        <v>24</v>
      </c>
      <c r="B40" s="43" t="s">
        <v>52</v>
      </c>
      <c r="C40" s="42">
        <v>69.400000000000006</v>
      </c>
      <c r="D40" s="48" t="s">
        <v>316</v>
      </c>
      <c r="E40" s="119">
        <v>8.1739999999999995</v>
      </c>
      <c r="F40" s="119">
        <v>9.39</v>
      </c>
      <c r="G40" s="120">
        <v>1.045516800000001</v>
      </c>
      <c r="H40" s="127">
        <v>0.22706290911595917</v>
      </c>
      <c r="I40" s="122">
        <v>1.2725797091159601</v>
      </c>
      <c r="J40" s="66"/>
      <c r="L40" s="132"/>
      <c r="M40" s="19"/>
    </row>
    <row r="41" spans="1:13" x14ac:dyDescent="0.25">
      <c r="A41" s="90">
        <v>25</v>
      </c>
      <c r="B41" s="43" t="s">
        <v>53</v>
      </c>
      <c r="C41" s="42">
        <v>64.3</v>
      </c>
      <c r="D41" s="48" t="s">
        <v>316</v>
      </c>
      <c r="E41" s="119">
        <v>3.9460000000000002</v>
      </c>
      <c r="F41" s="119">
        <v>3.9460000000000002</v>
      </c>
      <c r="G41" s="120">
        <v>0</v>
      </c>
      <c r="H41" s="127">
        <v>0.21037672991579501</v>
      </c>
      <c r="I41" s="122">
        <v>0.21037672991579501</v>
      </c>
      <c r="J41" s="66"/>
      <c r="L41" s="132"/>
      <c r="M41" s="19"/>
    </row>
    <row r="42" spans="1:13" x14ac:dyDescent="0.25">
      <c r="A42" s="90">
        <v>26</v>
      </c>
      <c r="B42" s="43" t="s">
        <v>54</v>
      </c>
      <c r="C42" s="42">
        <v>42.8</v>
      </c>
      <c r="D42" s="48" t="s">
        <v>316</v>
      </c>
      <c r="E42" s="119">
        <v>4.6890000000000001</v>
      </c>
      <c r="F42" s="119">
        <v>5.548</v>
      </c>
      <c r="G42" s="120">
        <v>0.73856820000000001</v>
      </c>
      <c r="H42" s="127">
        <v>0.14003303328765204</v>
      </c>
      <c r="I42" s="122">
        <v>0.87860123328765205</v>
      </c>
      <c r="J42" s="66"/>
      <c r="L42" s="132"/>
      <c r="M42" s="19"/>
    </row>
    <row r="43" spans="1:13" x14ac:dyDescent="0.25">
      <c r="A43" s="90">
        <v>27</v>
      </c>
      <c r="B43" s="43" t="s">
        <v>55</v>
      </c>
      <c r="C43" s="42">
        <v>45.3</v>
      </c>
      <c r="D43" s="48" t="s">
        <v>316</v>
      </c>
      <c r="E43" s="119">
        <v>3.278</v>
      </c>
      <c r="F43" s="119">
        <v>3.7130000000000001</v>
      </c>
      <c r="G43" s="120">
        <v>0.37401300000000004</v>
      </c>
      <c r="H43" s="127">
        <v>0.14821253289557562</v>
      </c>
      <c r="I43" s="122">
        <v>0.52222553289557561</v>
      </c>
      <c r="J43" s="66"/>
      <c r="L43" s="132"/>
      <c r="M43" s="19"/>
    </row>
    <row r="44" spans="1:13" x14ac:dyDescent="0.25">
      <c r="A44" s="90">
        <v>28</v>
      </c>
      <c r="B44" s="43" t="s">
        <v>56</v>
      </c>
      <c r="C44" s="42">
        <v>69.599999999999994</v>
      </c>
      <c r="D44" s="48" t="s">
        <v>316</v>
      </c>
      <c r="E44" s="119">
        <v>10.928000000000001</v>
      </c>
      <c r="F44" s="119">
        <v>12.289</v>
      </c>
      <c r="G44" s="120">
        <v>1.170187799999999</v>
      </c>
      <c r="H44" s="127">
        <v>0.22771726908459303</v>
      </c>
      <c r="I44" s="122">
        <v>1.397905069084592</v>
      </c>
      <c r="J44" s="66"/>
      <c r="L44" s="132"/>
      <c r="M44" s="19"/>
    </row>
    <row r="45" spans="1:13" x14ac:dyDescent="0.25">
      <c r="A45" s="90">
        <v>29</v>
      </c>
      <c r="B45" s="43" t="s">
        <v>57</v>
      </c>
      <c r="C45" s="42">
        <v>63.3</v>
      </c>
      <c r="D45" s="48" t="s">
        <v>316</v>
      </c>
      <c r="E45" s="119">
        <v>6.0229999999999997</v>
      </c>
      <c r="F45" s="119">
        <v>6.67</v>
      </c>
      <c r="G45" s="120">
        <v>0.55629060000000019</v>
      </c>
      <c r="H45" s="127">
        <v>0.20710493007262556</v>
      </c>
      <c r="I45" s="122">
        <v>0.76339553007262573</v>
      </c>
      <c r="J45" s="66"/>
      <c r="L45" s="132"/>
      <c r="M45" s="19"/>
    </row>
    <row r="46" spans="1:13" x14ac:dyDescent="0.25">
      <c r="A46" s="90">
        <v>30</v>
      </c>
      <c r="B46" s="43" t="s">
        <v>58</v>
      </c>
      <c r="C46" s="42">
        <v>42.5</v>
      </c>
      <c r="D46" s="48" t="s">
        <v>316</v>
      </c>
      <c r="E46" s="119">
        <v>2.6</v>
      </c>
      <c r="F46" s="119">
        <v>2.7850000000000001</v>
      </c>
      <c r="G46" s="120">
        <v>0.15906300000000004</v>
      </c>
      <c r="H46" s="127">
        <v>0.13905149333470121</v>
      </c>
      <c r="I46" s="122">
        <v>0.29811449333470125</v>
      </c>
      <c r="J46" s="66"/>
      <c r="L46" s="132"/>
      <c r="M46" s="19"/>
    </row>
    <row r="47" spans="1:13" x14ac:dyDescent="0.25">
      <c r="A47" s="90">
        <v>31</v>
      </c>
      <c r="B47" s="43" t="s">
        <v>59</v>
      </c>
      <c r="C47" s="42">
        <v>44.5</v>
      </c>
      <c r="D47" s="48" t="s">
        <v>316</v>
      </c>
      <c r="E47" s="119">
        <v>5.7759999999999998</v>
      </c>
      <c r="F47" s="119">
        <v>6.1920000000000002</v>
      </c>
      <c r="G47" s="120">
        <v>0.35767680000000029</v>
      </c>
      <c r="H47" s="127">
        <v>0.1455950930210401</v>
      </c>
      <c r="I47" s="122">
        <v>0.50327189302104036</v>
      </c>
      <c r="J47" s="66"/>
      <c r="L47" s="132"/>
      <c r="M47" s="19"/>
    </row>
    <row r="48" spans="1:13" x14ac:dyDescent="0.25">
      <c r="A48" s="90">
        <v>32</v>
      </c>
      <c r="B48" s="43" t="s">
        <v>60</v>
      </c>
      <c r="C48" s="42">
        <v>69.900000000000006</v>
      </c>
      <c r="D48" s="48" t="s">
        <v>316</v>
      </c>
      <c r="E48" s="119">
        <v>1.107</v>
      </c>
      <c r="F48" s="119">
        <v>1.1080000000000001</v>
      </c>
      <c r="G48" s="120">
        <v>8.5980000000009625E-4</v>
      </c>
      <c r="H48" s="127">
        <v>0.22869880903754389</v>
      </c>
      <c r="I48" s="122">
        <v>0.22955860903754399</v>
      </c>
      <c r="J48" s="66"/>
      <c r="L48" s="132"/>
      <c r="M48" s="19"/>
    </row>
    <row r="49" spans="1:13" x14ac:dyDescent="0.25">
      <c r="A49" s="90">
        <v>33</v>
      </c>
      <c r="B49" s="43" t="s">
        <v>61</v>
      </c>
      <c r="C49" s="42">
        <v>64.8</v>
      </c>
      <c r="D49" s="48" t="s">
        <v>316</v>
      </c>
      <c r="E49" s="119">
        <v>6.0739999999999998</v>
      </c>
      <c r="F49" s="119">
        <v>6.4530000000000003</v>
      </c>
      <c r="G49" s="120">
        <v>0.32586420000000038</v>
      </c>
      <c r="H49" s="127">
        <v>0.21201262983737973</v>
      </c>
      <c r="I49" s="122">
        <v>0.53787682983738017</v>
      </c>
      <c r="J49" s="66"/>
      <c r="L49" s="132"/>
      <c r="M49" s="19"/>
    </row>
    <row r="50" spans="1:13" x14ac:dyDescent="0.25">
      <c r="A50" s="90">
        <v>34</v>
      </c>
      <c r="B50" s="43" t="s">
        <v>386</v>
      </c>
      <c r="C50" s="42">
        <v>42.7</v>
      </c>
      <c r="D50" s="48" t="s">
        <v>316</v>
      </c>
      <c r="E50" s="119">
        <v>3.4129999999999998</v>
      </c>
      <c r="F50" s="119">
        <v>3.7149999999999999</v>
      </c>
      <c r="G50" s="120">
        <v>0.25965960000000005</v>
      </c>
      <c r="H50" s="127">
        <v>0.1397058533033351</v>
      </c>
      <c r="I50" s="122">
        <v>0.39936545330333517</v>
      </c>
      <c r="J50" s="66"/>
      <c r="L50" s="132"/>
      <c r="M50" s="19"/>
    </row>
    <row r="51" spans="1:13" x14ac:dyDescent="0.25">
      <c r="A51" s="90">
        <v>35</v>
      </c>
      <c r="B51" s="43" t="s">
        <v>63</v>
      </c>
      <c r="C51" s="42">
        <v>44.4</v>
      </c>
      <c r="D51" s="48" t="s">
        <v>316</v>
      </c>
      <c r="E51" s="119">
        <v>5.9290000000000003</v>
      </c>
      <c r="F51" s="119">
        <v>6.9169999999999998</v>
      </c>
      <c r="G51" s="120">
        <v>0.84948239999999964</v>
      </c>
      <c r="H51" s="127">
        <v>0.14526791303672315</v>
      </c>
      <c r="I51" s="122">
        <v>0.99475031303672279</v>
      </c>
      <c r="J51" s="66"/>
      <c r="L51" s="132"/>
      <c r="M51" s="19"/>
    </row>
    <row r="52" spans="1:13" x14ac:dyDescent="0.25">
      <c r="A52" s="90">
        <v>36</v>
      </c>
      <c r="B52" s="43" t="s">
        <v>64</v>
      </c>
      <c r="C52" s="42">
        <v>69</v>
      </c>
      <c r="D52" s="48" t="s">
        <v>316</v>
      </c>
      <c r="E52" s="119">
        <v>6.81</v>
      </c>
      <c r="F52" s="119">
        <v>7.3339999999999996</v>
      </c>
      <c r="G52" s="120">
        <v>0.45053520000000002</v>
      </c>
      <c r="H52" s="127">
        <v>0.22575418917869139</v>
      </c>
      <c r="I52" s="122">
        <v>0.67628938917869141</v>
      </c>
      <c r="J52" s="66"/>
      <c r="L52" s="132"/>
      <c r="M52" s="19"/>
    </row>
    <row r="53" spans="1:13" x14ac:dyDescent="0.25">
      <c r="A53" s="90">
        <v>37</v>
      </c>
      <c r="B53" s="43" t="s">
        <v>65</v>
      </c>
      <c r="C53" s="42">
        <v>64.5</v>
      </c>
      <c r="D53" s="48" t="s">
        <v>316</v>
      </c>
      <c r="E53" s="119">
        <v>5.4930000000000003</v>
      </c>
      <c r="F53" s="119">
        <v>8.1920000000000002</v>
      </c>
      <c r="G53" s="120">
        <v>2.3206001999999999</v>
      </c>
      <c r="H53" s="127">
        <v>0.2110310898844289</v>
      </c>
      <c r="I53" s="122">
        <v>2.5316312898844289</v>
      </c>
      <c r="J53" s="66"/>
      <c r="L53" s="132"/>
      <c r="M53" s="19"/>
    </row>
    <row r="54" spans="1:13" x14ac:dyDescent="0.25">
      <c r="A54" s="90">
        <v>38</v>
      </c>
      <c r="B54" s="43" t="s">
        <v>66</v>
      </c>
      <c r="C54" s="42">
        <v>42</v>
      </c>
      <c r="D54" s="48" t="s">
        <v>316</v>
      </c>
      <c r="E54" s="119">
        <v>7.4870000000000001</v>
      </c>
      <c r="F54" s="119">
        <v>8.7780000000000005</v>
      </c>
      <c r="G54" s="120">
        <v>1.1100018000000003</v>
      </c>
      <c r="H54" s="127">
        <v>0.13741559341311649</v>
      </c>
      <c r="I54" s="122">
        <v>1.2474173934131167</v>
      </c>
      <c r="J54" s="66"/>
      <c r="L54" s="132"/>
      <c r="M54" s="19"/>
    </row>
    <row r="55" spans="1:13" x14ac:dyDescent="0.25">
      <c r="A55" s="90">
        <v>39</v>
      </c>
      <c r="B55" s="43" t="s">
        <v>67</v>
      </c>
      <c r="C55" s="42">
        <v>44.4</v>
      </c>
      <c r="D55" s="48" t="s">
        <v>316</v>
      </c>
      <c r="E55" s="119">
        <v>3.556</v>
      </c>
      <c r="F55" s="119">
        <v>3.8</v>
      </c>
      <c r="G55" s="120">
        <v>0.20979119999999982</v>
      </c>
      <c r="H55" s="127">
        <v>0.14526791303672315</v>
      </c>
      <c r="I55" s="122">
        <v>0.355059113036723</v>
      </c>
      <c r="J55" s="66"/>
      <c r="L55" s="132"/>
      <c r="M55" s="19"/>
    </row>
    <row r="56" spans="1:13" x14ac:dyDescent="0.25">
      <c r="A56" s="90">
        <v>40</v>
      </c>
      <c r="B56" s="43" t="s">
        <v>68</v>
      </c>
      <c r="C56" s="42">
        <v>69.2</v>
      </c>
      <c r="D56" s="48" t="s">
        <v>316</v>
      </c>
      <c r="E56" s="119">
        <v>6.5819999999999999</v>
      </c>
      <c r="F56" s="119">
        <v>7.9580000000000002</v>
      </c>
      <c r="G56" s="120">
        <v>1.1830848000000003</v>
      </c>
      <c r="H56" s="127">
        <v>0.22640854914732528</v>
      </c>
      <c r="I56" s="122">
        <v>1.4094933491473256</v>
      </c>
      <c r="J56" s="66"/>
      <c r="L56" s="132"/>
      <c r="M56" s="19"/>
    </row>
    <row r="57" spans="1:13" x14ac:dyDescent="0.25">
      <c r="A57" s="90">
        <v>41</v>
      </c>
      <c r="B57" s="43" t="s">
        <v>69</v>
      </c>
      <c r="C57" s="42">
        <v>64.7</v>
      </c>
      <c r="D57" s="48" t="s">
        <v>316</v>
      </c>
      <c r="E57" s="119">
        <v>6.38</v>
      </c>
      <c r="F57" s="119">
        <v>7.6779999999999999</v>
      </c>
      <c r="G57" s="120">
        <v>1.1160204</v>
      </c>
      <c r="H57" s="127">
        <v>0.21168544985306278</v>
      </c>
      <c r="I57" s="122">
        <v>1.3277058498530627</v>
      </c>
      <c r="J57" s="66"/>
      <c r="L57" s="132"/>
      <c r="M57" s="19"/>
    </row>
    <row r="58" spans="1:13" x14ac:dyDescent="0.25">
      <c r="A58" s="90">
        <v>42</v>
      </c>
      <c r="B58" s="43" t="s">
        <v>70</v>
      </c>
      <c r="C58" s="42">
        <v>42.5</v>
      </c>
      <c r="D58" s="48" t="s">
        <v>316</v>
      </c>
      <c r="E58" s="119">
        <v>2.0590000000000002</v>
      </c>
      <c r="F58" s="119">
        <v>2.1589999999999998</v>
      </c>
      <c r="G58" s="120">
        <v>8.5979999999999696E-2</v>
      </c>
      <c r="H58" s="127">
        <v>0.13905149333470121</v>
      </c>
      <c r="I58" s="122">
        <v>0.2250314933347009</v>
      </c>
      <c r="J58" s="66"/>
      <c r="L58" s="132"/>
      <c r="M58" s="19"/>
    </row>
    <row r="59" spans="1:13" x14ac:dyDescent="0.25">
      <c r="A59" s="90">
        <v>43</v>
      </c>
      <c r="B59" s="43" t="s">
        <v>71</v>
      </c>
      <c r="C59" s="42">
        <v>44.5</v>
      </c>
      <c r="D59" s="48" t="s">
        <v>316</v>
      </c>
      <c r="E59" s="119">
        <v>5.2160000000000002</v>
      </c>
      <c r="F59" s="119">
        <v>6.0670000000000002</v>
      </c>
      <c r="G59" s="120">
        <v>0.73168979999999995</v>
      </c>
      <c r="H59" s="127">
        <v>0.1455950930210401</v>
      </c>
      <c r="I59" s="122">
        <v>0.87728489302104007</v>
      </c>
      <c r="J59" s="66"/>
      <c r="L59" s="132"/>
      <c r="M59" s="19"/>
    </row>
    <row r="60" spans="1:13" x14ac:dyDescent="0.25">
      <c r="A60" s="90">
        <v>44</v>
      </c>
      <c r="B60" s="43" t="s">
        <v>72</v>
      </c>
      <c r="C60" s="42">
        <v>69.599999999999994</v>
      </c>
      <c r="D60" s="48" t="s">
        <v>316</v>
      </c>
      <c r="E60" s="119">
        <v>7.681</v>
      </c>
      <c r="F60" s="119">
        <v>7.9340000000000002</v>
      </c>
      <c r="G60" s="120">
        <v>0.21752940000000009</v>
      </c>
      <c r="H60" s="127">
        <v>0.22771726908459303</v>
      </c>
      <c r="I60" s="122">
        <v>0.44524666908459309</v>
      </c>
      <c r="J60" s="66"/>
      <c r="L60" s="132"/>
      <c r="M60" s="19"/>
    </row>
    <row r="61" spans="1:13" x14ac:dyDescent="0.25">
      <c r="A61" s="90">
        <v>45</v>
      </c>
      <c r="B61" s="43" t="s">
        <v>73</v>
      </c>
      <c r="C61" s="42">
        <v>64.8</v>
      </c>
      <c r="D61" s="48" t="s">
        <v>316</v>
      </c>
      <c r="E61" s="119">
        <v>9.5670000000000002</v>
      </c>
      <c r="F61" s="119">
        <v>10.244</v>
      </c>
      <c r="G61" s="120">
        <v>0.58208459999999962</v>
      </c>
      <c r="H61" s="127">
        <v>0.21201262983737973</v>
      </c>
      <c r="I61" s="122">
        <v>0.7940972298373794</v>
      </c>
      <c r="J61" s="66"/>
      <c r="L61" s="132"/>
      <c r="M61" s="19"/>
    </row>
    <row r="62" spans="1:13" x14ac:dyDescent="0.25">
      <c r="A62" s="90">
        <v>46</v>
      </c>
      <c r="B62" s="43" t="s">
        <v>74</v>
      </c>
      <c r="C62" s="42">
        <v>42.6</v>
      </c>
      <c r="D62" s="48" t="s">
        <v>316</v>
      </c>
      <c r="E62" s="119">
        <v>2.6440000000000001</v>
      </c>
      <c r="F62" s="119">
        <v>3.238</v>
      </c>
      <c r="G62" s="120">
        <v>0.51072119999999988</v>
      </c>
      <c r="H62" s="127">
        <v>0.13937867331901815</v>
      </c>
      <c r="I62" s="122">
        <v>0.65009987331901797</v>
      </c>
      <c r="J62" s="66"/>
      <c r="L62" s="132"/>
      <c r="M62" s="19"/>
    </row>
    <row r="63" spans="1:13" x14ac:dyDescent="0.25">
      <c r="A63" s="90">
        <v>47</v>
      </c>
      <c r="B63" s="43" t="s">
        <v>75</v>
      </c>
      <c r="C63" s="42">
        <v>44.2</v>
      </c>
      <c r="D63" s="48" t="s">
        <v>316</v>
      </c>
      <c r="E63" s="119">
        <v>5.1379999999999999</v>
      </c>
      <c r="F63" s="119">
        <v>5.9589999999999996</v>
      </c>
      <c r="G63" s="120">
        <v>0.70589579999999974</v>
      </c>
      <c r="H63" s="127">
        <v>0.14461355306808926</v>
      </c>
      <c r="I63" s="122">
        <v>0.85050935306808895</v>
      </c>
      <c r="J63" s="66"/>
      <c r="L63" s="132"/>
      <c r="M63" s="19"/>
    </row>
    <row r="64" spans="1:13" x14ac:dyDescent="0.25">
      <c r="A64" s="90">
        <v>48</v>
      </c>
      <c r="B64" s="43" t="s">
        <v>76</v>
      </c>
      <c r="C64" s="42">
        <v>69.2</v>
      </c>
      <c r="D64" s="48" t="s">
        <v>316</v>
      </c>
      <c r="E64" s="119">
        <v>8.6479999999999997</v>
      </c>
      <c r="F64" s="119">
        <v>9.8699999999999992</v>
      </c>
      <c r="G64" s="120">
        <v>1.0506755999999997</v>
      </c>
      <c r="H64" s="127">
        <v>0.22640854914732528</v>
      </c>
      <c r="I64" s="122">
        <v>1.277084149147325</v>
      </c>
      <c r="J64" s="66"/>
      <c r="L64" s="132"/>
      <c r="M64" s="19"/>
    </row>
    <row r="65" spans="1:13" x14ac:dyDescent="0.25">
      <c r="A65" s="90">
        <v>49</v>
      </c>
      <c r="B65" s="43" t="s">
        <v>77</v>
      </c>
      <c r="C65" s="42">
        <v>64.3</v>
      </c>
      <c r="D65" s="48" t="s">
        <v>316</v>
      </c>
      <c r="E65" s="119">
        <v>5.3029999999999999</v>
      </c>
      <c r="F65" s="119">
        <v>6.4560000000000004</v>
      </c>
      <c r="G65" s="120">
        <v>0.99134940000000038</v>
      </c>
      <c r="H65" s="127">
        <v>0.21037672991579501</v>
      </c>
      <c r="I65" s="122">
        <v>1.2017261299157953</v>
      </c>
      <c r="J65" s="66"/>
      <c r="L65" s="132"/>
      <c r="M65" s="19"/>
    </row>
    <row r="66" spans="1:13" x14ac:dyDescent="0.25">
      <c r="A66" s="90">
        <v>50</v>
      </c>
      <c r="B66" s="43" t="s">
        <v>78</v>
      </c>
      <c r="C66" s="42">
        <v>42.5</v>
      </c>
      <c r="D66" s="48" t="s">
        <v>316</v>
      </c>
      <c r="E66" s="119">
        <v>4.9000000000000004</v>
      </c>
      <c r="F66" s="119">
        <v>5.758</v>
      </c>
      <c r="G66" s="120">
        <v>0.73770839999999971</v>
      </c>
      <c r="H66" s="127">
        <v>0.13905149333470121</v>
      </c>
      <c r="I66" s="122">
        <v>0.87675989333470095</v>
      </c>
      <c r="J66" s="66"/>
      <c r="L66" s="132"/>
      <c r="M66" s="19"/>
    </row>
    <row r="67" spans="1:13" x14ac:dyDescent="0.25">
      <c r="A67" s="90">
        <v>51</v>
      </c>
      <c r="B67" s="43" t="s">
        <v>79</v>
      </c>
      <c r="C67" s="42">
        <v>43.8</v>
      </c>
      <c r="D67" s="48" t="s">
        <v>316</v>
      </c>
      <c r="E67" s="119">
        <v>2.496</v>
      </c>
      <c r="F67" s="119">
        <v>2.6120000000000001</v>
      </c>
      <c r="G67" s="120">
        <v>9.9736800000000084E-2</v>
      </c>
      <c r="H67" s="127">
        <v>0.14330483313082149</v>
      </c>
      <c r="I67" s="122">
        <v>0.24304163313082155</v>
      </c>
      <c r="J67" s="66"/>
      <c r="L67" s="132"/>
      <c r="M67" s="19"/>
    </row>
    <row r="68" spans="1:13" x14ac:dyDescent="0.25">
      <c r="A68" s="90">
        <v>52</v>
      </c>
      <c r="B68" s="43" t="s">
        <v>80</v>
      </c>
      <c r="C68" s="42">
        <v>69.3</v>
      </c>
      <c r="D68" s="48" t="s">
        <v>316</v>
      </c>
      <c r="E68" s="119">
        <v>6.8239999999999998</v>
      </c>
      <c r="F68" s="119">
        <v>7.6550000000000002</v>
      </c>
      <c r="G68" s="120">
        <v>0.7144938000000004</v>
      </c>
      <c r="H68" s="127">
        <v>0.22673572913164219</v>
      </c>
      <c r="I68" s="122">
        <v>0.94122952913164259</v>
      </c>
      <c r="J68" s="66"/>
      <c r="L68" s="132"/>
      <c r="M68" s="19"/>
    </row>
    <row r="69" spans="1:13" x14ac:dyDescent="0.25">
      <c r="A69" s="90">
        <v>53</v>
      </c>
      <c r="B69" s="43" t="s">
        <v>81</v>
      </c>
      <c r="C69" s="42">
        <v>63.7</v>
      </c>
      <c r="D69" s="48" t="s">
        <v>316</v>
      </c>
      <c r="E69" s="119">
        <v>6.6070000000000002</v>
      </c>
      <c r="F69" s="119">
        <v>7.048</v>
      </c>
      <c r="G69" s="120">
        <v>0.37917179999999984</v>
      </c>
      <c r="H69" s="127">
        <v>0.20841365000989334</v>
      </c>
      <c r="I69" s="122">
        <v>0.58758545000989315</v>
      </c>
      <c r="J69" s="66"/>
      <c r="L69" s="132"/>
      <c r="M69" s="19"/>
    </row>
    <row r="70" spans="1:13" x14ac:dyDescent="0.25">
      <c r="A70" s="90">
        <v>54</v>
      </c>
      <c r="B70" s="43" t="s">
        <v>82</v>
      </c>
      <c r="C70" s="42">
        <v>42.4</v>
      </c>
      <c r="D70" s="48" t="s">
        <v>316</v>
      </c>
      <c r="E70" s="119">
        <v>5.9119999999999999</v>
      </c>
      <c r="F70" s="119">
        <v>6.7729999999999997</v>
      </c>
      <c r="G70" s="120">
        <v>0.74028779999999983</v>
      </c>
      <c r="H70" s="127">
        <v>0.13872431335038427</v>
      </c>
      <c r="I70" s="122">
        <v>0.87901211335038409</v>
      </c>
      <c r="J70" s="66"/>
      <c r="L70" s="132"/>
      <c r="M70" s="19"/>
    </row>
    <row r="71" spans="1:13" x14ac:dyDescent="0.25">
      <c r="A71" s="90">
        <v>55</v>
      </c>
      <c r="B71" s="43" t="s">
        <v>83</v>
      </c>
      <c r="C71" s="42">
        <v>44</v>
      </c>
      <c r="D71" s="48" t="s">
        <v>316</v>
      </c>
      <c r="E71" s="119">
        <v>5.9359999999999999</v>
      </c>
      <c r="F71" s="119">
        <v>6.9349999999999996</v>
      </c>
      <c r="G71" s="120">
        <v>0.85894019999999971</v>
      </c>
      <c r="H71" s="127">
        <v>0.14395919309945537</v>
      </c>
      <c r="I71" s="122">
        <v>1.002899393099455</v>
      </c>
      <c r="J71" s="66"/>
      <c r="L71" s="132"/>
      <c r="M71" s="19"/>
    </row>
    <row r="72" spans="1:13" x14ac:dyDescent="0.25">
      <c r="A72" s="90">
        <v>56</v>
      </c>
      <c r="B72" s="43" t="s">
        <v>84</v>
      </c>
      <c r="C72" s="42">
        <v>69.5</v>
      </c>
      <c r="D72" s="48" t="s">
        <v>316</v>
      </c>
      <c r="E72" s="119">
        <v>5.5739999999999998</v>
      </c>
      <c r="F72" s="119">
        <v>6.4059999999999997</v>
      </c>
      <c r="G72" s="120">
        <v>0.71535359999999992</v>
      </c>
      <c r="H72" s="127">
        <v>0.22739008910027608</v>
      </c>
      <c r="I72" s="122">
        <v>0.94274368910027606</v>
      </c>
      <c r="J72" s="66"/>
      <c r="L72" s="132"/>
      <c r="M72" s="19"/>
    </row>
    <row r="73" spans="1:13" x14ac:dyDescent="0.25">
      <c r="A73" s="90">
        <v>57</v>
      </c>
      <c r="B73" s="43" t="s">
        <v>85</v>
      </c>
      <c r="C73" s="42">
        <v>63.6</v>
      </c>
      <c r="D73" s="48" t="s">
        <v>316</v>
      </c>
      <c r="E73" s="119">
        <v>3.8620000000000001</v>
      </c>
      <c r="F73" s="119">
        <v>3.8660000000000001</v>
      </c>
      <c r="G73" s="120">
        <v>3.4392000000000029E-3</v>
      </c>
      <c r="H73" s="127">
        <v>0.2080864700255764</v>
      </c>
      <c r="I73" s="122">
        <v>0.2115256700255764</v>
      </c>
      <c r="J73" s="66"/>
      <c r="L73" s="132"/>
      <c r="M73" s="19"/>
    </row>
    <row r="74" spans="1:13" x14ac:dyDescent="0.25">
      <c r="A74" s="90">
        <v>58</v>
      </c>
      <c r="B74" s="43" t="s">
        <v>86</v>
      </c>
      <c r="C74" s="42">
        <v>42.6</v>
      </c>
      <c r="D74" s="48" t="s">
        <v>316</v>
      </c>
      <c r="E74" s="119">
        <v>4.9349999999999996</v>
      </c>
      <c r="F74" s="119">
        <v>5.6470000000000002</v>
      </c>
      <c r="G74" s="120">
        <v>0.61217760000000054</v>
      </c>
      <c r="H74" s="127">
        <v>0.13937867331901815</v>
      </c>
      <c r="I74" s="122">
        <v>0.75155627331901864</v>
      </c>
      <c r="J74" s="66"/>
      <c r="L74" s="132"/>
      <c r="M74" s="19"/>
    </row>
    <row r="75" spans="1:13" x14ac:dyDescent="0.25">
      <c r="A75" s="90">
        <v>59</v>
      </c>
      <c r="B75" s="43" t="s">
        <v>87</v>
      </c>
      <c r="C75" s="42">
        <v>43.9</v>
      </c>
      <c r="D75" s="48" t="s">
        <v>316</v>
      </c>
      <c r="E75" s="119">
        <v>6.1269999999999998</v>
      </c>
      <c r="F75" s="119">
        <v>7.2249999999999996</v>
      </c>
      <c r="G75" s="120">
        <v>0.94406039999999991</v>
      </c>
      <c r="H75" s="127">
        <v>0.14363201311513843</v>
      </c>
      <c r="I75" s="122">
        <v>1.0876924131151384</v>
      </c>
      <c r="J75" s="66"/>
      <c r="L75" s="132"/>
      <c r="M75" s="19"/>
    </row>
    <row r="76" spans="1:13" x14ac:dyDescent="0.25">
      <c r="A76" s="90">
        <v>60</v>
      </c>
      <c r="B76" s="43" t="s">
        <v>88</v>
      </c>
      <c r="C76" s="42">
        <v>68.900000000000006</v>
      </c>
      <c r="D76" s="48" t="s">
        <v>316</v>
      </c>
      <c r="E76" s="119">
        <v>2.6419999999999999</v>
      </c>
      <c r="F76" s="119">
        <v>2.6419999999999999</v>
      </c>
      <c r="G76" s="120">
        <v>0</v>
      </c>
      <c r="H76" s="127">
        <v>0.22542700919437444</v>
      </c>
      <c r="I76" s="122">
        <v>0.22542700919437444</v>
      </c>
      <c r="J76" s="66"/>
      <c r="L76" s="132"/>
      <c r="M76" s="19"/>
    </row>
    <row r="77" spans="1:13" x14ac:dyDescent="0.25">
      <c r="A77" s="90">
        <v>61</v>
      </c>
      <c r="B77" s="43" t="s">
        <v>89</v>
      </c>
      <c r="C77" s="42">
        <v>63.7</v>
      </c>
      <c r="D77" s="48" t="s">
        <v>316</v>
      </c>
      <c r="E77" s="119">
        <v>13.079000000000001</v>
      </c>
      <c r="F77" s="119">
        <v>14.891</v>
      </c>
      <c r="G77" s="120">
        <v>1.5579575999999995</v>
      </c>
      <c r="H77" s="127">
        <v>0.20841365000989334</v>
      </c>
      <c r="I77" s="122">
        <v>1.7663712500098929</v>
      </c>
      <c r="J77" s="66"/>
      <c r="L77" s="132"/>
      <c r="M77" s="19"/>
    </row>
    <row r="78" spans="1:13" x14ac:dyDescent="0.25">
      <c r="A78" s="90">
        <v>62</v>
      </c>
      <c r="B78" s="43" t="s">
        <v>90</v>
      </c>
      <c r="C78" s="42">
        <v>42.8</v>
      </c>
      <c r="D78" s="48" t="s">
        <v>316</v>
      </c>
      <c r="E78" s="119">
        <v>7.2709999999999999</v>
      </c>
      <c r="F78" s="119">
        <v>8.9570000000000007</v>
      </c>
      <c r="G78" s="120">
        <v>1.4496228000000007</v>
      </c>
      <c r="H78" s="127">
        <v>0.14003303328765204</v>
      </c>
      <c r="I78" s="122">
        <v>1.5896558332876527</v>
      </c>
      <c r="J78" s="66"/>
      <c r="L78" s="132"/>
      <c r="M78" s="19"/>
    </row>
    <row r="79" spans="1:13" x14ac:dyDescent="0.25">
      <c r="A79" s="90">
        <v>63</v>
      </c>
      <c r="B79" s="43" t="s">
        <v>91</v>
      </c>
      <c r="C79" s="42">
        <v>44.3</v>
      </c>
      <c r="D79" s="48" t="s">
        <v>316</v>
      </c>
      <c r="E79" s="119">
        <v>7.8019999999999996</v>
      </c>
      <c r="F79" s="119">
        <v>8.8480000000000008</v>
      </c>
      <c r="G79" s="120">
        <v>0.899350800000001</v>
      </c>
      <c r="H79" s="127">
        <v>0.14494073305240621</v>
      </c>
      <c r="I79" s="122">
        <v>1.0442915330524072</v>
      </c>
      <c r="J79" s="66"/>
      <c r="L79" s="132"/>
      <c r="M79" s="19"/>
    </row>
    <row r="80" spans="1:13" x14ac:dyDescent="0.25">
      <c r="A80" s="90">
        <v>64</v>
      </c>
      <c r="B80" s="43" t="s">
        <v>92</v>
      </c>
      <c r="C80" s="42">
        <v>69</v>
      </c>
      <c r="D80" s="48" t="s">
        <v>316</v>
      </c>
      <c r="E80" s="119">
        <v>7.0369999999999999</v>
      </c>
      <c r="F80" s="119">
        <v>8.0559999999999992</v>
      </c>
      <c r="G80" s="120">
        <v>0.87613619999999937</v>
      </c>
      <c r="H80" s="127">
        <v>0.22575418917869139</v>
      </c>
      <c r="I80" s="122">
        <v>1.1018903891786906</v>
      </c>
      <c r="J80" s="66"/>
      <c r="L80" s="132"/>
      <c r="M80" s="19"/>
    </row>
    <row r="81" spans="1:13" x14ac:dyDescent="0.25">
      <c r="A81" s="90">
        <v>65</v>
      </c>
      <c r="B81" s="43" t="s">
        <v>94</v>
      </c>
      <c r="C81" s="42">
        <v>78</v>
      </c>
      <c r="D81" s="48" t="s">
        <v>316</v>
      </c>
      <c r="E81" s="119">
        <v>10.454000000000001</v>
      </c>
      <c r="F81" s="119">
        <v>11.89</v>
      </c>
      <c r="G81" s="120">
        <v>1.2346728</v>
      </c>
      <c r="H81" s="127">
        <v>0.25520038776721632</v>
      </c>
      <c r="I81" s="122">
        <v>1.4898731877672162</v>
      </c>
      <c r="J81" s="66"/>
      <c r="L81" s="132"/>
      <c r="M81" s="19"/>
    </row>
    <row r="82" spans="1:13" x14ac:dyDescent="0.25">
      <c r="A82" s="90">
        <v>66</v>
      </c>
      <c r="B82" s="43" t="s">
        <v>93</v>
      </c>
      <c r="C82" s="42">
        <v>45.4</v>
      </c>
      <c r="D82" s="48" t="s">
        <v>316</v>
      </c>
      <c r="E82" s="119">
        <v>5.9550000000000001</v>
      </c>
      <c r="F82" s="119">
        <v>6.7510000000000003</v>
      </c>
      <c r="G82" s="120">
        <v>0.68440080000000025</v>
      </c>
      <c r="H82" s="127">
        <v>0.14853971287989259</v>
      </c>
      <c r="I82" s="122">
        <v>0.83294051287989279</v>
      </c>
      <c r="J82" s="66"/>
      <c r="K82" s="84"/>
      <c r="L82" s="132"/>
      <c r="M82" s="19"/>
    </row>
    <row r="83" spans="1:13" x14ac:dyDescent="0.25">
      <c r="A83" s="90">
        <v>67</v>
      </c>
      <c r="B83" s="43" t="s">
        <v>95</v>
      </c>
      <c r="C83" s="42">
        <v>73.599999999999994</v>
      </c>
      <c r="D83" s="48" t="s">
        <v>316</v>
      </c>
      <c r="E83" s="119">
        <v>6.7619999999999996</v>
      </c>
      <c r="F83" s="119">
        <v>7.4790000000000001</v>
      </c>
      <c r="G83" s="120">
        <v>0.61647660000000049</v>
      </c>
      <c r="H83" s="127">
        <v>0.24080446845727077</v>
      </c>
      <c r="I83" s="122">
        <v>0.85728106845727126</v>
      </c>
      <c r="J83" s="66"/>
      <c r="K83" s="84"/>
      <c r="L83" s="132"/>
      <c r="M83" s="19"/>
    </row>
    <row r="84" spans="1:13" x14ac:dyDescent="0.25">
      <c r="A84" s="90">
        <v>68</v>
      </c>
      <c r="B84" s="43" t="s">
        <v>96</v>
      </c>
      <c r="C84" s="42">
        <v>50</v>
      </c>
      <c r="D84" s="48" t="s">
        <v>316</v>
      </c>
      <c r="E84" s="119">
        <v>6.758</v>
      </c>
      <c r="F84" s="119">
        <v>7.8360000000000003</v>
      </c>
      <c r="G84" s="120">
        <v>0.92686440000000025</v>
      </c>
      <c r="H84" s="127">
        <v>0.163589992158472</v>
      </c>
      <c r="I84" s="122">
        <v>1.0904543921584722</v>
      </c>
      <c r="J84" s="66"/>
      <c r="K84" s="84"/>
      <c r="L84" s="132"/>
      <c r="M84" s="19"/>
    </row>
    <row r="85" spans="1:13" x14ac:dyDescent="0.25">
      <c r="A85" s="90">
        <v>69</v>
      </c>
      <c r="B85" s="43" t="s">
        <v>97</v>
      </c>
      <c r="C85" s="42">
        <v>96.3</v>
      </c>
      <c r="D85" s="48" t="s">
        <v>316</v>
      </c>
      <c r="E85" s="119">
        <v>16.797999999999998</v>
      </c>
      <c r="F85" s="119">
        <v>19.161000000000001</v>
      </c>
      <c r="G85" s="120">
        <v>2.0317074000000028</v>
      </c>
      <c r="H85" s="127">
        <v>0.3150743248972171</v>
      </c>
      <c r="I85" s="122">
        <v>2.34678172489722</v>
      </c>
      <c r="J85" s="66"/>
      <c r="K85" s="84"/>
      <c r="L85" s="132"/>
      <c r="M85" s="19"/>
    </row>
    <row r="86" spans="1:13" x14ac:dyDescent="0.25">
      <c r="A86" s="90">
        <v>70</v>
      </c>
      <c r="B86" s="43" t="s">
        <v>98</v>
      </c>
      <c r="C86" s="42">
        <v>77.900000000000006</v>
      </c>
      <c r="D86" s="48" t="s">
        <v>316</v>
      </c>
      <c r="E86" s="119">
        <v>6.62</v>
      </c>
      <c r="F86" s="119">
        <v>6.9240000000000004</v>
      </c>
      <c r="G86" s="120">
        <v>0.26137920000000026</v>
      </c>
      <c r="H86" s="127">
        <v>0.2548732077828994</v>
      </c>
      <c r="I86" s="122">
        <v>0.5162524077828996</v>
      </c>
      <c r="J86" s="66"/>
      <c r="K86" s="84"/>
      <c r="L86" s="132"/>
      <c r="M86" s="19"/>
    </row>
    <row r="87" spans="1:13" x14ac:dyDescent="0.25">
      <c r="A87" s="90">
        <v>71</v>
      </c>
      <c r="B87" s="43" t="s">
        <v>99</v>
      </c>
      <c r="C87" s="42">
        <v>44.7</v>
      </c>
      <c r="D87" s="48" t="s">
        <v>316</v>
      </c>
      <c r="E87" s="119">
        <v>7.766</v>
      </c>
      <c r="F87" s="119">
        <v>8.8239999999999998</v>
      </c>
      <c r="G87" s="120">
        <v>0.90966839999999982</v>
      </c>
      <c r="H87" s="127">
        <v>0.14624945298967398</v>
      </c>
      <c r="I87" s="122">
        <v>1.0559178529896738</v>
      </c>
      <c r="J87" s="66"/>
      <c r="K87" s="84"/>
      <c r="L87" s="132"/>
      <c r="M87" s="19"/>
    </row>
    <row r="88" spans="1:13" x14ac:dyDescent="0.25">
      <c r="A88" s="90">
        <v>72</v>
      </c>
      <c r="B88" s="43" t="s">
        <v>100</v>
      </c>
      <c r="C88" s="42">
        <v>73.599999999999994</v>
      </c>
      <c r="D88" s="48" t="s">
        <v>316</v>
      </c>
      <c r="E88" s="119">
        <v>7.8550000000000004</v>
      </c>
      <c r="F88" s="119">
        <v>7.8550000000000004</v>
      </c>
      <c r="G88" s="120">
        <v>0</v>
      </c>
      <c r="H88" s="127">
        <v>0.24080446845727077</v>
      </c>
      <c r="I88" s="122">
        <v>0.24080446845727077</v>
      </c>
      <c r="J88" s="66"/>
      <c r="K88" s="84"/>
      <c r="L88" s="132"/>
      <c r="M88" s="19"/>
    </row>
    <row r="89" spans="1:13" x14ac:dyDescent="0.25">
      <c r="A89" s="90">
        <v>73</v>
      </c>
      <c r="B89" s="43" t="s">
        <v>101</v>
      </c>
      <c r="C89" s="42">
        <v>49.4</v>
      </c>
      <c r="D89" s="48" t="s">
        <v>316</v>
      </c>
      <c r="E89" s="119">
        <v>5.0410000000000004</v>
      </c>
      <c r="F89" s="119">
        <v>5.3410000000000002</v>
      </c>
      <c r="G89" s="120">
        <v>0.25793999999999984</v>
      </c>
      <c r="H89" s="127">
        <v>0.16162691225257034</v>
      </c>
      <c r="I89" s="122">
        <v>0.41956691225257015</v>
      </c>
      <c r="J89" s="66"/>
      <c r="K89" s="84"/>
      <c r="L89" s="132"/>
      <c r="M89" s="19"/>
    </row>
    <row r="90" spans="1:13" x14ac:dyDescent="0.25">
      <c r="A90" s="90">
        <v>74</v>
      </c>
      <c r="B90" s="43" t="s">
        <v>102</v>
      </c>
      <c r="C90" s="42">
        <v>96.1</v>
      </c>
      <c r="D90" s="48" t="s">
        <v>316</v>
      </c>
      <c r="E90" s="119">
        <v>13.611000000000001</v>
      </c>
      <c r="F90" s="119">
        <v>13.798999999999999</v>
      </c>
      <c r="G90" s="120">
        <v>0.16164239999999899</v>
      </c>
      <c r="H90" s="127">
        <v>0.31441996492858321</v>
      </c>
      <c r="I90" s="122">
        <v>0.47606236492858223</v>
      </c>
      <c r="J90" s="66"/>
      <c r="K90" s="84"/>
      <c r="L90" s="132"/>
      <c r="M90" s="19"/>
    </row>
    <row r="91" spans="1:13" x14ac:dyDescent="0.25">
      <c r="A91" s="90">
        <v>75</v>
      </c>
      <c r="B91" s="43" t="s">
        <v>103</v>
      </c>
      <c r="C91" s="42">
        <v>77.3</v>
      </c>
      <c r="D91" s="48" t="s">
        <v>316</v>
      </c>
      <c r="E91" s="119">
        <v>4.1390000000000002</v>
      </c>
      <c r="F91" s="119">
        <v>4.1390000000000002</v>
      </c>
      <c r="G91" s="120">
        <v>0</v>
      </c>
      <c r="H91" s="127">
        <v>0.25291012787699774</v>
      </c>
      <c r="I91" s="122">
        <v>0.25291012787699774</v>
      </c>
      <c r="J91" s="66"/>
      <c r="K91" s="84"/>
      <c r="L91" s="132"/>
      <c r="M91" s="19"/>
    </row>
    <row r="92" spans="1:13" x14ac:dyDescent="0.25">
      <c r="A92" s="90">
        <v>76</v>
      </c>
      <c r="B92" s="43" t="s">
        <v>104</v>
      </c>
      <c r="C92" s="42">
        <v>45.1</v>
      </c>
      <c r="D92" s="48" t="s">
        <v>316</v>
      </c>
      <c r="E92" s="119">
        <v>6.2380000000000004</v>
      </c>
      <c r="F92" s="119">
        <v>6.2380000000000004</v>
      </c>
      <c r="G92" s="120">
        <v>0</v>
      </c>
      <c r="H92" s="127">
        <v>0.14755817292694176</v>
      </c>
      <c r="I92" s="122">
        <v>0.14755817292694176</v>
      </c>
      <c r="J92" s="66"/>
      <c r="K92" s="84"/>
      <c r="L92" s="132"/>
      <c r="M92" s="19"/>
    </row>
    <row r="93" spans="1:13" x14ac:dyDescent="0.25">
      <c r="A93" s="90">
        <v>77</v>
      </c>
      <c r="B93" s="43" t="s">
        <v>105</v>
      </c>
      <c r="C93" s="42">
        <v>72.900000000000006</v>
      </c>
      <c r="D93" s="48" t="s">
        <v>316</v>
      </c>
      <c r="E93" s="119">
        <v>6.8230000000000004</v>
      </c>
      <c r="F93" s="119">
        <v>7.3879999999999999</v>
      </c>
      <c r="G93" s="120">
        <v>0.48578699999999958</v>
      </c>
      <c r="H93" s="127">
        <v>0.23851420856705222</v>
      </c>
      <c r="I93" s="122">
        <v>0.72430120856705182</v>
      </c>
      <c r="J93" s="66"/>
      <c r="K93" s="84"/>
      <c r="L93" s="132"/>
      <c r="M93" s="19"/>
    </row>
    <row r="94" spans="1:13" x14ac:dyDescent="0.25">
      <c r="A94" s="90">
        <v>78</v>
      </c>
      <c r="B94" s="43" t="s">
        <v>106</v>
      </c>
      <c r="C94" s="42">
        <v>48.6</v>
      </c>
      <c r="D94" s="48" t="s">
        <v>316</v>
      </c>
      <c r="E94" s="119">
        <v>1.2</v>
      </c>
      <c r="F94" s="119">
        <v>1.2</v>
      </c>
      <c r="G94" s="120">
        <v>0</v>
      </c>
      <c r="H94" s="127">
        <v>0.15900947237803481</v>
      </c>
      <c r="I94" s="122">
        <v>0.15900947237803481</v>
      </c>
      <c r="J94" s="66"/>
      <c r="K94" s="84"/>
      <c r="L94" s="132"/>
      <c r="M94" s="19"/>
    </row>
    <row r="95" spans="1:13" x14ac:dyDescent="0.25">
      <c r="A95" s="90">
        <v>79</v>
      </c>
      <c r="B95" s="43" t="s">
        <v>107</v>
      </c>
      <c r="C95" s="42">
        <v>96.9</v>
      </c>
      <c r="D95" s="48" t="s">
        <v>316</v>
      </c>
      <c r="E95" s="119">
        <v>11.209</v>
      </c>
      <c r="F95" s="119">
        <v>12.978</v>
      </c>
      <c r="G95" s="120">
        <v>1.5209862000000001</v>
      </c>
      <c r="H95" s="127">
        <v>0.31703740480311876</v>
      </c>
      <c r="I95" s="122">
        <v>1.8380236048031189</v>
      </c>
      <c r="J95" s="66"/>
      <c r="K95" s="84"/>
      <c r="L95" s="132"/>
      <c r="M95" s="19"/>
    </row>
    <row r="96" spans="1:13" x14ac:dyDescent="0.25">
      <c r="A96" s="90">
        <v>80</v>
      </c>
      <c r="B96" s="43" t="s">
        <v>108</v>
      </c>
      <c r="C96" s="42">
        <v>77.8</v>
      </c>
      <c r="D96" s="48" t="s">
        <v>316</v>
      </c>
      <c r="E96" s="119">
        <v>7.391</v>
      </c>
      <c r="F96" s="119">
        <v>8.3000000000000007</v>
      </c>
      <c r="G96" s="120">
        <v>0.78155820000000065</v>
      </c>
      <c r="H96" s="127">
        <v>0.25454602779858243</v>
      </c>
      <c r="I96" s="122">
        <v>1.036104227798583</v>
      </c>
      <c r="J96" s="66"/>
      <c r="K96" s="84"/>
      <c r="L96" s="132"/>
      <c r="M96" s="19"/>
    </row>
    <row r="97" spans="1:13" x14ac:dyDescent="0.25">
      <c r="A97" s="90">
        <v>81</v>
      </c>
      <c r="B97" s="43" t="s">
        <v>109</v>
      </c>
      <c r="C97" s="42">
        <v>44.9</v>
      </c>
      <c r="D97" s="48" t="s">
        <v>316</v>
      </c>
      <c r="E97" s="119">
        <v>3.629</v>
      </c>
      <c r="F97" s="119">
        <v>3.629</v>
      </c>
      <c r="G97" s="120">
        <v>0</v>
      </c>
      <c r="H97" s="127">
        <v>0.14690381295830787</v>
      </c>
      <c r="I97" s="122">
        <v>0.14690381295830787</v>
      </c>
      <c r="J97" s="66"/>
      <c r="K97" s="84"/>
      <c r="L97" s="132"/>
      <c r="M97" s="19"/>
    </row>
    <row r="98" spans="1:13" x14ac:dyDescent="0.25">
      <c r="A98" s="90">
        <v>82</v>
      </c>
      <c r="B98" s="43" t="s">
        <v>110</v>
      </c>
      <c r="C98" s="42">
        <v>73.2</v>
      </c>
      <c r="D98" s="48" t="s">
        <v>316</v>
      </c>
      <c r="E98" s="119">
        <v>8.4580000000000002</v>
      </c>
      <c r="F98" s="119">
        <v>9.6590000000000007</v>
      </c>
      <c r="G98" s="120">
        <v>1.0326198000000004</v>
      </c>
      <c r="H98" s="127">
        <v>0.23949574852000302</v>
      </c>
      <c r="I98" s="122">
        <v>1.2721155485200035</v>
      </c>
      <c r="J98" s="66"/>
      <c r="K98" s="84"/>
      <c r="L98" s="132"/>
      <c r="M98" s="19"/>
    </row>
    <row r="99" spans="1:13" x14ac:dyDescent="0.25">
      <c r="A99" s="90">
        <v>83</v>
      </c>
      <c r="B99" s="43" t="s">
        <v>111</v>
      </c>
      <c r="C99" s="42">
        <v>49.1</v>
      </c>
      <c r="D99" s="48" t="s">
        <v>316</v>
      </c>
      <c r="E99" s="119">
        <v>6.6849999999999996</v>
      </c>
      <c r="F99" s="119">
        <v>7.867</v>
      </c>
      <c r="G99" s="120">
        <v>1.0162836000000004</v>
      </c>
      <c r="H99" s="127">
        <v>0.16064537229961953</v>
      </c>
      <c r="I99" s="122">
        <v>1.1769289722996199</v>
      </c>
      <c r="J99" s="66"/>
      <c r="K99" s="84"/>
      <c r="L99" s="132"/>
      <c r="M99" s="19"/>
    </row>
    <row r="100" spans="1:13" x14ac:dyDescent="0.25">
      <c r="A100" s="90">
        <v>84</v>
      </c>
      <c r="B100" s="43" t="s">
        <v>112</v>
      </c>
      <c r="C100" s="42">
        <v>97.4</v>
      </c>
      <c r="D100" s="48" t="s">
        <v>316</v>
      </c>
      <c r="E100" s="119">
        <v>7.3760000000000003</v>
      </c>
      <c r="F100" s="119">
        <v>7.3760000000000003</v>
      </c>
      <c r="G100" s="120">
        <v>0</v>
      </c>
      <c r="H100" s="127">
        <v>0.31867330472470351</v>
      </c>
      <c r="I100" s="122">
        <v>0.31867330472470351</v>
      </c>
      <c r="J100" s="66"/>
      <c r="K100" s="84"/>
      <c r="L100" s="132"/>
      <c r="M100" s="19"/>
    </row>
    <row r="101" spans="1:13" x14ac:dyDescent="0.25">
      <c r="A101" s="90">
        <v>85</v>
      </c>
      <c r="B101" s="44" t="s">
        <v>113</v>
      </c>
      <c r="C101" s="42">
        <v>77.5</v>
      </c>
      <c r="D101" s="48" t="s">
        <v>316</v>
      </c>
      <c r="E101" s="119">
        <v>5.17</v>
      </c>
      <c r="F101" s="119">
        <v>5.6020000000000003</v>
      </c>
      <c r="G101" s="120">
        <v>0.37143360000000031</v>
      </c>
      <c r="H101" s="127">
        <v>0.25356448784563163</v>
      </c>
      <c r="I101" s="122">
        <v>0.62499808784563193</v>
      </c>
      <c r="J101" s="66"/>
      <c r="K101" s="84"/>
      <c r="L101" s="132"/>
      <c r="M101" s="19"/>
    </row>
    <row r="102" spans="1:13" x14ac:dyDescent="0.25">
      <c r="A102" s="90">
        <v>86</v>
      </c>
      <c r="B102" s="43" t="s">
        <v>114</v>
      </c>
      <c r="C102" s="42">
        <v>46.7</v>
      </c>
      <c r="D102" s="48" t="s">
        <v>316</v>
      </c>
      <c r="E102" s="119">
        <v>6.202</v>
      </c>
      <c r="F102" s="119">
        <v>7.1310000000000002</v>
      </c>
      <c r="G102" s="120">
        <v>0.79875420000000019</v>
      </c>
      <c r="H102" s="127">
        <v>0.15279305267601287</v>
      </c>
      <c r="I102" s="122">
        <v>0.95154725267601303</v>
      </c>
      <c r="J102" s="66"/>
      <c r="K102" s="84"/>
      <c r="L102" s="132"/>
      <c r="M102" s="19"/>
    </row>
    <row r="103" spans="1:13" x14ac:dyDescent="0.25">
      <c r="A103" s="90">
        <v>87</v>
      </c>
      <c r="B103" s="43" t="s">
        <v>115</v>
      </c>
      <c r="C103" s="42">
        <v>74</v>
      </c>
      <c r="D103" s="48" t="s">
        <v>316</v>
      </c>
      <c r="E103" s="119">
        <v>7.0430000000000001</v>
      </c>
      <c r="F103" s="119">
        <v>8.1310000000000002</v>
      </c>
      <c r="G103" s="120">
        <v>0.93546240000000003</v>
      </c>
      <c r="H103" s="127">
        <v>0.24211318839453858</v>
      </c>
      <c r="I103" s="122">
        <v>1.1775755883945387</v>
      </c>
      <c r="J103" s="66"/>
      <c r="K103" s="84"/>
      <c r="L103" s="132"/>
      <c r="M103" s="19"/>
    </row>
    <row r="104" spans="1:13" x14ac:dyDescent="0.25">
      <c r="A104" s="90">
        <v>88</v>
      </c>
      <c r="B104" s="43" t="s">
        <v>116</v>
      </c>
      <c r="C104" s="42">
        <v>48.1</v>
      </c>
      <c r="D104" s="48" t="s">
        <v>316</v>
      </c>
      <c r="E104" s="119">
        <v>4.3449999999999998</v>
      </c>
      <c r="F104" s="119">
        <v>4.4379999999999997</v>
      </c>
      <c r="G104" s="120">
        <v>7.9961399999999974E-2</v>
      </c>
      <c r="H104" s="127">
        <v>0.15737357245645009</v>
      </c>
      <c r="I104" s="122">
        <v>0.23733497245645008</v>
      </c>
      <c r="J104" s="66"/>
      <c r="K104" s="84"/>
      <c r="L104" s="132"/>
      <c r="M104" s="19"/>
    </row>
    <row r="105" spans="1:13" x14ac:dyDescent="0.25">
      <c r="A105" s="90">
        <v>89</v>
      </c>
      <c r="B105" s="43" t="s">
        <v>117</v>
      </c>
      <c r="C105" s="42">
        <v>96.9</v>
      </c>
      <c r="D105" s="48" t="s">
        <v>316</v>
      </c>
      <c r="E105" s="119">
        <v>7.6360000000000001</v>
      </c>
      <c r="F105" s="119">
        <v>8.7739999999999991</v>
      </c>
      <c r="G105" s="120">
        <v>0.97845239999999911</v>
      </c>
      <c r="H105" s="127">
        <v>0.31703740480311876</v>
      </c>
      <c r="I105" s="122">
        <v>1.2954898048031178</v>
      </c>
      <c r="J105" s="66"/>
      <c r="K105" s="84"/>
      <c r="L105" s="132"/>
      <c r="M105" s="19"/>
    </row>
    <row r="106" spans="1:13" x14ac:dyDescent="0.25">
      <c r="A106" s="90">
        <v>90</v>
      </c>
      <c r="B106" s="43" t="s">
        <v>118</v>
      </c>
      <c r="C106" s="42">
        <v>76.8</v>
      </c>
      <c r="D106" s="48" t="s">
        <v>316</v>
      </c>
      <c r="E106" s="119">
        <v>5.3739999999999997</v>
      </c>
      <c r="F106" s="119">
        <v>5.3739999999999997</v>
      </c>
      <c r="G106" s="120">
        <v>0</v>
      </c>
      <c r="H106" s="127">
        <v>0.25127422795541299</v>
      </c>
      <c r="I106" s="122">
        <v>0.25127422795541299</v>
      </c>
      <c r="J106" s="66"/>
      <c r="K106" s="84"/>
      <c r="L106" s="132"/>
      <c r="M106" s="19"/>
    </row>
    <row r="107" spans="1:13" x14ac:dyDescent="0.25">
      <c r="A107" s="90">
        <v>91</v>
      </c>
      <c r="B107" s="43" t="s">
        <v>119</v>
      </c>
      <c r="C107" s="42">
        <v>45.3</v>
      </c>
      <c r="D107" s="48" t="s">
        <v>316</v>
      </c>
      <c r="E107" s="119">
        <v>6.343</v>
      </c>
      <c r="F107" s="119">
        <v>6.4109999999999996</v>
      </c>
      <c r="G107" s="120">
        <v>5.8466399999999669E-2</v>
      </c>
      <c r="H107" s="127">
        <v>0.14821253289557562</v>
      </c>
      <c r="I107" s="122">
        <v>0.20667893289557529</v>
      </c>
      <c r="J107" s="66"/>
      <c r="K107" s="84"/>
      <c r="L107" s="132"/>
      <c r="M107" s="19"/>
    </row>
    <row r="108" spans="1:13" x14ac:dyDescent="0.25">
      <c r="A108" s="90">
        <v>92</v>
      </c>
      <c r="B108" s="43" t="s">
        <v>120</v>
      </c>
      <c r="C108" s="42">
        <v>73.099999999999994</v>
      </c>
      <c r="D108" s="48" t="s">
        <v>316</v>
      </c>
      <c r="E108" s="119">
        <v>9.0809999999999995</v>
      </c>
      <c r="F108" s="119">
        <v>9.218</v>
      </c>
      <c r="G108" s="120">
        <v>0.11779260000000039</v>
      </c>
      <c r="H108" s="127">
        <v>0.23916856853568605</v>
      </c>
      <c r="I108" s="122">
        <v>0.35696116853568644</v>
      </c>
      <c r="J108" s="66"/>
      <c r="K108" s="84"/>
      <c r="L108" s="132"/>
      <c r="M108" s="19"/>
    </row>
    <row r="109" spans="1:13" x14ac:dyDescent="0.25">
      <c r="A109" s="90">
        <v>93</v>
      </c>
      <c r="B109" s="43" t="s">
        <v>121</v>
      </c>
      <c r="C109" s="42">
        <v>49.2</v>
      </c>
      <c r="D109" s="48" t="s">
        <v>316</v>
      </c>
      <c r="E109" s="119">
        <v>3.9910000000000001</v>
      </c>
      <c r="F109" s="119">
        <v>4.3280000000000003</v>
      </c>
      <c r="G109" s="120">
        <v>0.28975260000000014</v>
      </c>
      <c r="H109" s="127">
        <v>0.16097255228393648</v>
      </c>
      <c r="I109" s="122">
        <v>0.45072515228393661</v>
      </c>
      <c r="J109" s="66"/>
      <c r="K109" s="84"/>
      <c r="L109" s="132"/>
      <c r="M109" s="19"/>
    </row>
    <row r="110" spans="1:13" x14ac:dyDescent="0.25">
      <c r="A110" s="90">
        <v>94</v>
      </c>
      <c r="B110" s="43" t="s">
        <v>122</v>
      </c>
      <c r="C110" s="42">
        <v>97.2</v>
      </c>
      <c r="D110" s="48" t="s">
        <v>316</v>
      </c>
      <c r="E110" s="119">
        <v>7.665</v>
      </c>
      <c r="F110" s="119">
        <v>7.8869999999999996</v>
      </c>
      <c r="G110" s="120">
        <v>0.19087559999999959</v>
      </c>
      <c r="H110" s="127">
        <v>0.31801894475606962</v>
      </c>
      <c r="I110" s="122">
        <v>0.50889454475606921</v>
      </c>
      <c r="J110" s="66"/>
      <c r="K110" s="84"/>
      <c r="L110" s="132"/>
      <c r="M110" s="19"/>
    </row>
    <row r="111" spans="1:13" x14ac:dyDescent="0.25">
      <c r="A111" s="90">
        <v>95</v>
      </c>
      <c r="B111" s="43" t="s">
        <v>123</v>
      </c>
      <c r="C111" s="42">
        <v>76.099999999999994</v>
      </c>
      <c r="D111" s="48" t="s">
        <v>316</v>
      </c>
      <c r="E111" s="119">
        <v>3.778</v>
      </c>
      <c r="F111" s="119">
        <v>4.0419999999999998</v>
      </c>
      <c r="G111" s="120">
        <v>0.22698719999999983</v>
      </c>
      <c r="H111" s="127">
        <v>0.24898396806519438</v>
      </c>
      <c r="I111" s="122">
        <v>0.47597116806519424</v>
      </c>
      <c r="J111" s="66"/>
      <c r="K111" s="84"/>
      <c r="L111" s="132"/>
      <c r="M111" s="19"/>
    </row>
    <row r="112" spans="1:13" x14ac:dyDescent="0.25">
      <c r="A112" s="90">
        <v>96</v>
      </c>
      <c r="B112" s="43" t="s">
        <v>124</v>
      </c>
      <c r="C112" s="42">
        <v>45.1</v>
      </c>
      <c r="D112" s="48" t="s">
        <v>316</v>
      </c>
      <c r="E112" s="119">
        <v>3.7120000000000002</v>
      </c>
      <c r="F112" s="119">
        <v>4.1159999999999997</v>
      </c>
      <c r="G112" s="120">
        <v>0.34735919999999954</v>
      </c>
      <c r="H112" s="127">
        <v>0.14755817292694176</v>
      </c>
      <c r="I112" s="122">
        <v>0.49491737292694127</v>
      </c>
      <c r="J112" s="66"/>
      <c r="K112" s="84"/>
      <c r="L112" s="132"/>
      <c r="M112" s="19"/>
    </row>
    <row r="113" spans="1:13" x14ac:dyDescent="0.25">
      <c r="A113" s="90">
        <v>97</v>
      </c>
      <c r="B113" s="43" t="s">
        <v>125</v>
      </c>
      <c r="C113" s="42">
        <v>73.099999999999994</v>
      </c>
      <c r="D113" s="48" t="s">
        <v>316</v>
      </c>
      <c r="E113" s="119">
        <v>7.117</v>
      </c>
      <c r="F113" s="119">
        <v>8.11</v>
      </c>
      <c r="G113" s="120">
        <v>0.85378139999999958</v>
      </c>
      <c r="H113" s="127">
        <v>0.23916856853568605</v>
      </c>
      <c r="I113" s="122">
        <v>1.0929499685356856</v>
      </c>
      <c r="J113" s="66"/>
      <c r="K113" s="84"/>
      <c r="L113" s="132"/>
      <c r="M113" s="19"/>
    </row>
    <row r="114" spans="1:13" x14ac:dyDescent="0.25">
      <c r="A114" s="90">
        <v>98</v>
      </c>
      <c r="B114" s="43" t="s">
        <v>126</v>
      </c>
      <c r="C114" s="42">
        <v>49.1</v>
      </c>
      <c r="D114" s="48" t="s">
        <v>316</v>
      </c>
      <c r="E114" s="119">
        <v>1.373</v>
      </c>
      <c r="F114" s="119">
        <v>1.968</v>
      </c>
      <c r="G114" s="120">
        <v>0.51158099999999995</v>
      </c>
      <c r="H114" s="127">
        <v>0.16064537229961953</v>
      </c>
      <c r="I114" s="122">
        <v>0.67222637229961946</v>
      </c>
      <c r="J114" s="66"/>
      <c r="K114" s="84"/>
      <c r="L114" s="132"/>
      <c r="M114" s="19"/>
    </row>
    <row r="115" spans="1:13" x14ac:dyDescent="0.25">
      <c r="A115" s="90">
        <v>99</v>
      </c>
      <c r="B115" s="43" t="s">
        <v>127</v>
      </c>
      <c r="C115" s="42">
        <v>97.3</v>
      </c>
      <c r="D115" s="48" t="s">
        <v>316</v>
      </c>
      <c r="E115" s="119">
        <v>8.3889999999999993</v>
      </c>
      <c r="F115" s="119">
        <v>8.3889999999999993</v>
      </c>
      <c r="G115" s="120">
        <v>0</v>
      </c>
      <c r="H115" s="127">
        <v>0.31834612474038654</v>
      </c>
      <c r="I115" s="122">
        <v>0.31834612474038654</v>
      </c>
      <c r="J115" s="66"/>
      <c r="K115" s="84"/>
      <c r="L115" s="132"/>
      <c r="M115" s="19"/>
    </row>
    <row r="116" spans="1:13" x14ac:dyDescent="0.25">
      <c r="A116" s="90">
        <v>100</v>
      </c>
      <c r="B116" s="43" t="s">
        <v>128</v>
      </c>
      <c r="C116" s="42">
        <v>76.3</v>
      </c>
      <c r="D116" s="48" t="s">
        <v>316</v>
      </c>
      <c r="E116" s="119">
        <v>5.508</v>
      </c>
      <c r="F116" s="119">
        <v>6.1260000000000003</v>
      </c>
      <c r="G116" s="120">
        <v>0.53135640000000028</v>
      </c>
      <c r="H116" s="127">
        <v>0.24963832803382829</v>
      </c>
      <c r="I116" s="122">
        <v>0.78099472803382852</v>
      </c>
      <c r="J116" s="66"/>
      <c r="K116" s="84"/>
      <c r="L116" s="132"/>
      <c r="M116" s="19"/>
    </row>
    <row r="117" spans="1:13" x14ac:dyDescent="0.25">
      <c r="A117" s="90">
        <v>101</v>
      </c>
      <c r="B117" s="43" t="s">
        <v>129</v>
      </c>
      <c r="C117" s="42">
        <v>44.6</v>
      </c>
      <c r="D117" s="48" t="s">
        <v>316</v>
      </c>
      <c r="E117" s="119">
        <v>4.476</v>
      </c>
      <c r="F117" s="119">
        <v>5.3179999999999996</v>
      </c>
      <c r="G117" s="120">
        <v>0.7239515999999997</v>
      </c>
      <c r="H117" s="127">
        <v>0.14592227300535704</v>
      </c>
      <c r="I117" s="122">
        <v>0.86987387300535679</v>
      </c>
      <c r="J117" s="66"/>
      <c r="K117" s="84"/>
      <c r="L117" s="132"/>
      <c r="M117" s="19"/>
    </row>
    <row r="118" spans="1:13" x14ac:dyDescent="0.25">
      <c r="A118" s="90">
        <v>102</v>
      </c>
      <c r="B118" s="43" t="s">
        <v>130</v>
      </c>
      <c r="C118" s="42">
        <v>73.099999999999994</v>
      </c>
      <c r="D118" s="48" t="s">
        <v>316</v>
      </c>
      <c r="E118" s="119">
        <v>6.0430000000000001</v>
      </c>
      <c r="F118" s="119">
        <v>7.1760000000000002</v>
      </c>
      <c r="G118" s="120">
        <v>0.97415340000000006</v>
      </c>
      <c r="H118" s="127">
        <v>0.23916856853568605</v>
      </c>
      <c r="I118" s="122">
        <v>1.2133219685356862</v>
      </c>
      <c r="J118" s="66"/>
      <c r="K118" s="84"/>
      <c r="L118" s="132"/>
      <c r="M118" s="19"/>
    </row>
    <row r="119" spans="1:13" x14ac:dyDescent="0.25">
      <c r="A119" s="90">
        <v>103</v>
      </c>
      <c r="B119" s="43" t="s">
        <v>131</v>
      </c>
      <c r="C119" s="42">
        <v>49.5</v>
      </c>
      <c r="D119" s="48" t="s">
        <v>316</v>
      </c>
      <c r="E119" s="119">
        <v>3.43</v>
      </c>
      <c r="F119" s="119">
        <v>3.86</v>
      </c>
      <c r="G119" s="120">
        <v>0.36971399999999977</v>
      </c>
      <c r="H119" s="127">
        <v>0.16195409223688728</v>
      </c>
      <c r="I119" s="122">
        <v>0.53166809223688705</v>
      </c>
      <c r="J119" s="66"/>
      <c r="K119" s="84"/>
      <c r="L119" s="132"/>
      <c r="M119" s="19"/>
    </row>
    <row r="120" spans="1:13" x14ac:dyDescent="0.25">
      <c r="A120" s="90">
        <v>104</v>
      </c>
      <c r="B120" s="43" t="s">
        <v>132</v>
      </c>
      <c r="C120" s="42">
        <v>97.7</v>
      </c>
      <c r="D120" s="48" t="s">
        <v>316</v>
      </c>
      <c r="E120" s="119">
        <v>5.202</v>
      </c>
      <c r="F120" s="119">
        <v>5.202</v>
      </c>
      <c r="G120" s="120">
        <v>0</v>
      </c>
      <c r="H120" s="127">
        <v>0.31965484467765432</v>
      </c>
      <c r="I120" s="122">
        <v>0.31965484467765432</v>
      </c>
      <c r="J120" s="66"/>
      <c r="K120" s="84"/>
      <c r="L120" s="132"/>
      <c r="M120" s="19"/>
    </row>
    <row r="121" spans="1:13" x14ac:dyDescent="0.25">
      <c r="A121" s="90">
        <v>105</v>
      </c>
      <c r="B121" s="43" t="s">
        <v>133</v>
      </c>
      <c r="C121" s="42">
        <v>76.400000000000006</v>
      </c>
      <c r="D121" s="48" t="s">
        <v>316</v>
      </c>
      <c r="E121" s="119">
        <v>7.26</v>
      </c>
      <c r="F121" s="119">
        <v>7.26</v>
      </c>
      <c r="G121" s="120">
        <v>0</v>
      </c>
      <c r="H121" s="127">
        <v>0.24996550801814527</v>
      </c>
      <c r="I121" s="122">
        <v>0.24996550801814527</v>
      </c>
      <c r="J121" s="66"/>
      <c r="K121" s="84"/>
      <c r="L121" s="132"/>
      <c r="M121" s="19"/>
    </row>
    <row r="122" spans="1:13" x14ac:dyDescent="0.25">
      <c r="A122" s="90">
        <v>106</v>
      </c>
      <c r="B122" s="43" t="s">
        <v>134</v>
      </c>
      <c r="C122" s="42">
        <v>44.7</v>
      </c>
      <c r="D122" s="48" t="s">
        <v>316</v>
      </c>
      <c r="E122" s="119">
        <v>3.093</v>
      </c>
      <c r="F122" s="119">
        <v>3.093</v>
      </c>
      <c r="G122" s="120">
        <v>0</v>
      </c>
      <c r="H122" s="127">
        <v>0.14624945298967398</v>
      </c>
      <c r="I122" s="122">
        <v>0.14624945298967401</v>
      </c>
      <c r="J122" s="66"/>
      <c r="K122" s="84"/>
      <c r="L122" s="132"/>
      <c r="M122" s="19"/>
    </row>
    <row r="123" spans="1:13" x14ac:dyDescent="0.25">
      <c r="A123" s="90">
        <v>107</v>
      </c>
      <c r="B123" s="43" t="s">
        <v>135</v>
      </c>
      <c r="C123" s="42">
        <v>72.8</v>
      </c>
      <c r="D123" s="48" t="s">
        <v>316</v>
      </c>
      <c r="E123" s="119">
        <v>3.3210000000000002</v>
      </c>
      <c r="F123" s="119">
        <v>3.6230000000000002</v>
      </c>
      <c r="G123" s="120">
        <v>0.25965960000000005</v>
      </c>
      <c r="H123" s="127">
        <v>0.23818702858273524</v>
      </c>
      <c r="I123" s="122">
        <v>0.49784662858273532</v>
      </c>
      <c r="J123" s="66"/>
      <c r="K123" s="84"/>
      <c r="L123" s="132"/>
      <c r="M123" s="19"/>
    </row>
    <row r="124" spans="1:13" x14ac:dyDescent="0.25">
      <c r="A124" s="90">
        <v>108</v>
      </c>
      <c r="B124" s="43" t="s">
        <v>136</v>
      </c>
      <c r="C124" s="42">
        <v>49.4</v>
      </c>
      <c r="D124" s="48" t="s">
        <v>316</v>
      </c>
      <c r="E124" s="119">
        <v>2.742</v>
      </c>
      <c r="F124" s="119">
        <v>2.742</v>
      </c>
      <c r="G124" s="120">
        <v>0</v>
      </c>
      <c r="H124" s="127">
        <v>0.16162691225257034</v>
      </c>
      <c r="I124" s="122">
        <v>0.16162691225257034</v>
      </c>
      <c r="J124" s="66"/>
      <c r="K124" s="84"/>
      <c r="L124" s="132"/>
      <c r="M124" s="19"/>
    </row>
    <row r="125" spans="1:13" x14ac:dyDescent="0.25">
      <c r="A125" s="90">
        <v>109</v>
      </c>
      <c r="B125" s="43" t="s">
        <v>137</v>
      </c>
      <c r="C125" s="42">
        <v>97.4</v>
      </c>
      <c r="D125" s="48" t="s">
        <v>316</v>
      </c>
      <c r="E125" s="119">
        <v>8.0190000000000001</v>
      </c>
      <c r="F125" s="119">
        <v>9.5370000000000008</v>
      </c>
      <c r="G125" s="120">
        <v>1.3051764000000006</v>
      </c>
      <c r="H125" s="127">
        <v>0.31867330472470351</v>
      </c>
      <c r="I125" s="122">
        <v>1.623849704724704</v>
      </c>
      <c r="J125" s="66"/>
      <c r="K125" s="84"/>
      <c r="L125" s="132"/>
      <c r="M125" s="19"/>
    </row>
    <row r="126" spans="1:13" x14ac:dyDescent="0.25">
      <c r="A126" s="90">
        <v>110</v>
      </c>
      <c r="B126" s="43" t="s">
        <v>138</v>
      </c>
      <c r="C126" s="42">
        <v>77.400000000000006</v>
      </c>
      <c r="D126" s="48" t="s">
        <v>316</v>
      </c>
      <c r="E126" s="119">
        <v>5.56</v>
      </c>
      <c r="F126" s="119">
        <v>5.6210000000000004</v>
      </c>
      <c r="G126" s="120">
        <v>5.2447800000000717E-2</v>
      </c>
      <c r="H126" s="127">
        <v>0.25323730786131471</v>
      </c>
      <c r="I126" s="122">
        <v>0.30568510786131542</v>
      </c>
      <c r="J126" s="66"/>
      <c r="K126" s="84"/>
      <c r="L126" s="132"/>
      <c r="M126" s="19"/>
    </row>
    <row r="127" spans="1:13" x14ac:dyDescent="0.25">
      <c r="A127" s="90">
        <v>111</v>
      </c>
      <c r="B127" s="43" t="s">
        <v>139</v>
      </c>
      <c r="C127" s="42">
        <v>44.6</v>
      </c>
      <c r="D127" s="48" t="s">
        <v>316</v>
      </c>
      <c r="E127" s="119">
        <v>3.496</v>
      </c>
      <c r="F127" s="119">
        <v>3.496</v>
      </c>
      <c r="G127" s="120">
        <v>0</v>
      </c>
      <c r="H127" s="127">
        <v>0.14592227300535704</v>
      </c>
      <c r="I127" s="122">
        <v>0.14592227300535704</v>
      </c>
      <c r="J127" s="66"/>
      <c r="K127" s="84"/>
      <c r="L127" s="132"/>
      <c r="M127" s="19"/>
    </row>
    <row r="128" spans="1:13" x14ac:dyDescent="0.25">
      <c r="A128" s="90">
        <v>112</v>
      </c>
      <c r="B128" s="43" t="s">
        <v>140</v>
      </c>
      <c r="C128" s="42">
        <v>72.8</v>
      </c>
      <c r="D128" s="48" t="s">
        <v>316</v>
      </c>
      <c r="E128" s="119">
        <v>12.457000000000001</v>
      </c>
      <c r="F128" s="119">
        <v>14.058</v>
      </c>
      <c r="G128" s="120">
        <v>1.3765397999999993</v>
      </c>
      <c r="H128" s="127">
        <v>0.23818702858273524</v>
      </c>
      <c r="I128" s="122">
        <v>1.6147268285827345</v>
      </c>
      <c r="J128" s="66"/>
      <c r="K128" s="84"/>
      <c r="L128" s="132"/>
      <c r="M128" s="19"/>
    </row>
    <row r="129" spans="1:13" x14ac:dyDescent="0.25">
      <c r="A129" s="90">
        <v>113</v>
      </c>
      <c r="B129" s="43" t="s">
        <v>141</v>
      </c>
      <c r="C129" s="42">
        <v>48.9</v>
      </c>
      <c r="D129" s="48" t="s">
        <v>316</v>
      </c>
      <c r="E129" s="119">
        <v>3.6360000000000001</v>
      </c>
      <c r="F129" s="119">
        <v>4.1920000000000002</v>
      </c>
      <c r="G129" s="120">
        <v>0.47804880000000005</v>
      </c>
      <c r="H129" s="127">
        <v>0.15999101233098562</v>
      </c>
      <c r="I129" s="122">
        <v>0.63803981233098561</v>
      </c>
      <c r="J129" s="66"/>
      <c r="K129" s="84"/>
      <c r="L129" s="132"/>
      <c r="M129" s="19"/>
    </row>
    <row r="130" spans="1:13" x14ac:dyDescent="0.25">
      <c r="A130" s="90">
        <v>114</v>
      </c>
      <c r="B130" s="43" t="s">
        <v>142</v>
      </c>
      <c r="C130" s="42">
        <v>96.9</v>
      </c>
      <c r="D130" s="48" t="s">
        <v>316</v>
      </c>
      <c r="E130" s="119">
        <v>7.133</v>
      </c>
      <c r="F130" s="119">
        <v>8.6890000000000001</v>
      </c>
      <c r="G130" s="120">
        <v>1.3378487999999999</v>
      </c>
      <c r="H130" s="127">
        <v>0.31703740480311876</v>
      </c>
      <c r="I130" s="122">
        <v>1.6548862048031188</v>
      </c>
      <c r="J130" s="66"/>
      <c r="K130" s="84"/>
      <c r="L130" s="132"/>
      <c r="M130" s="19"/>
    </row>
    <row r="131" spans="1:13" x14ac:dyDescent="0.25">
      <c r="A131" s="90">
        <v>115</v>
      </c>
      <c r="B131" s="43" t="s">
        <v>143</v>
      </c>
      <c r="C131" s="42">
        <v>77.099999999999994</v>
      </c>
      <c r="D131" s="48" t="s">
        <v>316</v>
      </c>
      <c r="E131" s="119">
        <v>6.3970000000000002</v>
      </c>
      <c r="F131" s="119">
        <v>7.32</v>
      </c>
      <c r="G131" s="120">
        <v>0.79359540000000006</v>
      </c>
      <c r="H131" s="127">
        <v>0.25225576790836385</v>
      </c>
      <c r="I131" s="122">
        <v>1.045851167908364</v>
      </c>
      <c r="J131" s="66"/>
      <c r="K131" s="84"/>
      <c r="L131" s="132"/>
      <c r="M131" s="19"/>
    </row>
    <row r="132" spans="1:13" x14ac:dyDescent="0.25">
      <c r="A132" s="90">
        <v>116</v>
      </c>
      <c r="B132" s="43" t="s">
        <v>144</v>
      </c>
      <c r="C132" s="42">
        <v>45.3</v>
      </c>
      <c r="D132" s="48" t="s">
        <v>316</v>
      </c>
      <c r="E132" s="119">
        <v>6.8710000000000004</v>
      </c>
      <c r="F132" s="119">
        <v>7.4379999999999997</v>
      </c>
      <c r="G132" s="120">
        <v>0.4875065999999994</v>
      </c>
      <c r="H132" s="127">
        <v>0.14821253289557562</v>
      </c>
      <c r="I132" s="122">
        <v>0.63571913289557502</v>
      </c>
      <c r="J132" s="66"/>
      <c r="K132" s="84"/>
      <c r="L132" s="132"/>
      <c r="M132" s="19"/>
    </row>
    <row r="133" spans="1:13" x14ac:dyDescent="0.25">
      <c r="A133" s="90">
        <v>117</v>
      </c>
      <c r="B133" s="43" t="s">
        <v>145</v>
      </c>
      <c r="C133" s="42">
        <v>74.099999999999994</v>
      </c>
      <c r="D133" s="48" t="s">
        <v>316</v>
      </c>
      <c r="E133" s="119">
        <v>6.7519999999999998</v>
      </c>
      <c r="F133" s="119">
        <v>6.867</v>
      </c>
      <c r="G133" s="120">
        <v>9.8877000000000187E-2</v>
      </c>
      <c r="H133" s="127">
        <v>0.24244036837885549</v>
      </c>
      <c r="I133" s="122">
        <v>0.34131736837885568</v>
      </c>
      <c r="J133" s="66"/>
      <c r="K133" s="84"/>
      <c r="L133" s="132"/>
      <c r="M133" s="19"/>
    </row>
    <row r="134" spans="1:13" x14ac:dyDescent="0.25">
      <c r="A134" s="90">
        <v>118</v>
      </c>
      <c r="B134" s="43" t="s">
        <v>146</v>
      </c>
      <c r="C134" s="42">
        <v>48.8</v>
      </c>
      <c r="D134" s="48" t="s">
        <v>316</v>
      </c>
      <c r="E134" s="119">
        <v>1.7869999999999999</v>
      </c>
      <c r="F134" s="119">
        <v>1.835</v>
      </c>
      <c r="G134" s="120">
        <v>4.127040000000004E-2</v>
      </c>
      <c r="H134" s="127">
        <v>0.15966383234666867</v>
      </c>
      <c r="I134" s="122">
        <v>0.20093423234666871</v>
      </c>
      <c r="J134" s="66"/>
      <c r="K134" s="84"/>
      <c r="L134" s="132"/>
      <c r="M134" s="19"/>
    </row>
    <row r="135" spans="1:13" x14ac:dyDescent="0.25">
      <c r="A135" s="90">
        <v>119</v>
      </c>
      <c r="B135" s="43" t="s">
        <v>147</v>
      </c>
      <c r="C135" s="42">
        <v>98.1</v>
      </c>
      <c r="D135" s="48" t="s">
        <v>316</v>
      </c>
      <c r="E135" s="119">
        <v>10.414</v>
      </c>
      <c r="F135" s="119">
        <v>11.685</v>
      </c>
      <c r="G135" s="120">
        <v>1.0928058000000007</v>
      </c>
      <c r="H135" s="127">
        <v>0.32096356461492209</v>
      </c>
      <c r="I135" s="122">
        <v>1.4137693646149228</v>
      </c>
      <c r="J135" s="66"/>
      <c r="K135" s="84"/>
      <c r="L135" s="132"/>
      <c r="M135" s="19"/>
    </row>
    <row r="136" spans="1:13" x14ac:dyDescent="0.25">
      <c r="A136" s="90">
        <v>120</v>
      </c>
      <c r="B136" s="43" t="s">
        <v>148</v>
      </c>
      <c r="C136" s="42">
        <v>76.8</v>
      </c>
      <c r="D136" s="48" t="s">
        <v>316</v>
      </c>
      <c r="E136" s="119">
        <v>8.7669999999999995</v>
      </c>
      <c r="F136" s="119">
        <v>9.2379999999999995</v>
      </c>
      <c r="G136" s="120">
        <v>0.4049658000000001</v>
      </c>
      <c r="H136" s="127">
        <v>0.25127422795541299</v>
      </c>
      <c r="I136" s="122">
        <v>0.65624002795541303</v>
      </c>
      <c r="J136" s="66"/>
      <c r="K136" s="84"/>
      <c r="L136" s="132"/>
      <c r="M136" s="19"/>
    </row>
    <row r="137" spans="1:13" x14ac:dyDescent="0.25">
      <c r="A137" s="90">
        <v>121</v>
      </c>
      <c r="B137" s="43" t="s">
        <v>149</v>
      </c>
      <c r="C137" s="42">
        <v>44.9</v>
      </c>
      <c r="D137" s="48" t="s">
        <v>316</v>
      </c>
      <c r="E137" s="119">
        <v>2.6749999999999998</v>
      </c>
      <c r="F137" s="119">
        <v>2.6749999999999998</v>
      </c>
      <c r="G137" s="120">
        <v>0</v>
      </c>
      <c r="H137" s="127">
        <v>0.14690381295830787</v>
      </c>
      <c r="I137" s="122">
        <v>0.14690381295830787</v>
      </c>
      <c r="J137" s="66"/>
      <c r="K137" s="84"/>
      <c r="L137" s="132"/>
      <c r="M137" s="19"/>
    </row>
    <row r="138" spans="1:13" x14ac:dyDescent="0.25">
      <c r="A138" s="90">
        <v>122</v>
      </c>
      <c r="B138" s="43" t="s">
        <v>150</v>
      </c>
      <c r="C138" s="42">
        <v>73.400000000000006</v>
      </c>
      <c r="D138" s="48" t="s">
        <v>316</v>
      </c>
      <c r="E138" s="119">
        <v>5.6779999999999999</v>
      </c>
      <c r="F138" s="119">
        <v>6.6210000000000004</v>
      </c>
      <c r="G138" s="120">
        <v>0.8107914000000005</v>
      </c>
      <c r="H138" s="127">
        <v>0.24015010848863694</v>
      </c>
      <c r="I138" s="122">
        <v>1.0509415084886373</v>
      </c>
      <c r="J138" s="66"/>
      <c r="K138" s="84"/>
      <c r="L138" s="132"/>
      <c r="M138" s="19"/>
    </row>
    <row r="139" spans="1:13" x14ac:dyDescent="0.25">
      <c r="A139" s="90">
        <v>123</v>
      </c>
      <c r="B139" s="43" t="s">
        <v>151</v>
      </c>
      <c r="C139" s="42">
        <v>48.7</v>
      </c>
      <c r="D139" s="48" t="s">
        <v>316</v>
      </c>
      <c r="E139" s="119">
        <v>6.0679999999999996</v>
      </c>
      <c r="F139" s="119">
        <v>6.2670000000000003</v>
      </c>
      <c r="G139" s="120">
        <v>0.17110020000000062</v>
      </c>
      <c r="H139" s="127">
        <v>0.15933665236235175</v>
      </c>
      <c r="I139" s="122">
        <v>0.33043685236235237</v>
      </c>
      <c r="J139" s="66"/>
      <c r="K139" s="84"/>
      <c r="L139" s="132"/>
      <c r="M139" s="19"/>
    </row>
    <row r="140" spans="1:13" x14ac:dyDescent="0.25">
      <c r="A140" s="90">
        <v>124</v>
      </c>
      <c r="B140" s="43" t="s">
        <v>152</v>
      </c>
      <c r="C140" s="42">
        <v>98</v>
      </c>
      <c r="D140" s="48" t="s">
        <v>316</v>
      </c>
      <c r="E140" s="119">
        <v>5.4539999999999997</v>
      </c>
      <c r="F140" s="119">
        <v>5.4539999999999997</v>
      </c>
      <c r="G140" s="120">
        <v>0</v>
      </c>
      <c r="H140" s="127">
        <v>0.32063638463060512</v>
      </c>
      <c r="I140" s="122">
        <v>0.32063638463060512</v>
      </c>
      <c r="J140" s="66"/>
      <c r="K140" s="84"/>
      <c r="L140" s="132"/>
      <c r="M140" s="19"/>
    </row>
    <row r="141" spans="1:13" x14ac:dyDescent="0.25">
      <c r="A141" s="90">
        <v>125</v>
      </c>
      <c r="B141" s="43" t="s">
        <v>153</v>
      </c>
      <c r="C141" s="42">
        <v>76.599999999999994</v>
      </c>
      <c r="D141" s="48" t="s">
        <v>316</v>
      </c>
      <c r="E141" s="119">
        <v>9.9689999999999994</v>
      </c>
      <c r="F141" s="119">
        <v>11.347</v>
      </c>
      <c r="G141" s="120">
        <v>1.1848044000000002</v>
      </c>
      <c r="H141" s="127">
        <v>0.2506198679867791</v>
      </c>
      <c r="I141" s="122">
        <v>1.4354242679867792</v>
      </c>
      <c r="J141" s="66"/>
      <c r="K141" s="84"/>
      <c r="L141" s="132"/>
      <c r="M141" s="19"/>
    </row>
    <row r="142" spans="1:13" x14ac:dyDescent="0.25">
      <c r="A142" s="90">
        <v>126</v>
      </c>
      <c r="B142" s="43" t="s">
        <v>154</v>
      </c>
      <c r="C142" s="42">
        <v>44.8</v>
      </c>
      <c r="D142" s="48" t="s">
        <v>316</v>
      </c>
      <c r="E142" s="119">
        <v>2.883</v>
      </c>
      <c r="F142" s="119">
        <v>3.129</v>
      </c>
      <c r="G142" s="120">
        <v>0.2115108</v>
      </c>
      <c r="H142" s="127">
        <v>0.1465766329739909</v>
      </c>
      <c r="I142" s="122">
        <v>0.35808743297399093</v>
      </c>
      <c r="J142" s="66"/>
      <c r="K142" s="84"/>
      <c r="L142" s="132"/>
      <c r="M142" s="19"/>
    </row>
    <row r="143" spans="1:13" x14ac:dyDescent="0.25">
      <c r="A143" s="90">
        <v>127</v>
      </c>
      <c r="B143" s="43" t="s">
        <v>155</v>
      </c>
      <c r="C143" s="42">
        <v>73.400000000000006</v>
      </c>
      <c r="D143" s="48" t="s">
        <v>317</v>
      </c>
      <c r="E143" s="121">
        <v>11361</v>
      </c>
      <c r="F143" s="121">
        <v>12375</v>
      </c>
      <c r="G143" s="120">
        <v>0.87203999999999993</v>
      </c>
      <c r="H143" s="127">
        <v>0.24015010848863694</v>
      </c>
      <c r="I143" s="122">
        <v>1.1121901084886368</v>
      </c>
      <c r="J143" s="66"/>
      <c r="K143" s="84"/>
      <c r="L143" s="132"/>
      <c r="M143" s="19"/>
    </row>
    <row r="144" spans="1:13" x14ac:dyDescent="0.25">
      <c r="A144" s="90">
        <v>128</v>
      </c>
      <c r="B144" s="43" t="s">
        <v>156</v>
      </c>
      <c r="C144" s="42">
        <v>49.2</v>
      </c>
      <c r="D144" s="48" t="s">
        <v>316</v>
      </c>
      <c r="E144" s="119">
        <v>7.1289999999999996</v>
      </c>
      <c r="F144" s="119">
        <v>8.0250000000000004</v>
      </c>
      <c r="G144" s="120">
        <v>0.77038080000000064</v>
      </c>
      <c r="H144" s="127">
        <v>0.16097255228393648</v>
      </c>
      <c r="I144" s="122">
        <v>0.93135335228393712</v>
      </c>
      <c r="J144" s="66"/>
      <c r="K144" s="84"/>
      <c r="L144" s="132"/>
      <c r="M144" s="19"/>
    </row>
    <row r="145" spans="1:13" x14ac:dyDescent="0.25">
      <c r="A145" s="90">
        <v>129</v>
      </c>
      <c r="B145" s="43" t="s">
        <v>157</v>
      </c>
      <c r="C145" s="42">
        <v>97.8</v>
      </c>
      <c r="D145" s="48" t="s">
        <v>317</v>
      </c>
      <c r="E145" s="121">
        <v>6028</v>
      </c>
      <c r="F145" s="121">
        <v>6028</v>
      </c>
      <c r="G145" s="120">
        <v>0</v>
      </c>
      <c r="H145" s="127">
        <v>0.31998202466197123</v>
      </c>
      <c r="I145" s="122">
        <v>0.31998202466197123</v>
      </c>
      <c r="J145" s="66"/>
      <c r="K145" s="84"/>
      <c r="L145" s="132"/>
      <c r="M145" s="19"/>
    </row>
    <row r="146" spans="1:13" x14ac:dyDescent="0.25">
      <c r="A146" s="90">
        <v>130</v>
      </c>
      <c r="B146" s="43" t="s">
        <v>158</v>
      </c>
      <c r="C146" s="42">
        <v>76.3</v>
      </c>
      <c r="D146" s="48" t="s">
        <v>316</v>
      </c>
      <c r="E146" s="119">
        <v>9.6150000000000002</v>
      </c>
      <c r="F146" s="119">
        <v>10.388</v>
      </c>
      <c r="G146" s="120">
        <v>0.6646253999999997</v>
      </c>
      <c r="H146" s="127">
        <v>0.24963832803382829</v>
      </c>
      <c r="I146" s="122">
        <v>0.91426372803382794</v>
      </c>
      <c r="J146" s="66"/>
      <c r="K146" s="84"/>
      <c r="L146" s="132"/>
      <c r="M146" s="19"/>
    </row>
    <row r="147" spans="1:13" x14ac:dyDescent="0.25">
      <c r="A147" s="90">
        <v>131</v>
      </c>
      <c r="B147" s="43" t="s">
        <v>159</v>
      </c>
      <c r="C147" s="42">
        <v>44.2</v>
      </c>
      <c r="D147" s="48" t="s">
        <v>316</v>
      </c>
      <c r="E147" s="119">
        <v>1.6970000000000001</v>
      </c>
      <c r="F147" s="119">
        <v>2.157</v>
      </c>
      <c r="G147" s="120">
        <v>0.39550799999999997</v>
      </c>
      <c r="H147" s="127">
        <v>0.14461355306808926</v>
      </c>
      <c r="I147" s="122">
        <v>0.54012155306808918</v>
      </c>
      <c r="J147" s="66"/>
      <c r="K147" s="84"/>
      <c r="L147" s="132"/>
      <c r="M147" s="19"/>
    </row>
    <row r="148" spans="1:13" x14ac:dyDescent="0.25">
      <c r="A148" s="90">
        <v>132</v>
      </c>
      <c r="B148" s="43" t="s">
        <v>160</v>
      </c>
      <c r="C148" s="42">
        <v>73.3</v>
      </c>
      <c r="D148" s="48" t="s">
        <v>316</v>
      </c>
      <c r="E148" s="119">
        <v>4.2050000000000001</v>
      </c>
      <c r="F148" s="119">
        <v>4.7640000000000002</v>
      </c>
      <c r="G148" s="120">
        <v>0.48062820000000017</v>
      </c>
      <c r="H148" s="127">
        <v>0.23982292850431997</v>
      </c>
      <c r="I148" s="122">
        <v>0.72045112850432014</v>
      </c>
      <c r="J148" s="66"/>
      <c r="K148" s="84"/>
      <c r="L148" s="132"/>
      <c r="M148" s="19"/>
    </row>
    <row r="149" spans="1:13" x14ac:dyDescent="0.25">
      <c r="A149" s="90">
        <v>133</v>
      </c>
      <c r="B149" s="43" t="s">
        <v>161</v>
      </c>
      <c r="C149" s="42">
        <v>49.5</v>
      </c>
      <c r="D149" s="48" t="s">
        <v>316</v>
      </c>
      <c r="E149" s="119">
        <v>3.5</v>
      </c>
      <c r="F149" s="119">
        <v>3.5</v>
      </c>
      <c r="G149" s="120">
        <v>0</v>
      </c>
      <c r="H149" s="127">
        <v>0.16195409223688728</v>
      </c>
      <c r="I149" s="122">
        <v>0.16195409223688728</v>
      </c>
      <c r="J149" s="66"/>
      <c r="K149" s="84"/>
      <c r="L149" s="132"/>
      <c r="M149" s="19"/>
    </row>
    <row r="150" spans="1:13" x14ac:dyDescent="0.25">
      <c r="A150" s="90">
        <v>134</v>
      </c>
      <c r="B150" s="43" t="s">
        <v>162</v>
      </c>
      <c r="C150" s="42">
        <v>97.2</v>
      </c>
      <c r="D150" s="48" t="s">
        <v>316</v>
      </c>
      <c r="E150" s="119">
        <v>10.178000000000001</v>
      </c>
      <c r="F150" s="119">
        <v>11.474</v>
      </c>
      <c r="G150" s="120">
        <v>1.1143007999999994</v>
      </c>
      <c r="H150" s="127">
        <v>0.31801894475606962</v>
      </c>
      <c r="I150" s="122">
        <v>1.4323197447560689</v>
      </c>
      <c r="J150" s="66"/>
      <c r="K150" s="84"/>
      <c r="L150" s="132"/>
      <c r="M150" s="19"/>
    </row>
    <row r="151" spans="1:13" x14ac:dyDescent="0.25">
      <c r="A151" s="90">
        <v>135</v>
      </c>
      <c r="B151" s="43" t="s">
        <v>163</v>
      </c>
      <c r="C151" s="42">
        <v>76.7</v>
      </c>
      <c r="D151" s="48" t="s">
        <v>316</v>
      </c>
      <c r="E151" s="119">
        <v>10.186999999999999</v>
      </c>
      <c r="F151" s="119">
        <v>11.475</v>
      </c>
      <c r="G151" s="120">
        <v>1.1074224000000001</v>
      </c>
      <c r="H151" s="127">
        <v>0.25094704797109607</v>
      </c>
      <c r="I151" s="122">
        <v>1.3583694479710962</v>
      </c>
      <c r="J151" s="66"/>
      <c r="K151" s="84"/>
      <c r="L151" s="132"/>
      <c r="M151" s="19"/>
    </row>
    <row r="152" spans="1:13" x14ac:dyDescent="0.25">
      <c r="A152" s="90">
        <v>136</v>
      </c>
      <c r="B152" s="43" t="s">
        <v>164</v>
      </c>
      <c r="C152" s="42">
        <v>44.4</v>
      </c>
      <c r="D152" s="48" t="s">
        <v>316</v>
      </c>
      <c r="E152" s="119">
        <v>4.3860000000000001</v>
      </c>
      <c r="F152" s="119">
        <v>4.6529999999999996</v>
      </c>
      <c r="G152" s="120">
        <v>0.22956659999999954</v>
      </c>
      <c r="H152" s="127">
        <v>0.14526791303672315</v>
      </c>
      <c r="I152" s="122">
        <v>0.37483451303672266</v>
      </c>
      <c r="J152" s="66"/>
      <c r="K152" s="84"/>
      <c r="L152" s="132"/>
      <c r="M152" s="19"/>
    </row>
    <row r="153" spans="1:13" x14ac:dyDescent="0.25">
      <c r="A153" s="90">
        <v>137</v>
      </c>
      <c r="B153" s="43" t="s">
        <v>165</v>
      </c>
      <c r="C153" s="42">
        <v>71.599999999999994</v>
      </c>
      <c r="D153" s="48" t="s">
        <v>316</v>
      </c>
      <c r="E153" s="119">
        <v>10.523</v>
      </c>
      <c r="F153" s="119">
        <v>10.930999999999999</v>
      </c>
      <c r="G153" s="120">
        <v>0.35079839999999957</v>
      </c>
      <c r="H153" s="127">
        <v>0.23426086877093191</v>
      </c>
      <c r="I153" s="122">
        <v>0.58505926877093151</v>
      </c>
      <c r="J153" s="66"/>
      <c r="K153" s="84"/>
      <c r="L153" s="132"/>
      <c r="M153" s="19"/>
    </row>
    <row r="154" spans="1:13" x14ac:dyDescent="0.25">
      <c r="A154" s="90">
        <v>138</v>
      </c>
      <c r="B154" s="43" t="s">
        <v>166</v>
      </c>
      <c r="C154" s="42">
        <v>49.1</v>
      </c>
      <c r="D154" s="48" t="s">
        <v>316</v>
      </c>
      <c r="E154" s="119">
        <v>3.4769999999999999</v>
      </c>
      <c r="F154" s="119">
        <v>3.8279999999999998</v>
      </c>
      <c r="G154" s="120">
        <v>0.3017898</v>
      </c>
      <c r="H154" s="127">
        <v>0.16064537229961953</v>
      </c>
      <c r="I154" s="122">
        <v>0.4624351722996195</v>
      </c>
      <c r="J154" s="66"/>
      <c r="K154" s="84"/>
      <c r="L154" s="132"/>
      <c r="M154" s="19"/>
    </row>
    <row r="155" spans="1:13" x14ac:dyDescent="0.25">
      <c r="A155" s="90">
        <v>139</v>
      </c>
      <c r="B155" s="43" t="s">
        <v>167</v>
      </c>
      <c r="C155" s="42">
        <v>97.3</v>
      </c>
      <c r="D155" s="48" t="s">
        <v>316</v>
      </c>
      <c r="E155" s="119">
        <v>5.2560000000000002</v>
      </c>
      <c r="F155" s="119">
        <v>6.2089999999999996</v>
      </c>
      <c r="G155" s="120">
        <v>0.81938939999999949</v>
      </c>
      <c r="H155" s="127">
        <v>0.31834612474038654</v>
      </c>
      <c r="I155" s="122">
        <v>1.137735524740386</v>
      </c>
      <c r="J155" s="66"/>
      <c r="K155" s="84"/>
      <c r="L155" s="132"/>
      <c r="M155" s="19"/>
    </row>
    <row r="156" spans="1:13" x14ac:dyDescent="0.25">
      <c r="A156" s="90">
        <v>140</v>
      </c>
      <c r="B156" s="43" t="s">
        <v>168</v>
      </c>
      <c r="C156" s="42">
        <v>77</v>
      </c>
      <c r="D156" s="48" t="s">
        <v>316</v>
      </c>
      <c r="E156" s="119">
        <v>11.481</v>
      </c>
      <c r="F156" s="119">
        <v>12.881</v>
      </c>
      <c r="G156" s="120">
        <v>1.2037200000000003</v>
      </c>
      <c r="H156" s="127">
        <v>0.25192858792404688</v>
      </c>
      <c r="I156" s="122">
        <v>1.4556485879240473</v>
      </c>
      <c r="J156" s="66"/>
      <c r="K156" s="84"/>
      <c r="L156" s="132"/>
      <c r="M156" s="19"/>
    </row>
    <row r="157" spans="1:13" x14ac:dyDescent="0.25">
      <c r="A157" s="90">
        <v>141</v>
      </c>
      <c r="B157" s="43" t="s">
        <v>169</v>
      </c>
      <c r="C157" s="42">
        <v>44.6</v>
      </c>
      <c r="D157" s="48" t="s">
        <v>316</v>
      </c>
      <c r="E157" s="119">
        <v>7.3780000000000001</v>
      </c>
      <c r="F157" s="119">
        <v>7.3780000000000001</v>
      </c>
      <c r="G157" s="120">
        <v>0</v>
      </c>
      <c r="H157" s="127">
        <v>0.14592227300535704</v>
      </c>
      <c r="I157" s="122">
        <v>0.14592227300535704</v>
      </c>
      <c r="J157" s="66"/>
      <c r="K157" s="84"/>
      <c r="L157" s="132"/>
      <c r="M157" s="19"/>
    </row>
    <row r="158" spans="1:13" x14ac:dyDescent="0.25">
      <c r="A158" s="90">
        <v>142</v>
      </c>
      <c r="B158" s="43" t="s">
        <v>170</v>
      </c>
      <c r="C158" s="42">
        <v>72.5</v>
      </c>
      <c r="D158" s="48" t="s">
        <v>316</v>
      </c>
      <c r="E158" s="119">
        <v>8.7439999999999998</v>
      </c>
      <c r="F158" s="119">
        <v>9.0030000000000001</v>
      </c>
      <c r="G158" s="120">
        <v>0.22268820000000031</v>
      </c>
      <c r="H158" s="127">
        <v>0.23720548862978441</v>
      </c>
      <c r="I158" s="122">
        <v>0.45989368862978475</v>
      </c>
      <c r="J158" s="66"/>
      <c r="K158" s="84"/>
      <c r="L158" s="132"/>
      <c r="M158" s="19"/>
    </row>
    <row r="159" spans="1:13" x14ac:dyDescent="0.25">
      <c r="A159" s="90">
        <v>143</v>
      </c>
      <c r="B159" s="43" t="s">
        <v>171</v>
      </c>
      <c r="C159" s="42">
        <v>49</v>
      </c>
      <c r="D159" s="48" t="s">
        <v>317</v>
      </c>
      <c r="E159" s="121">
        <v>4277</v>
      </c>
      <c r="F159" s="121">
        <v>5277</v>
      </c>
      <c r="G159" s="120">
        <v>0.86</v>
      </c>
      <c r="H159" s="127">
        <v>0.16031819231530256</v>
      </c>
      <c r="I159" s="122">
        <v>1.0203181923153026</v>
      </c>
      <c r="J159" s="66"/>
      <c r="K159" s="84"/>
      <c r="L159" s="132"/>
      <c r="M159" s="19"/>
    </row>
    <row r="160" spans="1:13" x14ac:dyDescent="0.25">
      <c r="A160" s="90">
        <v>144</v>
      </c>
      <c r="B160" s="43" t="s">
        <v>172</v>
      </c>
      <c r="C160" s="42">
        <v>96.9</v>
      </c>
      <c r="D160" s="48" t="s">
        <v>316</v>
      </c>
      <c r="E160" s="119">
        <v>11.406000000000001</v>
      </c>
      <c r="F160" s="119">
        <v>13.388999999999999</v>
      </c>
      <c r="G160" s="120">
        <v>1.704983399999999</v>
      </c>
      <c r="H160" s="127">
        <v>0.31703740480311876</v>
      </c>
      <c r="I160" s="122">
        <v>2.0220208048031179</v>
      </c>
      <c r="J160" s="66"/>
      <c r="K160" s="84"/>
      <c r="L160" s="132"/>
      <c r="M160" s="19"/>
    </row>
    <row r="161" spans="1:13" x14ac:dyDescent="0.25">
      <c r="A161" s="90">
        <v>145</v>
      </c>
      <c r="B161" s="43" t="s">
        <v>173</v>
      </c>
      <c r="C161" s="42">
        <v>108.8</v>
      </c>
      <c r="D161" s="48" t="s">
        <v>316</v>
      </c>
      <c r="E161" s="119">
        <v>11.349</v>
      </c>
      <c r="F161" s="119">
        <v>12.811999999999999</v>
      </c>
      <c r="G161" s="120">
        <v>1.2578873999999993</v>
      </c>
      <c r="H161" s="127">
        <v>0.3559718229368351</v>
      </c>
      <c r="I161" s="122">
        <v>1.6138592229368345</v>
      </c>
      <c r="J161" s="66"/>
      <c r="K161" s="84"/>
      <c r="L161" s="132"/>
      <c r="M161" s="19"/>
    </row>
    <row r="162" spans="1:13" x14ac:dyDescent="0.25">
      <c r="A162" s="90">
        <v>146</v>
      </c>
      <c r="B162" s="43" t="s">
        <v>174</v>
      </c>
      <c r="C162" s="42">
        <v>43.6</v>
      </c>
      <c r="D162" s="48" t="s">
        <v>316</v>
      </c>
      <c r="E162" s="119">
        <v>6.6360000000000001</v>
      </c>
      <c r="F162" s="119">
        <v>7.6269999999999998</v>
      </c>
      <c r="G162" s="120">
        <v>0.85206179999999976</v>
      </c>
      <c r="H162" s="127">
        <v>0.1426504731621876</v>
      </c>
      <c r="I162" s="122">
        <v>0.99471227316218735</v>
      </c>
      <c r="J162" s="66"/>
      <c r="K162" s="84"/>
      <c r="L162" s="132"/>
      <c r="M162" s="19"/>
    </row>
    <row r="163" spans="1:13" x14ac:dyDescent="0.25">
      <c r="A163" s="90">
        <v>147</v>
      </c>
      <c r="B163" s="43" t="s">
        <v>175</v>
      </c>
      <c r="C163" s="42">
        <v>66.099999999999994</v>
      </c>
      <c r="D163" s="48" t="s">
        <v>316</v>
      </c>
      <c r="E163" s="119">
        <v>11.601000000000001</v>
      </c>
      <c r="F163" s="119">
        <v>12.085000000000001</v>
      </c>
      <c r="G163" s="120">
        <v>0.41614319999999999</v>
      </c>
      <c r="H163" s="127">
        <v>0.21626596963349998</v>
      </c>
      <c r="I163" s="122">
        <v>0.63240916963349991</v>
      </c>
      <c r="J163" s="66"/>
      <c r="K163" s="84"/>
      <c r="L163" s="132"/>
      <c r="M163" s="19"/>
    </row>
    <row r="164" spans="1:13" x14ac:dyDescent="0.25">
      <c r="A164" s="90">
        <v>148</v>
      </c>
      <c r="B164" s="43" t="s">
        <v>176</v>
      </c>
      <c r="C164" s="42">
        <v>107</v>
      </c>
      <c r="D164" s="48" t="s">
        <v>316</v>
      </c>
      <c r="E164" s="119">
        <v>12.589</v>
      </c>
      <c r="F164" s="119">
        <v>14.06</v>
      </c>
      <c r="G164" s="120">
        <v>1.2647658000000002</v>
      </c>
      <c r="H164" s="127">
        <v>0.35008258321913011</v>
      </c>
      <c r="I164" s="122">
        <v>1.6148483832191303</v>
      </c>
      <c r="J164" s="66"/>
      <c r="K164" s="84"/>
      <c r="L164" s="132"/>
      <c r="M164" s="19"/>
    </row>
    <row r="165" spans="1:13" x14ac:dyDescent="0.25">
      <c r="A165" s="90">
        <v>149</v>
      </c>
      <c r="B165" s="43" t="s">
        <v>177</v>
      </c>
      <c r="C165" s="42">
        <v>43.9</v>
      </c>
      <c r="D165" s="48" t="s">
        <v>316</v>
      </c>
      <c r="E165" s="119">
        <v>3.8140000000000001</v>
      </c>
      <c r="F165" s="119">
        <v>4.2779999999999996</v>
      </c>
      <c r="G165" s="120">
        <v>0.39894719999999961</v>
      </c>
      <c r="H165" s="127">
        <v>0.14363201311513843</v>
      </c>
      <c r="I165" s="122">
        <v>0.54257921311513801</v>
      </c>
      <c r="J165" s="66"/>
      <c r="K165" s="84"/>
      <c r="L165" s="132"/>
      <c r="M165" s="19"/>
    </row>
    <row r="166" spans="1:13" x14ac:dyDescent="0.25">
      <c r="A166" s="90">
        <v>150</v>
      </c>
      <c r="B166" s="43" t="s">
        <v>178</v>
      </c>
      <c r="C166" s="42">
        <v>65.599999999999994</v>
      </c>
      <c r="D166" s="48" t="s">
        <v>316</v>
      </c>
      <c r="E166" s="119">
        <v>8.0380000000000003</v>
      </c>
      <c r="F166" s="119">
        <v>8.1649999999999991</v>
      </c>
      <c r="G166" s="120">
        <v>0.10919459999999905</v>
      </c>
      <c r="H166" s="127">
        <v>0.21463006971191526</v>
      </c>
      <c r="I166" s="122">
        <v>0.32382466971191431</v>
      </c>
      <c r="J166" s="66"/>
      <c r="K166" s="84"/>
      <c r="L166" s="132"/>
      <c r="M166" s="19"/>
    </row>
    <row r="167" spans="1:13" x14ac:dyDescent="0.25">
      <c r="A167" s="90">
        <v>151</v>
      </c>
      <c r="B167" s="43" t="s">
        <v>179</v>
      </c>
      <c r="C167" s="42">
        <v>108.7</v>
      </c>
      <c r="D167" s="48" t="s">
        <v>316</v>
      </c>
      <c r="E167" s="119">
        <v>7.3550000000000004</v>
      </c>
      <c r="F167" s="119">
        <v>7.3550000000000004</v>
      </c>
      <c r="G167" s="120">
        <v>0</v>
      </c>
      <c r="H167" s="127">
        <v>0.35564464295251819</v>
      </c>
      <c r="I167" s="122">
        <v>0.35564464295251819</v>
      </c>
      <c r="J167" s="66"/>
      <c r="K167" s="84"/>
      <c r="L167" s="132"/>
      <c r="M167" s="19"/>
    </row>
    <row r="168" spans="1:13" x14ac:dyDescent="0.25">
      <c r="A168" s="90">
        <v>152</v>
      </c>
      <c r="B168" s="43" t="s">
        <v>180</v>
      </c>
      <c r="C168" s="42">
        <v>43.5</v>
      </c>
      <c r="D168" s="48" t="s">
        <v>316</v>
      </c>
      <c r="E168" s="119">
        <v>2.4980000000000002</v>
      </c>
      <c r="F168" s="119">
        <v>3.016</v>
      </c>
      <c r="G168" s="120">
        <v>0.44537639999999984</v>
      </c>
      <c r="H168" s="127">
        <v>0.14232329317787065</v>
      </c>
      <c r="I168" s="122">
        <v>0.58769969317787052</v>
      </c>
      <c r="J168" s="66"/>
      <c r="K168" s="84"/>
      <c r="L168" s="132"/>
      <c r="M168" s="19"/>
    </row>
    <row r="169" spans="1:13" x14ac:dyDescent="0.25">
      <c r="A169" s="90">
        <v>153</v>
      </c>
      <c r="B169" s="43" t="s">
        <v>181</v>
      </c>
      <c r="C169" s="42">
        <v>65.8</v>
      </c>
      <c r="D169" s="48" t="s">
        <v>316</v>
      </c>
      <c r="E169" s="119">
        <v>7.8159999999999998</v>
      </c>
      <c r="F169" s="119">
        <v>8.6910000000000007</v>
      </c>
      <c r="G169" s="120">
        <v>0.7523250000000008</v>
      </c>
      <c r="H169" s="127">
        <v>0.21528442968054914</v>
      </c>
      <c r="I169" s="122">
        <v>0.96760942968054997</v>
      </c>
      <c r="J169" s="66"/>
      <c r="K169" s="84"/>
      <c r="L169" s="132"/>
      <c r="M169" s="19"/>
    </row>
    <row r="170" spans="1:13" x14ac:dyDescent="0.25">
      <c r="A170" s="90">
        <v>154</v>
      </c>
      <c r="B170" s="43" t="s">
        <v>182</v>
      </c>
      <c r="C170" s="42">
        <v>108.7</v>
      </c>
      <c r="D170" s="48" t="s">
        <v>316</v>
      </c>
      <c r="E170" s="119">
        <v>13.368</v>
      </c>
      <c r="F170" s="119">
        <v>15.355</v>
      </c>
      <c r="G170" s="120">
        <v>1.7084226</v>
      </c>
      <c r="H170" s="127">
        <v>0.35564464295251819</v>
      </c>
      <c r="I170" s="122">
        <v>2.0640672429525182</v>
      </c>
      <c r="J170" s="66"/>
      <c r="K170" s="84"/>
      <c r="L170" s="132"/>
      <c r="M170" s="19"/>
    </row>
    <row r="171" spans="1:13" x14ac:dyDescent="0.25">
      <c r="A171" s="90">
        <v>155</v>
      </c>
      <c r="B171" s="43" t="s">
        <v>183</v>
      </c>
      <c r="C171" s="42">
        <v>43.5</v>
      </c>
      <c r="D171" s="48" t="s">
        <v>316</v>
      </c>
      <c r="E171" s="119">
        <v>6.282</v>
      </c>
      <c r="F171" s="119">
        <v>6.9539999999999997</v>
      </c>
      <c r="G171" s="120">
        <v>0.57778559999999979</v>
      </c>
      <c r="H171" s="127">
        <v>0.14232329317787065</v>
      </c>
      <c r="I171" s="122">
        <v>0.72010889317787041</v>
      </c>
      <c r="J171" s="66"/>
      <c r="K171" s="84"/>
      <c r="L171" s="132"/>
      <c r="M171" s="19"/>
    </row>
    <row r="172" spans="1:13" x14ac:dyDescent="0.25">
      <c r="A172" s="90">
        <v>156</v>
      </c>
      <c r="B172" s="43" t="s">
        <v>184</v>
      </c>
      <c r="C172" s="42">
        <v>66.099999999999994</v>
      </c>
      <c r="D172" s="48" t="s">
        <v>316</v>
      </c>
      <c r="E172" s="119">
        <v>4.4740000000000002</v>
      </c>
      <c r="F172" s="119">
        <v>4.4740000000000002</v>
      </c>
      <c r="G172" s="120">
        <v>0</v>
      </c>
      <c r="H172" s="127">
        <v>0.21626596963349998</v>
      </c>
      <c r="I172" s="122">
        <v>0.21626596963349998</v>
      </c>
      <c r="J172" s="66"/>
      <c r="K172" s="84"/>
      <c r="L172" s="132"/>
      <c r="M172" s="19"/>
    </row>
    <row r="173" spans="1:13" x14ac:dyDescent="0.25">
      <c r="A173" s="90">
        <v>157</v>
      </c>
      <c r="B173" s="43" t="s">
        <v>185</v>
      </c>
      <c r="C173" s="42">
        <v>108.8</v>
      </c>
      <c r="D173" s="48" t="s">
        <v>316</v>
      </c>
      <c r="E173" s="119">
        <v>9.6159999999999997</v>
      </c>
      <c r="F173" s="119">
        <v>11.308</v>
      </c>
      <c r="G173" s="120">
        <v>1.4547816000000002</v>
      </c>
      <c r="H173" s="127">
        <v>0.3559718229368351</v>
      </c>
      <c r="I173" s="122">
        <v>1.8107534229368354</v>
      </c>
      <c r="J173" s="66"/>
      <c r="K173" s="84"/>
      <c r="L173" s="132"/>
      <c r="M173" s="19"/>
    </row>
    <row r="174" spans="1:13" x14ac:dyDescent="0.25">
      <c r="A174" s="90">
        <v>158</v>
      </c>
      <c r="B174" s="43" t="s">
        <v>186</v>
      </c>
      <c r="C174" s="42">
        <v>43.1</v>
      </c>
      <c r="D174" s="48" t="s">
        <v>316</v>
      </c>
      <c r="E174" s="119">
        <v>3.7229999999999999</v>
      </c>
      <c r="F174" s="119">
        <v>3.742</v>
      </c>
      <c r="G174" s="120">
        <v>1.633620000000011E-2</v>
      </c>
      <c r="H174" s="127">
        <v>0.14101457324060288</v>
      </c>
      <c r="I174" s="122">
        <v>0.15735077324060298</v>
      </c>
      <c r="J174" s="66"/>
      <c r="K174" s="84"/>
      <c r="L174" s="132"/>
      <c r="M174" s="19"/>
    </row>
    <row r="175" spans="1:13" x14ac:dyDescent="0.25">
      <c r="A175" s="90">
        <v>159</v>
      </c>
      <c r="B175" s="43" t="s">
        <v>187</v>
      </c>
      <c r="C175" s="42">
        <v>66.099999999999994</v>
      </c>
      <c r="D175" s="48" t="s">
        <v>316</v>
      </c>
      <c r="E175" s="119">
        <v>10.465999999999999</v>
      </c>
      <c r="F175" s="119">
        <v>11.679</v>
      </c>
      <c r="G175" s="120">
        <v>1.0429374000000009</v>
      </c>
      <c r="H175" s="127">
        <v>0.21626596963349998</v>
      </c>
      <c r="I175" s="122">
        <v>1.259203369633501</v>
      </c>
      <c r="J175" s="66"/>
      <c r="K175" s="84"/>
      <c r="L175" s="132"/>
      <c r="M175" s="19"/>
    </row>
    <row r="176" spans="1:13" x14ac:dyDescent="0.25">
      <c r="A176" s="90">
        <v>160</v>
      </c>
      <c r="B176" s="43" t="s">
        <v>188</v>
      </c>
      <c r="C176" s="42">
        <v>109.1</v>
      </c>
      <c r="D176" s="48" t="s">
        <v>316</v>
      </c>
      <c r="E176" s="119">
        <v>11.266999999999999</v>
      </c>
      <c r="F176" s="119">
        <v>11.269</v>
      </c>
      <c r="G176" s="120">
        <v>1.7196000000005744E-3</v>
      </c>
      <c r="H176" s="127">
        <v>0.35695336288978591</v>
      </c>
      <c r="I176" s="122">
        <v>0.35867296288978651</v>
      </c>
      <c r="J176" s="66"/>
      <c r="K176" s="84"/>
      <c r="L176" s="132"/>
      <c r="M176" s="19"/>
    </row>
    <row r="177" spans="1:13" x14ac:dyDescent="0.25">
      <c r="A177" s="90">
        <v>161</v>
      </c>
      <c r="B177" s="43" t="s">
        <v>189</v>
      </c>
      <c r="C177" s="42">
        <v>43.1</v>
      </c>
      <c r="D177" s="48" t="s">
        <v>316</v>
      </c>
      <c r="E177" s="119">
        <v>5.1669999999999998</v>
      </c>
      <c r="F177" s="119">
        <v>6.1369999999999996</v>
      </c>
      <c r="G177" s="120">
        <v>0.8340059999999998</v>
      </c>
      <c r="H177" s="127">
        <v>0.14101457324060288</v>
      </c>
      <c r="I177" s="122">
        <v>0.97502057324060265</v>
      </c>
      <c r="J177" s="66"/>
      <c r="K177" s="84"/>
      <c r="L177" s="132"/>
      <c r="M177" s="19"/>
    </row>
    <row r="178" spans="1:13" x14ac:dyDescent="0.25">
      <c r="A178" s="90">
        <v>162</v>
      </c>
      <c r="B178" s="43" t="s">
        <v>190</v>
      </c>
      <c r="C178" s="42">
        <v>65.8</v>
      </c>
      <c r="D178" s="48" t="s">
        <v>316</v>
      </c>
      <c r="E178" s="119">
        <v>5.4180000000000001</v>
      </c>
      <c r="F178" s="119">
        <v>5.5819999999999999</v>
      </c>
      <c r="G178" s="120">
        <v>0.14100719999999975</v>
      </c>
      <c r="H178" s="127">
        <v>0.21528442968054914</v>
      </c>
      <c r="I178" s="122">
        <v>0.35629162968054889</v>
      </c>
      <c r="J178" s="66"/>
      <c r="K178" s="84"/>
      <c r="L178" s="132"/>
      <c r="M178" s="19"/>
    </row>
    <row r="179" spans="1:13" x14ac:dyDescent="0.25">
      <c r="A179" s="90">
        <v>163</v>
      </c>
      <c r="B179" s="43" t="s">
        <v>191</v>
      </c>
      <c r="C179" s="42">
        <v>109.9</v>
      </c>
      <c r="D179" s="48" t="s">
        <v>316</v>
      </c>
      <c r="E179" s="119">
        <v>10.271000000000001</v>
      </c>
      <c r="F179" s="119">
        <v>11.087999999999999</v>
      </c>
      <c r="G179" s="120">
        <v>0.70245659999999865</v>
      </c>
      <c r="H179" s="127">
        <v>0.35957080276432152</v>
      </c>
      <c r="I179" s="122">
        <v>1.0620274027643202</v>
      </c>
      <c r="J179" s="66"/>
      <c r="K179" s="84"/>
      <c r="L179" s="132"/>
      <c r="M179" s="19"/>
    </row>
    <row r="180" spans="1:13" x14ac:dyDescent="0.25">
      <c r="A180" s="90">
        <v>164</v>
      </c>
      <c r="B180" s="43" t="s">
        <v>192</v>
      </c>
      <c r="C180" s="42">
        <v>43.8</v>
      </c>
      <c r="D180" s="48" t="s">
        <v>316</v>
      </c>
      <c r="E180" s="119">
        <v>5.6769999999999996</v>
      </c>
      <c r="F180" s="119">
        <v>6.2119999999999997</v>
      </c>
      <c r="G180" s="120">
        <v>0.45999300000000015</v>
      </c>
      <c r="H180" s="127">
        <v>0.14330483313082149</v>
      </c>
      <c r="I180" s="122">
        <v>0.60329783313082164</v>
      </c>
      <c r="J180" s="66"/>
      <c r="K180" s="84"/>
      <c r="L180" s="132"/>
      <c r="M180" s="19"/>
    </row>
    <row r="181" spans="1:13" x14ac:dyDescent="0.25">
      <c r="A181" s="90">
        <v>165</v>
      </c>
      <c r="B181" s="43" t="s">
        <v>193</v>
      </c>
      <c r="C181" s="42">
        <v>65.900000000000006</v>
      </c>
      <c r="D181" s="48" t="s">
        <v>316</v>
      </c>
      <c r="E181" s="119">
        <v>2.2349999999999999</v>
      </c>
      <c r="F181" s="119">
        <v>2.306</v>
      </c>
      <c r="G181" s="120">
        <v>6.104580000000015E-2</v>
      </c>
      <c r="H181" s="127">
        <v>0.21561160966486612</v>
      </c>
      <c r="I181" s="122">
        <v>0.27665740966486629</v>
      </c>
      <c r="J181" s="66"/>
      <c r="K181" s="84"/>
      <c r="L181" s="132"/>
      <c r="M181" s="19"/>
    </row>
    <row r="182" spans="1:13" x14ac:dyDescent="0.25">
      <c r="A182" s="90">
        <v>166</v>
      </c>
      <c r="B182" s="43" t="s">
        <v>194</v>
      </c>
      <c r="C182" s="42">
        <v>109.5</v>
      </c>
      <c r="D182" s="48" t="s">
        <v>316</v>
      </c>
      <c r="E182" s="119">
        <v>15.385999999999999</v>
      </c>
      <c r="F182" s="119">
        <v>17.908000000000001</v>
      </c>
      <c r="G182" s="120">
        <v>2.1684156000000017</v>
      </c>
      <c r="H182" s="127">
        <v>0.35826208282705369</v>
      </c>
      <c r="I182" s="122">
        <v>2.5266776828270552</v>
      </c>
      <c r="J182" s="66"/>
      <c r="K182" s="84"/>
      <c r="L182" s="132"/>
      <c r="M182" s="19"/>
    </row>
    <row r="183" spans="1:13" x14ac:dyDescent="0.25">
      <c r="A183" s="90">
        <v>167</v>
      </c>
      <c r="B183" s="43" t="s">
        <v>195</v>
      </c>
      <c r="C183" s="42">
        <v>43.1</v>
      </c>
      <c r="D183" s="48" t="s">
        <v>316</v>
      </c>
      <c r="E183" s="119">
        <v>3.556</v>
      </c>
      <c r="F183" s="119">
        <v>4.4489999999999998</v>
      </c>
      <c r="G183" s="120">
        <v>0.76780139999999986</v>
      </c>
      <c r="H183" s="127">
        <v>0.14101457324060288</v>
      </c>
      <c r="I183" s="122">
        <v>0.9088159732406027</v>
      </c>
      <c r="J183" s="66"/>
      <c r="K183" s="84"/>
      <c r="L183" s="132"/>
      <c r="M183" s="19"/>
    </row>
    <row r="184" spans="1:13" x14ac:dyDescent="0.25">
      <c r="A184" s="90">
        <v>168</v>
      </c>
      <c r="B184" s="43" t="s">
        <v>196</v>
      </c>
      <c r="C184" s="42">
        <v>66</v>
      </c>
      <c r="D184" s="48" t="s">
        <v>316</v>
      </c>
      <c r="E184" s="119">
        <v>8.0850000000000009</v>
      </c>
      <c r="F184" s="119">
        <v>9.0619999999999994</v>
      </c>
      <c r="G184" s="120">
        <v>0.84002459999999879</v>
      </c>
      <c r="H184" s="127">
        <v>0.21593878964918306</v>
      </c>
      <c r="I184" s="122">
        <v>1.0559633896491818</v>
      </c>
      <c r="J184" s="66"/>
      <c r="K184" s="84"/>
      <c r="L184" s="132"/>
      <c r="M184" s="19"/>
    </row>
    <row r="185" spans="1:13" x14ac:dyDescent="0.25">
      <c r="A185" s="90">
        <v>169</v>
      </c>
      <c r="B185" s="43" t="s">
        <v>197</v>
      </c>
      <c r="C185" s="42">
        <v>109.6</v>
      </c>
      <c r="D185" s="48" t="s">
        <v>316</v>
      </c>
      <c r="E185" s="119">
        <v>5.8650000000000002</v>
      </c>
      <c r="F185" s="119">
        <v>7.7789999999999999</v>
      </c>
      <c r="G185" s="120">
        <v>1.6456571999999998</v>
      </c>
      <c r="H185" s="127">
        <v>0.35858926281137066</v>
      </c>
      <c r="I185" s="122">
        <v>2.0042464628113703</v>
      </c>
      <c r="J185" s="66"/>
      <c r="K185" s="84"/>
      <c r="L185" s="132"/>
      <c r="M185" s="19"/>
    </row>
    <row r="186" spans="1:13" x14ac:dyDescent="0.25">
      <c r="A186" s="90">
        <v>170</v>
      </c>
      <c r="B186" s="43" t="s">
        <v>198</v>
      </c>
      <c r="C186" s="42">
        <v>43</v>
      </c>
      <c r="D186" s="48" t="s">
        <v>316</v>
      </c>
      <c r="E186" s="119">
        <v>6.016</v>
      </c>
      <c r="F186" s="119">
        <v>6.9669999999999996</v>
      </c>
      <c r="G186" s="120">
        <v>0.81766979999999967</v>
      </c>
      <c r="H186" s="127">
        <v>0.14068739325628593</v>
      </c>
      <c r="I186" s="122">
        <v>0.95835719325628554</v>
      </c>
      <c r="J186" s="66"/>
      <c r="K186" s="84"/>
      <c r="L186" s="132"/>
      <c r="M186" s="19"/>
    </row>
    <row r="187" spans="1:13" x14ac:dyDescent="0.25">
      <c r="A187" s="90">
        <v>171</v>
      </c>
      <c r="B187" s="43" t="s">
        <v>199</v>
      </c>
      <c r="C187" s="42">
        <v>65.900000000000006</v>
      </c>
      <c r="D187" s="48" t="s">
        <v>316</v>
      </c>
      <c r="E187" s="119">
        <v>10.305999999999999</v>
      </c>
      <c r="F187" s="119">
        <v>11.138999999999999</v>
      </c>
      <c r="G187" s="120">
        <v>0.71621340000000011</v>
      </c>
      <c r="H187" s="127">
        <v>0.21561160966486612</v>
      </c>
      <c r="I187" s="122">
        <v>0.93182500966486626</v>
      </c>
      <c r="J187" s="66"/>
      <c r="K187" s="84"/>
      <c r="L187" s="132"/>
      <c r="M187" s="19"/>
    </row>
    <row r="188" spans="1:13" x14ac:dyDescent="0.25">
      <c r="A188" s="90">
        <v>172</v>
      </c>
      <c r="B188" s="43" t="s">
        <v>200</v>
      </c>
      <c r="C188" s="42">
        <v>110</v>
      </c>
      <c r="D188" s="48" t="s">
        <v>317</v>
      </c>
      <c r="E188" s="121">
        <v>7059</v>
      </c>
      <c r="F188" s="121">
        <v>7557</v>
      </c>
      <c r="G188" s="120">
        <v>0.42827999999999999</v>
      </c>
      <c r="H188" s="127">
        <v>0.35989798274863843</v>
      </c>
      <c r="I188" s="122">
        <v>0.78817798274863837</v>
      </c>
      <c r="J188" s="66"/>
      <c r="K188" s="84"/>
      <c r="L188" s="132"/>
      <c r="M188" s="19"/>
    </row>
    <row r="189" spans="1:13" x14ac:dyDescent="0.25">
      <c r="A189" s="90">
        <v>173</v>
      </c>
      <c r="B189" s="43" t="s">
        <v>201</v>
      </c>
      <c r="C189" s="42">
        <v>42.8</v>
      </c>
      <c r="D189" s="48" t="s">
        <v>317</v>
      </c>
      <c r="E189" s="121">
        <v>1868</v>
      </c>
      <c r="F189" s="121">
        <v>2117</v>
      </c>
      <c r="G189" s="120">
        <v>0.21414</v>
      </c>
      <c r="H189" s="127">
        <v>0.14003303328765204</v>
      </c>
      <c r="I189" s="122">
        <v>0.35417303328765204</v>
      </c>
      <c r="J189" s="66"/>
      <c r="K189" s="84"/>
      <c r="L189" s="132"/>
      <c r="M189" s="19"/>
    </row>
    <row r="190" spans="1:13" x14ac:dyDescent="0.25">
      <c r="A190" s="90">
        <v>174</v>
      </c>
      <c r="B190" s="43" t="s">
        <v>202</v>
      </c>
      <c r="C190" s="42">
        <v>66.099999999999994</v>
      </c>
      <c r="D190" s="48" t="s">
        <v>317</v>
      </c>
      <c r="E190" s="121">
        <v>4130</v>
      </c>
      <c r="F190" s="121">
        <v>4356</v>
      </c>
      <c r="G190" s="120">
        <v>0.19436</v>
      </c>
      <c r="H190" s="127">
        <v>0.21626596963349998</v>
      </c>
      <c r="I190" s="122">
        <v>0.41062596963349995</v>
      </c>
      <c r="J190" s="66"/>
      <c r="K190" s="84"/>
      <c r="L190" s="132"/>
      <c r="M190" s="19"/>
    </row>
    <row r="191" spans="1:13" x14ac:dyDescent="0.25">
      <c r="A191" s="90">
        <v>175</v>
      </c>
      <c r="B191" s="43" t="s">
        <v>203</v>
      </c>
      <c r="C191" s="42">
        <v>109.9</v>
      </c>
      <c r="D191" s="48" t="s">
        <v>317</v>
      </c>
      <c r="E191" s="121">
        <v>14429</v>
      </c>
      <c r="F191" s="121">
        <v>16166</v>
      </c>
      <c r="G191" s="120">
        <v>1.4938199999999999</v>
      </c>
      <c r="H191" s="127">
        <v>0.35957080276432152</v>
      </c>
      <c r="I191" s="122">
        <v>1.8533908027643213</v>
      </c>
      <c r="J191" s="66"/>
      <c r="K191" s="84"/>
      <c r="L191" s="132"/>
      <c r="M191" s="19"/>
    </row>
    <row r="192" spans="1:13" x14ac:dyDescent="0.25">
      <c r="A192" s="90">
        <v>176</v>
      </c>
      <c r="B192" s="43" t="s">
        <v>204</v>
      </c>
      <c r="C192" s="42">
        <v>43.1</v>
      </c>
      <c r="D192" s="48" t="s">
        <v>317</v>
      </c>
      <c r="E192" s="121">
        <v>1915</v>
      </c>
      <c r="F192" s="121">
        <v>2176</v>
      </c>
      <c r="G192" s="120">
        <v>0.22445999999999999</v>
      </c>
      <c r="H192" s="127">
        <v>0.14101457324060288</v>
      </c>
      <c r="I192" s="122">
        <v>0.36547457324060284</v>
      </c>
      <c r="J192" s="66"/>
      <c r="K192" s="84"/>
      <c r="L192" s="132"/>
      <c r="M192" s="19"/>
    </row>
    <row r="193" spans="1:13" x14ac:dyDescent="0.25">
      <c r="A193" s="90">
        <v>177</v>
      </c>
      <c r="B193" s="43" t="s">
        <v>205</v>
      </c>
      <c r="C193" s="42">
        <v>65.8</v>
      </c>
      <c r="D193" s="48" t="s">
        <v>317</v>
      </c>
      <c r="E193" s="121">
        <v>5120</v>
      </c>
      <c r="F193" s="121">
        <v>5120</v>
      </c>
      <c r="G193" s="120">
        <v>0</v>
      </c>
      <c r="H193" s="127">
        <v>0.21528442968054914</v>
      </c>
      <c r="I193" s="122">
        <v>0.21528442968054914</v>
      </c>
      <c r="J193" s="66"/>
      <c r="K193" s="84"/>
      <c r="L193" s="132"/>
      <c r="M193" s="19"/>
    </row>
    <row r="194" spans="1:13" x14ac:dyDescent="0.25">
      <c r="A194" s="90">
        <v>178</v>
      </c>
      <c r="B194" s="43" t="s">
        <v>206</v>
      </c>
      <c r="C194" s="42">
        <v>108</v>
      </c>
      <c r="D194" s="48" t="s">
        <v>317</v>
      </c>
      <c r="E194" s="121">
        <v>6630</v>
      </c>
      <c r="F194" s="121">
        <v>7924</v>
      </c>
      <c r="G194" s="120">
        <v>1.1128400000000001</v>
      </c>
      <c r="H194" s="127">
        <v>0.35335438306229955</v>
      </c>
      <c r="I194" s="122">
        <v>1.4661943830622997</v>
      </c>
      <c r="J194" s="66"/>
      <c r="K194" s="84"/>
      <c r="L194" s="132"/>
      <c r="M194" s="19"/>
    </row>
    <row r="195" spans="1:13" x14ac:dyDescent="0.25">
      <c r="A195" s="90">
        <v>179</v>
      </c>
      <c r="B195" s="43" t="s">
        <v>207</v>
      </c>
      <c r="C195" s="42">
        <v>43</v>
      </c>
      <c r="D195" s="48" t="s">
        <v>317</v>
      </c>
      <c r="E195" s="121">
        <v>3683</v>
      </c>
      <c r="F195" s="121">
        <v>3884</v>
      </c>
      <c r="G195" s="120">
        <v>0.17285999999999999</v>
      </c>
      <c r="H195" s="127">
        <v>0.14068739325628593</v>
      </c>
      <c r="I195" s="122">
        <v>0.31354739325628589</v>
      </c>
      <c r="J195" s="66"/>
      <c r="K195" s="84"/>
      <c r="L195" s="132"/>
      <c r="M195" s="19"/>
    </row>
    <row r="196" spans="1:13" x14ac:dyDescent="0.25">
      <c r="A196" s="90">
        <v>180</v>
      </c>
      <c r="B196" s="73" t="s">
        <v>208</v>
      </c>
      <c r="C196" s="42">
        <v>66.3</v>
      </c>
      <c r="D196" s="48" t="s">
        <v>317</v>
      </c>
      <c r="E196" s="121">
        <v>7018</v>
      </c>
      <c r="F196" s="121">
        <v>7018</v>
      </c>
      <c r="G196" s="120">
        <v>0</v>
      </c>
      <c r="H196" s="127">
        <v>0.21692032960213387</v>
      </c>
      <c r="I196" s="122">
        <v>0.21692032960213387</v>
      </c>
      <c r="J196" s="66"/>
      <c r="K196" s="84"/>
      <c r="L196" s="132"/>
      <c r="M196" s="19"/>
    </row>
    <row r="197" spans="1:13" x14ac:dyDescent="0.25">
      <c r="A197" s="90">
        <v>181</v>
      </c>
      <c r="B197" s="43" t="s">
        <v>209</v>
      </c>
      <c r="C197" s="42">
        <v>110.9</v>
      </c>
      <c r="D197" s="48" t="s">
        <v>317</v>
      </c>
      <c r="E197" s="121">
        <v>10343</v>
      </c>
      <c r="F197" s="121">
        <v>10343</v>
      </c>
      <c r="G197" s="120">
        <v>0</v>
      </c>
      <c r="H197" s="127">
        <v>0.36284260260749096</v>
      </c>
      <c r="I197" s="122">
        <v>0.36284260260749096</v>
      </c>
      <c r="J197" s="66"/>
      <c r="K197" s="84"/>
      <c r="L197" s="132"/>
      <c r="M197" s="19"/>
    </row>
    <row r="198" spans="1:13" x14ac:dyDescent="0.25">
      <c r="A198" s="90">
        <v>182</v>
      </c>
      <c r="B198" s="43" t="s">
        <v>210</v>
      </c>
      <c r="C198" s="42">
        <v>42.6</v>
      </c>
      <c r="D198" s="48" t="s">
        <v>317</v>
      </c>
      <c r="E198" s="121">
        <v>5522</v>
      </c>
      <c r="F198" s="121">
        <v>6459</v>
      </c>
      <c r="G198" s="120">
        <v>0.80581999999999998</v>
      </c>
      <c r="H198" s="127">
        <v>0.13937867331901815</v>
      </c>
      <c r="I198" s="122">
        <v>0.94519867331901808</v>
      </c>
      <c r="J198" s="66"/>
      <c r="K198" s="84"/>
      <c r="L198" s="132"/>
      <c r="M198" s="19"/>
    </row>
    <row r="199" spans="1:13" x14ac:dyDescent="0.25">
      <c r="A199" s="90">
        <v>183</v>
      </c>
      <c r="B199" s="43" t="s">
        <v>211</v>
      </c>
      <c r="C199" s="42">
        <v>65.3</v>
      </c>
      <c r="D199" s="48" t="s">
        <v>317</v>
      </c>
      <c r="E199" s="121">
        <v>8521</v>
      </c>
      <c r="F199" s="121">
        <v>9635</v>
      </c>
      <c r="G199" s="120">
        <v>0.95804</v>
      </c>
      <c r="H199" s="127">
        <v>0.21364852975896445</v>
      </c>
      <c r="I199" s="122">
        <v>1.1716885297589645</v>
      </c>
      <c r="J199" s="66"/>
      <c r="K199" s="84"/>
      <c r="L199" s="132"/>
      <c r="M199" s="19"/>
    </row>
    <row r="200" spans="1:13" x14ac:dyDescent="0.25">
      <c r="A200" s="90">
        <v>184</v>
      </c>
      <c r="B200" s="43" t="s">
        <v>212</v>
      </c>
      <c r="C200" s="42">
        <v>110</v>
      </c>
      <c r="D200" s="48" t="s">
        <v>317</v>
      </c>
      <c r="E200" s="121">
        <v>17115</v>
      </c>
      <c r="F200" s="121">
        <v>19131</v>
      </c>
      <c r="G200" s="120">
        <v>1.73376</v>
      </c>
      <c r="H200" s="127">
        <v>0.35989798274863843</v>
      </c>
      <c r="I200" s="122">
        <v>2.0936579827486383</v>
      </c>
      <c r="J200" s="66"/>
      <c r="K200" s="84"/>
      <c r="L200" s="132"/>
      <c r="M200" s="19"/>
    </row>
    <row r="201" spans="1:13" x14ac:dyDescent="0.25">
      <c r="A201" s="90">
        <v>185</v>
      </c>
      <c r="B201" s="43" t="s">
        <v>213</v>
      </c>
      <c r="C201" s="42">
        <v>42.6</v>
      </c>
      <c r="D201" s="48" t="s">
        <v>317</v>
      </c>
      <c r="E201" s="121">
        <v>5149</v>
      </c>
      <c r="F201" s="121">
        <v>5927</v>
      </c>
      <c r="G201" s="120">
        <v>0.66908000000000001</v>
      </c>
      <c r="H201" s="127">
        <v>0.13937867331901815</v>
      </c>
      <c r="I201" s="122">
        <v>0.80845867331901822</v>
      </c>
      <c r="J201" s="66"/>
      <c r="K201" s="84"/>
      <c r="L201" s="132"/>
      <c r="M201" s="19"/>
    </row>
    <row r="202" spans="1:13" x14ac:dyDescent="0.25">
      <c r="A202" s="90">
        <v>186</v>
      </c>
      <c r="B202" s="43" t="s">
        <v>214</v>
      </c>
      <c r="C202" s="42">
        <v>65.3</v>
      </c>
      <c r="D202" s="48" t="s">
        <v>317</v>
      </c>
      <c r="E202" s="121">
        <v>9452</v>
      </c>
      <c r="F202" s="121">
        <v>10526</v>
      </c>
      <c r="G202" s="120">
        <v>0.92364000000000002</v>
      </c>
      <c r="H202" s="127">
        <v>0.21364852975896445</v>
      </c>
      <c r="I202" s="122">
        <v>1.1372885297589646</v>
      </c>
      <c r="J202" s="66"/>
      <c r="K202" s="84"/>
      <c r="L202" s="132"/>
      <c r="M202" s="19"/>
    </row>
    <row r="203" spans="1:13" x14ac:dyDescent="0.25">
      <c r="A203" s="90">
        <v>187</v>
      </c>
      <c r="B203" s="43" t="s">
        <v>215</v>
      </c>
      <c r="C203" s="42">
        <v>109.9</v>
      </c>
      <c r="D203" s="48" t="s">
        <v>317</v>
      </c>
      <c r="E203" s="121">
        <v>13910</v>
      </c>
      <c r="F203" s="121">
        <v>15822</v>
      </c>
      <c r="G203" s="120">
        <v>1.64432</v>
      </c>
      <c r="H203" s="127">
        <v>0.35957080276432152</v>
      </c>
      <c r="I203" s="122">
        <v>2.0038908027643214</v>
      </c>
      <c r="J203" s="66"/>
      <c r="K203" s="84"/>
      <c r="L203" s="132"/>
      <c r="M203" s="19"/>
    </row>
    <row r="204" spans="1:13" x14ac:dyDescent="0.25">
      <c r="A204" s="90">
        <v>188</v>
      </c>
      <c r="B204" s="43" t="s">
        <v>216</v>
      </c>
      <c r="C204" s="42">
        <v>42.8</v>
      </c>
      <c r="D204" s="48" t="s">
        <v>317</v>
      </c>
      <c r="E204" s="121">
        <v>6010</v>
      </c>
      <c r="F204" s="121">
        <v>7098</v>
      </c>
      <c r="G204" s="120">
        <v>0.93567999999999996</v>
      </c>
      <c r="H204" s="127">
        <v>0.14003303328765204</v>
      </c>
      <c r="I204" s="122">
        <v>1.0757130332876521</v>
      </c>
      <c r="J204" s="66"/>
      <c r="K204" s="84"/>
      <c r="L204" s="132"/>
      <c r="M204" s="19"/>
    </row>
    <row r="205" spans="1:13" x14ac:dyDescent="0.25">
      <c r="A205" s="90">
        <v>189</v>
      </c>
      <c r="B205" s="43" t="s">
        <v>217</v>
      </c>
      <c r="C205" s="42">
        <v>65.5</v>
      </c>
      <c r="D205" s="48" t="s">
        <v>317</v>
      </c>
      <c r="E205" s="121">
        <v>3892</v>
      </c>
      <c r="F205" s="121">
        <v>3958</v>
      </c>
      <c r="G205" s="120">
        <v>5.6759999999999998E-2</v>
      </c>
      <c r="H205" s="127">
        <v>0.21430288972759834</v>
      </c>
      <c r="I205" s="122">
        <v>0.27106288972759834</v>
      </c>
      <c r="J205" s="66"/>
      <c r="K205" s="84"/>
      <c r="L205" s="132"/>
      <c r="M205" s="19"/>
    </row>
    <row r="206" spans="1:13" x14ac:dyDescent="0.25">
      <c r="A206" s="90">
        <v>190</v>
      </c>
      <c r="B206" s="45" t="s">
        <v>218</v>
      </c>
      <c r="C206" s="42">
        <v>109.5</v>
      </c>
      <c r="D206" s="48" t="s">
        <v>317</v>
      </c>
      <c r="E206" s="121">
        <v>9846</v>
      </c>
      <c r="F206" s="121">
        <v>10206</v>
      </c>
      <c r="G206" s="120">
        <v>0.30959999999999999</v>
      </c>
      <c r="H206" s="127">
        <v>0.35826208282705369</v>
      </c>
      <c r="I206" s="122">
        <v>0.66786208282705362</v>
      </c>
      <c r="J206" s="66"/>
      <c r="K206" s="84"/>
      <c r="L206" s="132"/>
      <c r="M206" s="19"/>
    </row>
    <row r="207" spans="1:13" x14ac:dyDescent="0.25">
      <c r="A207" s="90">
        <v>191</v>
      </c>
      <c r="B207" s="43" t="s">
        <v>219</v>
      </c>
      <c r="C207" s="42">
        <v>43</v>
      </c>
      <c r="D207" s="48" t="s">
        <v>317</v>
      </c>
      <c r="E207" s="121">
        <v>5829</v>
      </c>
      <c r="F207" s="121">
        <v>5829</v>
      </c>
      <c r="G207" s="120">
        <v>0</v>
      </c>
      <c r="H207" s="127">
        <v>0.14068739325628593</v>
      </c>
      <c r="I207" s="122">
        <v>0.14068739325628593</v>
      </c>
      <c r="J207" s="66"/>
      <c r="K207" s="84"/>
      <c r="L207" s="132"/>
      <c r="M207" s="19"/>
    </row>
    <row r="208" spans="1:13" x14ac:dyDescent="0.25">
      <c r="A208" s="90">
        <v>192</v>
      </c>
      <c r="B208" s="43" t="s">
        <v>220</v>
      </c>
      <c r="C208" s="42">
        <v>65.3</v>
      </c>
      <c r="D208" s="48" t="s">
        <v>317</v>
      </c>
      <c r="E208" s="121">
        <v>8773</v>
      </c>
      <c r="F208" s="121">
        <v>9353</v>
      </c>
      <c r="G208" s="120">
        <v>0.49879999999999997</v>
      </c>
      <c r="H208" s="127">
        <v>0.21364852975896445</v>
      </c>
      <c r="I208" s="122">
        <v>0.71244852975896444</v>
      </c>
      <c r="J208" s="66"/>
      <c r="K208" s="84"/>
      <c r="L208" s="132"/>
      <c r="M208" s="19"/>
    </row>
    <row r="209" spans="1:13" x14ac:dyDescent="0.25">
      <c r="A209" s="90">
        <v>196</v>
      </c>
      <c r="B209" s="43" t="s">
        <v>221</v>
      </c>
      <c r="C209" s="42">
        <v>52.8</v>
      </c>
      <c r="D209" s="48" t="s">
        <v>316</v>
      </c>
      <c r="E209" s="119">
        <v>5.2140000000000004</v>
      </c>
      <c r="F209" s="119">
        <v>5.7249999999999996</v>
      </c>
      <c r="G209" s="120">
        <v>0.43935779999999935</v>
      </c>
      <c r="H209" s="127">
        <v>0.17275103171934644</v>
      </c>
      <c r="I209" s="122">
        <v>0.61210883171934583</v>
      </c>
      <c r="J209" s="66"/>
      <c r="K209" s="84"/>
      <c r="L209" s="132"/>
      <c r="M209" s="19"/>
    </row>
    <row r="210" spans="1:13" x14ac:dyDescent="0.25">
      <c r="A210" s="90">
        <v>197</v>
      </c>
      <c r="B210" s="43" t="s">
        <v>222</v>
      </c>
      <c r="C210" s="42">
        <v>51.2</v>
      </c>
      <c r="D210" s="48" t="s">
        <v>316</v>
      </c>
      <c r="E210" s="119">
        <v>6.0010000000000003</v>
      </c>
      <c r="F210" s="119">
        <v>6.476</v>
      </c>
      <c r="G210" s="120">
        <v>0.40840499999999968</v>
      </c>
      <c r="H210" s="127">
        <v>0.16751615197027536</v>
      </c>
      <c r="I210" s="122">
        <v>0.57592115197027505</v>
      </c>
      <c r="J210" s="66"/>
      <c r="K210" s="84"/>
      <c r="L210" s="132"/>
      <c r="M210" s="19"/>
    </row>
    <row r="211" spans="1:13" x14ac:dyDescent="0.25">
      <c r="A211" s="90">
        <v>198</v>
      </c>
      <c r="B211" s="43" t="s">
        <v>223</v>
      </c>
      <c r="C211" s="42">
        <v>113.6</v>
      </c>
      <c r="D211" s="48" t="s">
        <v>316</v>
      </c>
      <c r="E211" s="119">
        <v>19.332000000000001</v>
      </c>
      <c r="F211" s="119">
        <v>22.074999999999999</v>
      </c>
      <c r="G211" s="120">
        <v>2.3584313999999988</v>
      </c>
      <c r="H211" s="127">
        <v>0.37167646218404837</v>
      </c>
      <c r="I211" s="122">
        <v>2.7301078621840471</v>
      </c>
      <c r="J211" s="66"/>
      <c r="K211" s="84"/>
      <c r="L211" s="132"/>
      <c r="M211" s="19"/>
    </row>
    <row r="212" spans="1:13" x14ac:dyDescent="0.25">
      <c r="A212" s="90">
        <v>199</v>
      </c>
      <c r="B212" s="43" t="s">
        <v>224</v>
      </c>
      <c r="C212" s="42">
        <v>106.7</v>
      </c>
      <c r="D212" s="48" t="s">
        <v>316</v>
      </c>
      <c r="E212" s="119">
        <v>15.868</v>
      </c>
      <c r="F212" s="119">
        <v>18.010000000000002</v>
      </c>
      <c r="G212" s="120">
        <v>1.841691600000001</v>
      </c>
      <c r="H212" s="127">
        <v>0.3491010432661793</v>
      </c>
      <c r="I212" s="122">
        <v>2.1907926432661804</v>
      </c>
      <c r="J212" s="66"/>
      <c r="K212" s="84"/>
      <c r="L212" s="132"/>
      <c r="M212" s="19"/>
    </row>
    <row r="213" spans="1:13" x14ac:dyDescent="0.25">
      <c r="A213" s="90">
        <v>200</v>
      </c>
      <c r="B213" s="43" t="s">
        <v>225</v>
      </c>
      <c r="C213" s="42">
        <v>92.7</v>
      </c>
      <c r="D213" s="48" t="s">
        <v>316</v>
      </c>
      <c r="E213" s="119">
        <v>4.7839999999999998</v>
      </c>
      <c r="F213" s="119">
        <v>5.8559999999999999</v>
      </c>
      <c r="G213" s="120">
        <v>0.92170560000000001</v>
      </c>
      <c r="H213" s="127">
        <v>0.3032958454618071</v>
      </c>
      <c r="I213" s="122">
        <v>1.2250014454618072</v>
      </c>
      <c r="J213" s="66"/>
      <c r="K213" s="84"/>
      <c r="L213" s="132"/>
      <c r="M213" s="19"/>
    </row>
    <row r="214" spans="1:13" x14ac:dyDescent="0.25">
      <c r="A214" s="90">
        <v>201</v>
      </c>
      <c r="B214" s="43" t="s">
        <v>226</v>
      </c>
      <c r="C214" s="42">
        <v>81.8</v>
      </c>
      <c r="D214" s="48" t="s">
        <v>316</v>
      </c>
      <c r="E214" s="119">
        <v>9.4290000000000003</v>
      </c>
      <c r="F214" s="119">
        <v>11.13</v>
      </c>
      <c r="G214" s="120">
        <v>1.4625198000000004</v>
      </c>
      <c r="H214" s="127">
        <v>0.2676332271712602</v>
      </c>
      <c r="I214" s="122">
        <v>1.7301530271712606</v>
      </c>
      <c r="J214" s="66"/>
      <c r="K214" s="84"/>
      <c r="L214" s="132"/>
      <c r="M214" s="19"/>
    </row>
    <row r="215" spans="1:13" x14ac:dyDescent="0.25">
      <c r="A215" s="90">
        <v>202</v>
      </c>
      <c r="B215" s="43" t="s">
        <v>227</v>
      </c>
      <c r="C215" s="42">
        <v>52.3</v>
      </c>
      <c r="D215" s="48" t="s">
        <v>316</v>
      </c>
      <c r="E215" s="119">
        <v>2.0979999999999999</v>
      </c>
      <c r="F215" s="119">
        <v>2.391</v>
      </c>
      <c r="G215" s="120">
        <v>0.25192140000000013</v>
      </c>
      <c r="H215" s="127">
        <v>0.17111513179776172</v>
      </c>
      <c r="I215" s="122">
        <v>0.42303653179776185</v>
      </c>
      <c r="J215" s="66"/>
      <c r="K215" s="84"/>
      <c r="L215" s="132"/>
      <c r="M215" s="19"/>
    </row>
    <row r="216" spans="1:13" x14ac:dyDescent="0.25">
      <c r="A216" s="90">
        <v>203</v>
      </c>
      <c r="B216" s="43" t="s">
        <v>228</v>
      </c>
      <c r="C216" s="42">
        <v>51.3</v>
      </c>
      <c r="D216" s="48" t="s">
        <v>316</v>
      </c>
      <c r="E216" s="119">
        <v>5.819</v>
      </c>
      <c r="F216" s="119">
        <v>6.4039999999999999</v>
      </c>
      <c r="G216" s="120">
        <v>0.50298299999999996</v>
      </c>
      <c r="H216" s="127">
        <v>0.16784333195459228</v>
      </c>
      <c r="I216" s="122">
        <v>0.67082633195459218</v>
      </c>
      <c r="J216" s="66"/>
      <c r="K216" s="84"/>
      <c r="L216" s="132"/>
      <c r="M216" s="19"/>
    </row>
    <row r="217" spans="1:13" x14ac:dyDescent="0.25">
      <c r="A217" s="90">
        <v>204</v>
      </c>
      <c r="B217" s="43" t="s">
        <v>229</v>
      </c>
      <c r="C217" s="42">
        <v>113.7</v>
      </c>
      <c r="D217" s="48" t="s">
        <v>316</v>
      </c>
      <c r="E217" s="119">
        <v>22.532</v>
      </c>
      <c r="F217" s="119">
        <v>24.873999999999999</v>
      </c>
      <c r="G217" s="120">
        <v>2.0136515999999989</v>
      </c>
      <c r="H217" s="127">
        <v>0.37200364216836534</v>
      </c>
      <c r="I217" s="122">
        <v>2.3856552421683643</v>
      </c>
      <c r="J217" s="66"/>
      <c r="K217" s="84"/>
      <c r="L217" s="132"/>
      <c r="M217" s="19"/>
    </row>
    <row r="218" spans="1:13" x14ac:dyDescent="0.25">
      <c r="A218" s="90">
        <v>205</v>
      </c>
      <c r="B218" s="43" t="s">
        <v>230</v>
      </c>
      <c r="C218" s="42">
        <v>107</v>
      </c>
      <c r="D218" s="48" t="s">
        <v>316</v>
      </c>
      <c r="E218" s="119">
        <v>8.484</v>
      </c>
      <c r="F218" s="119">
        <v>8.9359999999999999</v>
      </c>
      <c r="G218" s="120">
        <v>0.38862959999999996</v>
      </c>
      <c r="H218" s="127">
        <v>0.35008258321913011</v>
      </c>
      <c r="I218" s="122">
        <v>0.73871218321913013</v>
      </c>
      <c r="J218" s="66"/>
      <c r="K218" s="84"/>
      <c r="L218" s="132"/>
      <c r="M218" s="19"/>
    </row>
    <row r="219" spans="1:13" x14ac:dyDescent="0.25">
      <c r="A219" s="90">
        <v>206</v>
      </c>
      <c r="B219" s="43" t="s">
        <v>231</v>
      </c>
      <c r="C219" s="42">
        <v>92.7</v>
      </c>
      <c r="D219" s="48" t="s">
        <v>316</v>
      </c>
      <c r="E219" s="119">
        <v>10.832000000000001</v>
      </c>
      <c r="F219" s="119">
        <v>12.026</v>
      </c>
      <c r="G219" s="120">
        <v>1.0266011999999991</v>
      </c>
      <c r="H219" s="127">
        <v>0.3032958454618071</v>
      </c>
      <c r="I219" s="122">
        <v>1.3298970454618062</v>
      </c>
      <c r="J219" s="66"/>
      <c r="K219" s="84"/>
      <c r="L219" s="132"/>
      <c r="M219" s="19"/>
    </row>
    <row r="220" spans="1:13" x14ac:dyDescent="0.25">
      <c r="A220" s="90">
        <v>207</v>
      </c>
      <c r="B220" s="43" t="s">
        <v>232</v>
      </c>
      <c r="C220" s="42">
        <v>81</v>
      </c>
      <c r="D220" s="48" t="s">
        <v>316</v>
      </c>
      <c r="E220" s="119">
        <v>7.12</v>
      </c>
      <c r="F220" s="119">
        <v>7.93</v>
      </c>
      <c r="G220" s="120">
        <v>0.69643799999999967</v>
      </c>
      <c r="H220" s="127">
        <v>0.26501578729672465</v>
      </c>
      <c r="I220" s="122">
        <v>0.96145378729672437</v>
      </c>
      <c r="J220" s="66"/>
      <c r="K220" s="84"/>
      <c r="L220" s="132"/>
      <c r="M220" s="19"/>
    </row>
    <row r="221" spans="1:13" x14ac:dyDescent="0.25">
      <c r="A221" s="90">
        <v>208</v>
      </c>
      <c r="B221" s="43" t="s">
        <v>233</v>
      </c>
      <c r="C221" s="42">
        <v>53.2</v>
      </c>
      <c r="D221" s="48" t="s">
        <v>316</v>
      </c>
      <c r="E221" s="119">
        <v>6.57</v>
      </c>
      <c r="F221" s="119">
        <v>6.7919999999999998</v>
      </c>
      <c r="G221" s="120">
        <v>0.19087559999999959</v>
      </c>
      <c r="H221" s="127">
        <v>0.17405975165661422</v>
      </c>
      <c r="I221" s="122">
        <v>0.36493535165661384</v>
      </c>
      <c r="J221" s="66"/>
      <c r="K221" s="84"/>
      <c r="L221" s="132"/>
      <c r="M221" s="19"/>
    </row>
    <row r="222" spans="1:13" x14ac:dyDescent="0.25">
      <c r="A222" s="90">
        <v>209</v>
      </c>
      <c r="B222" s="43" t="s">
        <v>234</v>
      </c>
      <c r="C222" s="42">
        <v>51.1</v>
      </c>
      <c r="D222" s="48" t="s">
        <v>316</v>
      </c>
      <c r="E222" s="119">
        <v>8.6579999999999995</v>
      </c>
      <c r="F222" s="119">
        <v>9.5540000000000003</v>
      </c>
      <c r="G222" s="120">
        <v>0.77038080000000064</v>
      </c>
      <c r="H222" s="127">
        <v>0.16718897198595839</v>
      </c>
      <c r="I222" s="122">
        <v>0.93756977198595903</v>
      </c>
      <c r="J222" s="66"/>
      <c r="K222" s="84"/>
      <c r="L222" s="132"/>
      <c r="M222" s="19"/>
    </row>
    <row r="223" spans="1:13" x14ac:dyDescent="0.25">
      <c r="A223" s="90">
        <v>210</v>
      </c>
      <c r="B223" s="43" t="s">
        <v>235</v>
      </c>
      <c r="C223" s="42">
        <v>113.8</v>
      </c>
      <c r="D223" s="48" t="s">
        <v>316</v>
      </c>
      <c r="E223" s="119">
        <v>17.373000000000001</v>
      </c>
      <c r="F223" s="119">
        <v>19.673999999999999</v>
      </c>
      <c r="G223" s="120">
        <v>1.9783997999999987</v>
      </c>
      <c r="H223" s="127">
        <v>0.37233082215268226</v>
      </c>
      <c r="I223" s="122">
        <v>2.3507306221526809</v>
      </c>
      <c r="J223" s="66"/>
      <c r="K223" s="84"/>
      <c r="L223" s="132"/>
      <c r="M223" s="19"/>
    </row>
    <row r="224" spans="1:13" x14ac:dyDescent="0.25">
      <c r="A224" s="90">
        <v>211</v>
      </c>
      <c r="B224" s="43" t="s">
        <v>236</v>
      </c>
      <c r="C224" s="42">
        <v>106.9</v>
      </c>
      <c r="D224" s="48" t="s">
        <v>316</v>
      </c>
      <c r="E224" s="119">
        <v>5.16</v>
      </c>
      <c r="F224" s="119">
        <v>5.16</v>
      </c>
      <c r="G224" s="120">
        <v>0</v>
      </c>
      <c r="H224" s="127">
        <v>0.34975540323481319</v>
      </c>
      <c r="I224" s="122">
        <v>0.34975540323481319</v>
      </c>
      <c r="J224" s="66"/>
      <c r="K224" s="84"/>
      <c r="L224" s="132"/>
      <c r="M224" s="19"/>
    </row>
    <row r="225" spans="1:13" x14ac:dyDescent="0.25">
      <c r="A225" s="90">
        <v>212</v>
      </c>
      <c r="B225" s="43" t="s">
        <v>237</v>
      </c>
      <c r="C225" s="42">
        <v>93.2</v>
      </c>
      <c r="D225" s="48" t="s">
        <v>316</v>
      </c>
      <c r="E225" s="119">
        <v>9.3650000000000002</v>
      </c>
      <c r="F225" s="119">
        <v>10.861000000000001</v>
      </c>
      <c r="G225" s="120">
        <v>1.2862608000000004</v>
      </c>
      <c r="H225" s="127">
        <v>0.30493174538339185</v>
      </c>
      <c r="I225" s="122">
        <v>1.5911925453833922</v>
      </c>
      <c r="J225" s="66"/>
      <c r="K225" s="84"/>
      <c r="L225" s="132"/>
      <c r="M225" s="19"/>
    </row>
    <row r="226" spans="1:13" x14ac:dyDescent="0.25">
      <c r="A226" s="90">
        <v>213</v>
      </c>
      <c r="B226" s="43" t="s">
        <v>238</v>
      </c>
      <c r="C226" s="42">
        <v>80.7</v>
      </c>
      <c r="D226" s="48" t="s">
        <v>316</v>
      </c>
      <c r="E226" s="119">
        <v>4.9400000000000004</v>
      </c>
      <c r="F226" s="119">
        <v>5.274</v>
      </c>
      <c r="G226" s="120">
        <v>0.28717319999999968</v>
      </c>
      <c r="H226" s="127">
        <v>0.26403424734377384</v>
      </c>
      <c r="I226" s="122">
        <v>0.55120744734377358</v>
      </c>
      <c r="J226" s="66"/>
      <c r="K226" s="84"/>
      <c r="L226" s="132"/>
      <c r="M226" s="19"/>
    </row>
    <row r="227" spans="1:13" x14ac:dyDescent="0.25">
      <c r="A227" s="90">
        <v>214</v>
      </c>
      <c r="B227" s="43" t="s">
        <v>239</v>
      </c>
      <c r="C227" s="42">
        <v>52.5</v>
      </c>
      <c r="D227" s="48" t="s">
        <v>316</v>
      </c>
      <c r="E227" s="119">
        <v>5.0129999999999999</v>
      </c>
      <c r="F227" s="119">
        <v>5.7350000000000003</v>
      </c>
      <c r="G227" s="120">
        <v>0.62077560000000032</v>
      </c>
      <c r="H227" s="127">
        <v>0.17176949176639561</v>
      </c>
      <c r="I227" s="122">
        <v>0.79254509176639587</v>
      </c>
      <c r="J227" s="66"/>
      <c r="K227" s="84"/>
      <c r="L227" s="132"/>
      <c r="M227" s="19"/>
    </row>
    <row r="228" spans="1:13" x14ac:dyDescent="0.25">
      <c r="A228" s="90">
        <v>215</v>
      </c>
      <c r="B228" s="43" t="s">
        <v>240</v>
      </c>
      <c r="C228" s="42">
        <v>51</v>
      </c>
      <c r="D228" s="48" t="s">
        <v>316</v>
      </c>
      <c r="E228" s="119">
        <v>0.34499999999999997</v>
      </c>
      <c r="F228" s="119">
        <v>0.39</v>
      </c>
      <c r="G228" s="120">
        <v>3.8691000000000038E-2</v>
      </c>
      <c r="H228" s="127">
        <v>0.16686179200164145</v>
      </c>
      <c r="I228" s="122">
        <v>0.20555279200164148</v>
      </c>
      <c r="J228" s="66"/>
      <c r="K228" s="84"/>
      <c r="L228" s="132"/>
      <c r="M228" s="19"/>
    </row>
    <row r="229" spans="1:13" x14ac:dyDescent="0.25">
      <c r="A229" s="90">
        <v>216</v>
      </c>
      <c r="B229" s="43" t="s">
        <v>241</v>
      </c>
      <c r="C229" s="42">
        <v>113.9</v>
      </c>
      <c r="D229" s="48" t="s">
        <v>316</v>
      </c>
      <c r="E229" s="119">
        <v>21.57</v>
      </c>
      <c r="F229" s="119">
        <v>24.617000000000001</v>
      </c>
      <c r="G229" s="120">
        <v>2.6198106000000005</v>
      </c>
      <c r="H229" s="127">
        <v>0.37265800213699923</v>
      </c>
      <c r="I229" s="122">
        <v>2.9924686021369999</v>
      </c>
      <c r="J229" s="66"/>
      <c r="K229" s="84"/>
      <c r="L229" s="132"/>
      <c r="M229" s="19"/>
    </row>
    <row r="230" spans="1:13" x14ac:dyDescent="0.25">
      <c r="A230" s="90">
        <v>217</v>
      </c>
      <c r="B230" s="43" t="s">
        <v>242</v>
      </c>
      <c r="C230" s="42">
        <v>106.5</v>
      </c>
      <c r="D230" s="48" t="s">
        <v>316</v>
      </c>
      <c r="E230" s="119">
        <v>8.4420000000000002</v>
      </c>
      <c r="F230" s="119">
        <v>9.3290000000000006</v>
      </c>
      <c r="G230" s="120">
        <v>0.76264260000000039</v>
      </c>
      <c r="H230" s="127">
        <v>0.34844668329754541</v>
      </c>
      <c r="I230" s="122">
        <v>1.1110892832975459</v>
      </c>
      <c r="J230" s="66"/>
      <c r="K230" s="84"/>
      <c r="L230" s="132"/>
      <c r="M230" s="19"/>
    </row>
    <row r="231" spans="1:13" x14ac:dyDescent="0.25">
      <c r="A231" s="90">
        <v>218</v>
      </c>
      <c r="B231" s="43" t="s">
        <v>243</v>
      </c>
      <c r="C231" s="42">
        <v>92.6</v>
      </c>
      <c r="D231" s="48" t="s">
        <v>316</v>
      </c>
      <c r="E231" s="119">
        <v>6.79</v>
      </c>
      <c r="F231" s="119">
        <v>6.8970000000000002</v>
      </c>
      <c r="G231" s="120">
        <v>9.199860000000018E-2</v>
      </c>
      <c r="H231" s="127">
        <v>0.30296866547749013</v>
      </c>
      <c r="I231" s="122">
        <v>0.39496726547749028</v>
      </c>
      <c r="J231" s="66"/>
      <c r="K231" s="84"/>
      <c r="L231" s="132"/>
      <c r="M231" s="19"/>
    </row>
    <row r="232" spans="1:13" x14ac:dyDescent="0.25">
      <c r="A232" s="90">
        <v>219</v>
      </c>
      <c r="B232" s="43" t="s">
        <v>244</v>
      </c>
      <c r="C232" s="42">
        <v>81.400000000000006</v>
      </c>
      <c r="D232" s="48" t="s">
        <v>316</v>
      </c>
      <c r="E232" s="119">
        <v>6.3179999999999996</v>
      </c>
      <c r="F232" s="119">
        <v>7.5380000000000003</v>
      </c>
      <c r="G232" s="120">
        <v>1.0489560000000007</v>
      </c>
      <c r="H232" s="127">
        <v>0.26632450723399248</v>
      </c>
      <c r="I232" s="122">
        <v>1.315280507233993</v>
      </c>
      <c r="J232" s="66"/>
      <c r="K232" s="84"/>
      <c r="L232" s="132"/>
      <c r="M232" s="19"/>
    </row>
    <row r="233" spans="1:13" x14ac:dyDescent="0.25">
      <c r="A233" s="90">
        <v>220</v>
      </c>
      <c r="B233" s="43" t="s">
        <v>245</v>
      </c>
      <c r="C233" s="42">
        <v>52.9</v>
      </c>
      <c r="D233" s="48" t="s">
        <v>316</v>
      </c>
      <c r="E233" s="119">
        <v>6.03</v>
      </c>
      <c r="F233" s="119">
        <v>6.6</v>
      </c>
      <c r="G233" s="120">
        <v>0.49008599999999947</v>
      </c>
      <c r="H233" s="127">
        <v>0.17307821170366339</v>
      </c>
      <c r="I233" s="122">
        <v>0.66316421170366291</v>
      </c>
      <c r="J233" s="66"/>
      <c r="K233" s="84"/>
      <c r="L233" s="132"/>
      <c r="M233" s="19"/>
    </row>
    <row r="234" spans="1:13" x14ac:dyDescent="0.25">
      <c r="A234" s="90">
        <v>221</v>
      </c>
      <c r="B234" s="43" t="s">
        <v>246</v>
      </c>
      <c r="C234" s="42">
        <v>51.4</v>
      </c>
      <c r="D234" s="48" t="s">
        <v>316</v>
      </c>
      <c r="E234" s="119">
        <v>8.4830000000000005</v>
      </c>
      <c r="F234" s="119">
        <v>9.4789999999999992</v>
      </c>
      <c r="G234" s="120">
        <v>0.85636079999999881</v>
      </c>
      <c r="H234" s="127">
        <v>0.16817051193890922</v>
      </c>
      <c r="I234" s="122">
        <v>1.0245313119389081</v>
      </c>
      <c r="J234" s="66"/>
      <c r="K234" s="84"/>
      <c r="L234" s="132"/>
      <c r="M234" s="19"/>
    </row>
    <row r="235" spans="1:13" x14ac:dyDescent="0.25">
      <c r="A235" s="90">
        <v>222</v>
      </c>
      <c r="B235" s="43" t="s">
        <v>247</v>
      </c>
      <c r="C235" s="42">
        <v>115</v>
      </c>
      <c r="D235" s="48" t="s">
        <v>316</v>
      </c>
      <c r="E235" s="119">
        <v>7.9660000000000002</v>
      </c>
      <c r="F235" s="119">
        <v>7.9660000000000002</v>
      </c>
      <c r="G235" s="120">
        <v>0</v>
      </c>
      <c r="H235" s="127">
        <v>0.37625698196448565</v>
      </c>
      <c r="I235" s="122">
        <v>0.37625698196448565</v>
      </c>
      <c r="J235" s="66"/>
      <c r="K235" s="84"/>
      <c r="L235" s="132"/>
      <c r="M235" s="19"/>
    </row>
    <row r="236" spans="1:13" x14ac:dyDescent="0.25">
      <c r="A236" s="90">
        <v>223</v>
      </c>
      <c r="B236" s="43" t="s">
        <v>248</v>
      </c>
      <c r="C236" s="42">
        <v>106.7</v>
      </c>
      <c r="D236" s="48" t="s">
        <v>316</v>
      </c>
      <c r="E236" s="119">
        <v>11.662000000000001</v>
      </c>
      <c r="F236" s="119">
        <v>12.688000000000001</v>
      </c>
      <c r="G236" s="120">
        <v>0.88215479999999979</v>
      </c>
      <c r="H236" s="127">
        <v>0.3491010432661793</v>
      </c>
      <c r="I236" s="122">
        <v>1.2312558432661791</v>
      </c>
      <c r="J236" s="66"/>
      <c r="K236" s="84"/>
      <c r="L236" s="132"/>
      <c r="M236" s="19"/>
    </row>
    <row r="237" spans="1:13" x14ac:dyDescent="0.25">
      <c r="A237" s="90">
        <v>224</v>
      </c>
      <c r="B237" s="43" t="s">
        <v>249</v>
      </c>
      <c r="C237" s="42">
        <v>92.4</v>
      </c>
      <c r="D237" s="48" t="s">
        <v>316</v>
      </c>
      <c r="E237" s="119">
        <v>6.8949999999999996</v>
      </c>
      <c r="F237" s="119">
        <v>7.5880000000000001</v>
      </c>
      <c r="G237" s="120">
        <v>0.59584140000000041</v>
      </c>
      <c r="H237" s="127">
        <v>0.3023143055088563</v>
      </c>
      <c r="I237" s="122">
        <v>0.89815570550885671</v>
      </c>
      <c r="J237" s="66"/>
      <c r="K237" s="84"/>
      <c r="L237" s="132"/>
      <c r="M237" s="19"/>
    </row>
    <row r="238" spans="1:13" x14ac:dyDescent="0.25">
      <c r="A238" s="90">
        <v>225</v>
      </c>
      <c r="B238" s="43" t="s">
        <v>250</v>
      </c>
      <c r="C238" s="42">
        <v>81.2</v>
      </c>
      <c r="D238" s="48" t="s">
        <v>316</v>
      </c>
      <c r="E238" s="119">
        <v>7.87</v>
      </c>
      <c r="F238" s="119">
        <v>8.5050000000000008</v>
      </c>
      <c r="G238" s="120">
        <v>0.5459730000000006</v>
      </c>
      <c r="H238" s="127">
        <v>0.26567014726535854</v>
      </c>
      <c r="I238" s="122">
        <v>0.81164314726535913</v>
      </c>
      <c r="J238" s="66"/>
      <c r="K238" s="84"/>
      <c r="L238" s="132"/>
      <c r="M238" s="19"/>
    </row>
    <row r="239" spans="1:13" x14ac:dyDescent="0.25">
      <c r="A239" s="90">
        <v>226</v>
      </c>
      <c r="B239" s="43" t="s">
        <v>251</v>
      </c>
      <c r="C239" s="42">
        <v>52.7</v>
      </c>
      <c r="D239" s="48" t="s">
        <v>316</v>
      </c>
      <c r="E239" s="119">
        <v>2.3319999999999999</v>
      </c>
      <c r="F239" s="119">
        <v>2.87</v>
      </c>
      <c r="G239" s="120">
        <v>0.46257240000000022</v>
      </c>
      <c r="H239" s="127">
        <v>0.1724238517350295</v>
      </c>
      <c r="I239" s="122">
        <v>0.63499625173502972</v>
      </c>
      <c r="J239" s="66"/>
      <c r="K239" s="84"/>
      <c r="L239" s="132"/>
      <c r="M239" s="19"/>
    </row>
    <row r="240" spans="1:13" x14ac:dyDescent="0.25">
      <c r="A240" s="90">
        <v>227</v>
      </c>
      <c r="B240" s="43" t="s">
        <v>252</v>
      </c>
      <c r="C240" s="42">
        <v>51.5</v>
      </c>
      <c r="D240" s="48" t="s">
        <v>316</v>
      </c>
      <c r="E240" s="119">
        <v>6.8090000000000002</v>
      </c>
      <c r="F240" s="119">
        <v>7.3780000000000001</v>
      </c>
      <c r="G240" s="120">
        <v>0.48922619999999994</v>
      </c>
      <c r="H240" s="127">
        <v>0.16849769192322617</v>
      </c>
      <c r="I240" s="122">
        <v>0.65772389192322611</v>
      </c>
      <c r="J240" s="66"/>
      <c r="K240" s="84"/>
      <c r="L240" s="132"/>
      <c r="M240" s="19"/>
    </row>
    <row r="241" spans="1:13" x14ac:dyDescent="0.25">
      <c r="A241" s="90">
        <v>228</v>
      </c>
      <c r="B241" s="43" t="s">
        <v>253</v>
      </c>
      <c r="C241" s="42">
        <v>113.5</v>
      </c>
      <c r="D241" s="48" t="s">
        <v>316</v>
      </c>
      <c r="E241" s="119">
        <v>22.648</v>
      </c>
      <c r="F241" s="119">
        <v>25.09</v>
      </c>
      <c r="G241" s="120">
        <v>2.0996316000000004</v>
      </c>
      <c r="H241" s="127">
        <v>0.37134928219973146</v>
      </c>
      <c r="I241" s="122">
        <v>2.4709808821997319</v>
      </c>
      <c r="J241" s="66"/>
      <c r="K241" s="84"/>
      <c r="L241" s="132"/>
      <c r="M241" s="19"/>
    </row>
    <row r="242" spans="1:13" x14ac:dyDescent="0.25">
      <c r="A242" s="90">
        <v>229</v>
      </c>
      <c r="B242" s="43" t="s">
        <v>254</v>
      </c>
      <c r="C242" s="42">
        <v>107.4</v>
      </c>
      <c r="D242" s="48" t="s">
        <v>316</v>
      </c>
      <c r="E242" s="119">
        <v>12.365</v>
      </c>
      <c r="F242" s="119">
        <v>13.321999999999999</v>
      </c>
      <c r="G242" s="120">
        <v>0.82282859999999913</v>
      </c>
      <c r="H242" s="127">
        <v>0.35139130315639788</v>
      </c>
      <c r="I242" s="122">
        <v>1.1742199031563971</v>
      </c>
      <c r="J242" s="66"/>
      <c r="K242" s="84"/>
      <c r="L242" s="132"/>
      <c r="M242" s="19"/>
    </row>
    <row r="243" spans="1:13" x14ac:dyDescent="0.25">
      <c r="A243" s="90">
        <v>230</v>
      </c>
      <c r="B243" s="43" t="s">
        <v>255</v>
      </c>
      <c r="C243" s="42">
        <v>93</v>
      </c>
      <c r="D243" s="48" t="s">
        <v>316</v>
      </c>
      <c r="E243" s="119">
        <v>9.1359999999999992</v>
      </c>
      <c r="F243" s="119">
        <v>10.425000000000001</v>
      </c>
      <c r="G243" s="120">
        <v>1.1082822000000012</v>
      </c>
      <c r="H243" s="127">
        <v>0.30427738541475796</v>
      </c>
      <c r="I243" s="122">
        <v>1.4125595854147592</v>
      </c>
      <c r="J243" s="66"/>
      <c r="K243" s="84"/>
      <c r="L243" s="132"/>
      <c r="M243" s="19"/>
    </row>
    <row r="244" spans="1:13" x14ac:dyDescent="0.25">
      <c r="A244" s="90">
        <v>231</v>
      </c>
      <c r="B244" s="43" t="s">
        <v>256</v>
      </c>
      <c r="C244" s="42">
        <v>80.900000000000006</v>
      </c>
      <c r="D244" s="48" t="s">
        <v>316</v>
      </c>
      <c r="E244" s="119">
        <v>11.302</v>
      </c>
      <c r="F244" s="119">
        <v>12.868</v>
      </c>
      <c r="G244" s="120">
        <v>1.3464468000000007</v>
      </c>
      <c r="H244" s="127">
        <v>0.26468860731240773</v>
      </c>
      <c r="I244" s="122">
        <v>1.6111354073124085</v>
      </c>
      <c r="J244" s="66"/>
      <c r="K244" s="84"/>
      <c r="L244" s="132"/>
      <c r="M244" s="19"/>
    </row>
    <row r="245" spans="1:13" x14ac:dyDescent="0.25">
      <c r="A245" s="90">
        <v>232</v>
      </c>
      <c r="B245" s="43" t="s">
        <v>257</v>
      </c>
      <c r="C245" s="42">
        <v>52.5</v>
      </c>
      <c r="D245" s="48" t="s">
        <v>316</v>
      </c>
      <c r="E245" s="119">
        <v>7.5940000000000003</v>
      </c>
      <c r="F245" s="119">
        <v>8.6769999999999996</v>
      </c>
      <c r="G245" s="120">
        <v>0.93116339999999942</v>
      </c>
      <c r="H245" s="127">
        <v>0.17176949176639561</v>
      </c>
      <c r="I245" s="122">
        <v>1.102932891766395</v>
      </c>
      <c r="J245" s="66"/>
      <c r="K245" s="84"/>
      <c r="L245" s="132"/>
      <c r="M245" s="19"/>
    </row>
    <row r="246" spans="1:13" x14ac:dyDescent="0.25">
      <c r="A246" s="90">
        <v>233</v>
      </c>
      <c r="B246" s="43" t="s">
        <v>258</v>
      </c>
      <c r="C246" s="42">
        <v>50.7</v>
      </c>
      <c r="D246" s="48" t="s">
        <v>316</v>
      </c>
      <c r="E246" s="119">
        <v>7.109</v>
      </c>
      <c r="F246" s="119">
        <v>7.9480000000000004</v>
      </c>
      <c r="G246" s="120">
        <v>0.72137220000000035</v>
      </c>
      <c r="H246" s="127">
        <v>0.16588025204869064</v>
      </c>
      <c r="I246" s="122">
        <v>0.88725245204869096</v>
      </c>
      <c r="J246" s="66"/>
      <c r="K246" s="84"/>
      <c r="L246" s="132"/>
      <c r="M246" s="19"/>
    </row>
    <row r="247" spans="1:13" x14ac:dyDescent="0.25">
      <c r="A247" s="90">
        <v>234</v>
      </c>
      <c r="B247" s="43" t="s">
        <v>259</v>
      </c>
      <c r="C247" s="42">
        <v>113.8</v>
      </c>
      <c r="D247" s="48" t="s">
        <v>316</v>
      </c>
      <c r="E247" s="119">
        <v>7.5439999999999996</v>
      </c>
      <c r="F247" s="119">
        <v>7.5549999999999997</v>
      </c>
      <c r="G247" s="120">
        <v>9.4578000000001047E-3</v>
      </c>
      <c r="H247" s="127">
        <v>0.37233082215268226</v>
      </c>
      <c r="I247" s="122">
        <v>0.38178862215268239</v>
      </c>
      <c r="J247" s="66"/>
      <c r="K247" s="84"/>
      <c r="L247" s="132"/>
      <c r="M247" s="19"/>
    </row>
    <row r="248" spans="1:13" x14ac:dyDescent="0.25">
      <c r="A248" s="90">
        <v>235</v>
      </c>
      <c r="B248" s="43" t="s">
        <v>260</v>
      </c>
      <c r="C248" s="42">
        <v>106.4</v>
      </c>
      <c r="D248" s="48" t="s">
        <v>316</v>
      </c>
      <c r="E248" s="119">
        <v>5.4809999999999999</v>
      </c>
      <c r="F248" s="119">
        <v>6.5030000000000001</v>
      </c>
      <c r="G248" s="120">
        <v>0.87871560000000026</v>
      </c>
      <c r="H248" s="127">
        <v>0.34811950331322844</v>
      </c>
      <c r="I248" s="122">
        <v>1.2268351033132288</v>
      </c>
      <c r="J248" s="66"/>
      <c r="K248" s="84"/>
      <c r="L248" s="132"/>
      <c r="M248" s="19"/>
    </row>
    <row r="249" spans="1:13" x14ac:dyDescent="0.25">
      <c r="A249" s="90">
        <v>236</v>
      </c>
      <c r="B249" s="43" t="s">
        <v>261</v>
      </c>
      <c r="C249" s="42">
        <v>93.5</v>
      </c>
      <c r="D249" s="48" t="s">
        <v>316</v>
      </c>
      <c r="E249" s="119">
        <v>9.1920000000000002</v>
      </c>
      <c r="F249" s="119">
        <v>10.561999999999999</v>
      </c>
      <c r="G249" s="120">
        <v>1.1779259999999994</v>
      </c>
      <c r="H249" s="127">
        <v>0.30591328533634266</v>
      </c>
      <c r="I249" s="122">
        <v>1.483839285336342</v>
      </c>
      <c r="J249" s="66"/>
      <c r="K249" s="84"/>
      <c r="L249" s="132"/>
      <c r="M249" s="19"/>
    </row>
    <row r="250" spans="1:13" x14ac:dyDescent="0.25">
      <c r="A250" s="90">
        <v>237</v>
      </c>
      <c r="B250" s="43" t="s">
        <v>262</v>
      </c>
      <c r="C250" s="42">
        <v>80.3</v>
      </c>
      <c r="D250" s="48" t="s">
        <v>316</v>
      </c>
      <c r="E250" s="119">
        <v>5.9340000000000002</v>
      </c>
      <c r="F250" s="119">
        <v>5.9340000000000002</v>
      </c>
      <c r="G250" s="120">
        <v>0</v>
      </c>
      <c r="H250" s="127">
        <v>0.26272552740650607</v>
      </c>
      <c r="I250" s="122">
        <v>0.26272552740650607</v>
      </c>
      <c r="J250" s="66"/>
      <c r="K250" s="84"/>
      <c r="L250" s="132"/>
      <c r="M250" s="19"/>
    </row>
    <row r="251" spans="1:13" x14ac:dyDescent="0.25">
      <c r="A251" s="90">
        <v>238</v>
      </c>
      <c r="B251" s="43" t="s">
        <v>263</v>
      </c>
      <c r="C251" s="42">
        <v>52.4</v>
      </c>
      <c r="D251" s="48" t="s">
        <v>316</v>
      </c>
      <c r="E251" s="119">
        <v>3.302</v>
      </c>
      <c r="F251" s="119">
        <v>3.3029999999999999</v>
      </c>
      <c r="G251" s="120">
        <v>8.5979999999990532E-4</v>
      </c>
      <c r="H251" s="127">
        <v>0.17144231178207867</v>
      </c>
      <c r="I251" s="122">
        <v>0.17230211178207858</v>
      </c>
      <c r="J251" s="66"/>
      <c r="K251" s="84"/>
      <c r="L251" s="132"/>
      <c r="M251" s="19"/>
    </row>
    <row r="252" spans="1:13" x14ac:dyDescent="0.25">
      <c r="A252" s="90">
        <v>239</v>
      </c>
      <c r="B252" s="43" t="s">
        <v>264</v>
      </c>
      <c r="C252" s="42">
        <v>50.9</v>
      </c>
      <c r="D252" s="48" t="s">
        <v>316</v>
      </c>
      <c r="E252" s="119">
        <v>3.7130000000000001</v>
      </c>
      <c r="F252" s="119">
        <v>5.1239999999999997</v>
      </c>
      <c r="G252" s="120">
        <v>1.2131777999999998</v>
      </c>
      <c r="H252" s="127">
        <v>0.1665346120173245</v>
      </c>
      <c r="I252" s="122">
        <v>1.3797124120173243</v>
      </c>
      <c r="J252" s="66"/>
      <c r="K252" s="84"/>
      <c r="L252" s="132"/>
      <c r="M252" s="19"/>
    </row>
    <row r="253" spans="1:13" x14ac:dyDescent="0.25">
      <c r="A253" s="90">
        <v>240</v>
      </c>
      <c r="B253" s="43" t="s">
        <v>265</v>
      </c>
      <c r="C253" s="42">
        <v>114.5</v>
      </c>
      <c r="D253" s="48" t="s">
        <v>316</v>
      </c>
      <c r="E253" s="119">
        <v>21.489000000000001</v>
      </c>
      <c r="F253" s="119">
        <v>23.786999999999999</v>
      </c>
      <c r="G253" s="120">
        <v>1.9758203999999986</v>
      </c>
      <c r="H253" s="127">
        <v>0.3746210820429009</v>
      </c>
      <c r="I253" s="122">
        <v>2.3504414820428994</v>
      </c>
      <c r="J253" s="66"/>
      <c r="K253" s="84"/>
      <c r="L253" s="132"/>
      <c r="M253" s="19"/>
    </row>
    <row r="254" spans="1:13" x14ac:dyDescent="0.25">
      <c r="A254" s="90">
        <v>241</v>
      </c>
      <c r="B254" s="43" t="s">
        <v>266</v>
      </c>
      <c r="C254" s="42">
        <v>106.5</v>
      </c>
      <c r="D254" s="48" t="s">
        <v>316</v>
      </c>
      <c r="E254" s="119">
        <v>6.8070000000000004</v>
      </c>
      <c r="F254" s="119">
        <v>7.1120000000000001</v>
      </c>
      <c r="G254" s="120">
        <v>0.26223899999999978</v>
      </c>
      <c r="H254" s="127">
        <v>0.34844668329754541</v>
      </c>
      <c r="I254" s="122">
        <v>0.61068568329754513</v>
      </c>
      <c r="J254" s="66"/>
      <c r="K254" s="84"/>
      <c r="L254" s="132"/>
      <c r="M254" s="19"/>
    </row>
    <row r="255" spans="1:13" x14ac:dyDescent="0.25">
      <c r="A255" s="90">
        <v>242</v>
      </c>
      <c r="B255" s="43" t="s">
        <v>267</v>
      </c>
      <c r="C255" s="42">
        <v>93.5</v>
      </c>
      <c r="D255" s="48" t="s">
        <v>316</v>
      </c>
      <c r="E255" s="119">
        <v>12.423</v>
      </c>
      <c r="F255" s="119">
        <v>13.824</v>
      </c>
      <c r="G255" s="120">
        <v>1.2045797999999999</v>
      </c>
      <c r="H255" s="127">
        <v>0.30591328533634266</v>
      </c>
      <c r="I255" s="122">
        <v>1.5104930853363425</v>
      </c>
      <c r="J255" s="66"/>
      <c r="K255" s="84"/>
      <c r="L255" s="132"/>
      <c r="M255" s="19"/>
    </row>
    <row r="256" spans="1:13" x14ac:dyDescent="0.25">
      <c r="A256" s="90">
        <v>243</v>
      </c>
      <c r="B256" s="43" t="s">
        <v>268</v>
      </c>
      <c r="C256" s="42">
        <v>80.5</v>
      </c>
      <c r="D256" s="48" t="s">
        <v>316</v>
      </c>
      <c r="E256" s="119">
        <v>4.4950000000000001</v>
      </c>
      <c r="F256" s="119">
        <v>4.8330000000000002</v>
      </c>
      <c r="G256" s="120">
        <v>0.29061240000000005</v>
      </c>
      <c r="H256" s="127">
        <v>0.26337988737513995</v>
      </c>
      <c r="I256" s="122">
        <v>0.55399228737513995</v>
      </c>
      <c r="J256" s="66"/>
      <c r="K256" s="84"/>
      <c r="L256" s="132"/>
      <c r="M256" s="19"/>
    </row>
    <row r="257" spans="1:13" x14ac:dyDescent="0.25">
      <c r="A257" s="90">
        <v>244</v>
      </c>
      <c r="B257" s="43" t="s">
        <v>269</v>
      </c>
      <c r="C257" s="42">
        <v>52.7</v>
      </c>
      <c r="D257" s="48" t="s">
        <v>316</v>
      </c>
      <c r="E257" s="119">
        <v>5.6</v>
      </c>
      <c r="F257" s="119">
        <v>6.0620000000000003</v>
      </c>
      <c r="G257" s="120">
        <v>0.39722760000000057</v>
      </c>
      <c r="H257" s="127">
        <v>0.1724238517350295</v>
      </c>
      <c r="I257" s="122">
        <v>0.56965145173503007</v>
      </c>
      <c r="J257" s="66"/>
      <c r="K257" s="84"/>
      <c r="L257" s="132"/>
      <c r="M257" s="19"/>
    </row>
    <row r="258" spans="1:13" x14ac:dyDescent="0.25">
      <c r="A258" s="90">
        <v>245</v>
      </c>
      <c r="B258" s="43" t="s">
        <v>270</v>
      </c>
      <c r="C258" s="42">
        <v>50.3</v>
      </c>
      <c r="D258" s="48" t="s">
        <v>316</v>
      </c>
      <c r="E258" s="119">
        <v>8.4640000000000004</v>
      </c>
      <c r="F258" s="119">
        <v>8.4640000000000004</v>
      </c>
      <c r="G258" s="120">
        <v>0</v>
      </c>
      <c r="H258" s="127">
        <v>0.16457153211142284</v>
      </c>
      <c r="I258" s="122">
        <v>0.16457153211142284</v>
      </c>
      <c r="J258" s="66"/>
      <c r="K258" s="84"/>
      <c r="L258" s="132"/>
      <c r="M258" s="19"/>
    </row>
    <row r="259" spans="1:13" x14ac:dyDescent="0.25">
      <c r="A259" s="90">
        <v>246</v>
      </c>
      <c r="B259" s="43" t="s">
        <v>271</v>
      </c>
      <c r="C259" s="42">
        <v>113.9</v>
      </c>
      <c r="D259" s="48" t="s">
        <v>316</v>
      </c>
      <c r="E259" s="119">
        <v>13.874000000000001</v>
      </c>
      <c r="F259" s="119">
        <v>15.079000000000001</v>
      </c>
      <c r="G259" s="120">
        <v>1.0360590000000001</v>
      </c>
      <c r="H259" s="127">
        <v>0.37265800213699923</v>
      </c>
      <c r="I259" s="122">
        <v>1.4087170021369992</v>
      </c>
      <c r="J259" s="66"/>
      <c r="K259" s="84"/>
      <c r="L259" s="132"/>
      <c r="M259" s="19"/>
    </row>
    <row r="260" spans="1:13" x14ac:dyDescent="0.25">
      <c r="A260" s="90">
        <v>247</v>
      </c>
      <c r="B260" s="43" t="s">
        <v>272</v>
      </c>
      <c r="C260" s="42">
        <v>106.3</v>
      </c>
      <c r="D260" s="48" t="s">
        <v>316</v>
      </c>
      <c r="E260" s="119">
        <v>7.6859999999999999</v>
      </c>
      <c r="F260" s="119">
        <v>9.3190000000000008</v>
      </c>
      <c r="G260" s="120">
        <v>1.4040534000000007</v>
      </c>
      <c r="H260" s="127">
        <v>0.34779232332891147</v>
      </c>
      <c r="I260" s="122">
        <v>1.7518457233289122</v>
      </c>
      <c r="J260" s="66"/>
      <c r="K260" s="84"/>
      <c r="L260" s="132"/>
      <c r="M260" s="19"/>
    </row>
    <row r="261" spans="1:13" x14ac:dyDescent="0.25">
      <c r="A261" s="90">
        <v>248</v>
      </c>
      <c r="B261" s="43" t="s">
        <v>273</v>
      </c>
      <c r="C261" s="42">
        <v>92.5</v>
      </c>
      <c r="D261" s="48" t="s">
        <v>316</v>
      </c>
      <c r="E261" s="119">
        <v>10.762</v>
      </c>
      <c r="F261" s="119">
        <v>11.863</v>
      </c>
      <c r="G261" s="120">
        <v>0.94663979999999925</v>
      </c>
      <c r="H261" s="127">
        <v>0.30264148549317321</v>
      </c>
      <c r="I261" s="122">
        <v>1.2492812854931725</v>
      </c>
      <c r="J261" s="66"/>
      <c r="K261" s="84"/>
      <c r="L261" s="132"/>
      <c r="M261" s="19"/>
    </row>
    <row r="262" spans="1:13" x14ac:dyDescent="0.25">
      <c r="A262" s="90">
        <v>249</v>
      </c>
      <c r="B262" s="43" t="s">
        <v>274</v>
      </c>
      <c r="C262" s="42">
        <v>85.1</v>
      </c>
      <c r="D262" s="48" t="s">
        <v>316</v>
      </c>
      <c r="E262" s="119">
        <v>5.9189999999999996</v>
      </c>
      <c r="F262" s="119">
        <v>6.6769999999999996</v>
      </c>
      <c r="G262" s="120">
        <v>0.65172839999999999</v>
      </c>
      <c r="H262" s="127">
        <v>0.27843016665371934</v>
      </c>
      <c r="I262" s="122">
        <v>0.93015856665371932</v>
      </c>
      <c r="J262" s="66"/>
      <c r="K262" s="84"/>
      <c r="L262" s="132"/>
      <c r="M262" s="19"/>
    </row>
    <row r="263" spans="1:13" x14ac:dyDescent="0.25">
      <c r="A263" s="90">
        <v>250</v>
      </c>
      <c r="B263" s="43" t="s">
        <v>275</v>
      </c>
      <c r="C263" s="42">
        <v>52.4</v>
      </c>
      <c r="D263" s="48" t="s">
        <v>316</v>
      </c>
      <c r="E263" s="119">
        <v>7.165</v>
      </c>
      <c r="F263" s="119">
        <v>8.2799999999999994</v>
      </c>
      <c r="G263" s="120">
        <v>0.95867699999999945</v>
      </c>
      <c r="H263" s="127">
        <v>0.17144231178207867</v>
      </c>
      <c r="I263" s="122">
        <v>1.130119311782078</v>
      </c>
      <c r="J263" s="66"/>
      <c r="K263" s="84"/>
      <c r="L263" s="132"/>
      <c r="M263" s="19"/>
    </row>
    <row r="264" spans="1:13" x14ac:dyDescent="0.25">
      <c r="A264" s="90">
        <v>251</v>
      </c>
      <c r="B264" s="43" t="s">
        <v>276</v>
      </c>
      <c r="C264" s="42">
        <v>50.9</v>
      </c>
      <c r="D264" s="48" t="s">
        <v>316</v>
      </c>
      <c r="E264" s="119">
        <v>8.4250000000000007</v>
      </c>
      <c r="F264" s="119">
        <v>9.5909999999999993</v>
      </c>
      <c r="G264" s="120">
        <v>1.0025267999999987</v>
      </c>
      <c r="H264" s="127">
        <v>0.1665346120173245</v>
      </c>
      <c r="I264" s="122">
        <v>1.1690614120173233</v>
      </c>
      <c r="J264" s="66"/>
      <c r="K264" s="84"/>
      <c r="L264" s="132"/>
      <c r="M264" s="19"/>
    </row>
    <row r="265" spans="1:13" x14ac:dyDescent="0.25">
      <c r="A265" s="90">
        <v>252</v>
      </c>
      <c r="B265" s="43" t="s">
        <v>277</v>
      </c>
      <c r="C265" s="42">
        <v>113.9</v>
      </c>
      <c r="D265" s="48" t="s">
        <v>316</v>
      </c>
      <c r="E265" s="119">
        <v>16.899000000000001</v>
      </c>
      <c r="F265" s="119">
        <v>18.649999999999999</v>
      </c>
      <c r="G265" s="120">
        <v>1.505509799999998</v>
      </c>
      <c r="H265" s="127">
        <v>0.37265800213699923</v>
      </c>
      <c r="I265" s="122">
        <v>1.8781678021369972</v>
      </c>
      <c r="J265" s="66"/>
      <c r="K265" s="84"/>
      <c r="L265" s="132"/>
      <c r="M265" s="19"/>
    </row>
    <row r="266" spans="1:13" x14ac:dyDescent="0.25">
      <c r="A266" s="90">
        <v>253</v>
      </c>
      <c r="B266" s="43" t="s">
        <v>278</v>
      </c>
      <c r="C266" s="42">
        <v>106.8</v>
      </c>
      <c r="D266" s="48" t="s">
        <v>316</v>
      </c>
      <c r="E266" s="119">
        <v>6.1840000000000002</v>
      </c>
      <c r="F266" s="119">
        <v>6.1840000000000002</v>
      </c>
      <c r="G266" s="120">
        <v>0</v>
      </c>
      <c r="H266" s="127">
        <v>0.34942822325049622</v>
      </c>
      <c r="I266" s="122">
        <v>0.34942822325049622</v>
      </c>
      <c r="J266" s="66"/>
      <c r="K266" s="84"/>
      <c r="L266" s="132"/>
      <c r="M266" s="19"/>
    </row>
    <row r="267" spans="1:13" x14ac:dyDescent="0.25">
      <c r="A267" s="90">
        <v>254</v>
      </c>
      <c r="B267" s="43" t="s">
        <v>279</v>
      </c>
      <c r="C267" s="42">
        <v>92.5</v>
      </c>
      <c r="D267" s="48" t="s">
        <v>316</v>
      </c>
      <c r="E267" s="119">
        <v>7.8650000000000002</v>
      </c>
      <c r="F267" s="119">
        <v>8.6709999999999994</v>
      </c>
      <c r="G267" s="120">
        <v>0.69299879999999925</v>
      </c>
      <c r="H267" s="127">
        <v>0.30264148549317321</v>
      </c>
      <c r="I267" s="122">
        <v>0.99564028549317252</v>
      </c>
      <c r="J267" s="66"/>
      <c r="K267" s="84"/>
      <c r="L267" s="132"/>
      <c r="M267" s="19"/>
    </row>
    <row r="268" spans="1:13" x14ac:dyDescent="0.25">
      <c r="A268" s="90">
        <v>255</v>
      </c>
      <c r="B268" s="43" t="s">
        <v>280</v>
      </c>
      <c r="C268" s="42">
        <v>81</v>
      </c>
      <c r="D268" s="48" t="s">
        <v>316</v>
      </c>
      <c r="E268" s="119">
        <v>9.3179999999999996</v>
      </c>
      <c r="F268" s="119">
        <v>10.074</v>
      </c>
      <c r="G268" s="120">
        <v>0.65000880000000016</v>
      </c>
      <c r="H268" s="127">
        <v>0.26501578729672465</v>
      </c>
      <c r="I268" s="122">
        <v>0.91502458729672487</v>
      </c>
      <c r="J268" s="66"/>
      <c r="K268" s="84"/>
      <c r="L268" s="132"/>
      <c r="M268" s="19"/>
    </row>
    <row r="269" spans="1:13" x14ac:dyDescent="0.25">
      <c r="A269" s="90">
        <v>256</v>
      </c>
      <c r="B269" s="43" t="s">
        <v>281</v>
      </c>
      <c r="C269" s="42">
        <v>52.2</v>
      </c>
      <c r="D269" s="48" t="s">
        <v>316</v>
      </c>
      <c r="E269" s="119">
        <v>4</v>
      </c>
      <c r="F269" s="119">
        <v>4.7460000000000004</v>
      </c>
      <c r="G269" s="120">
        <v>0.64141080000000039</v>
      </c>
      <c r="H269" s="127">
        <v>0.17078795181344478</v>
      </c>
      <c r="I269" s="122">
        <v>0.81219875181344514</v>
      </c>
      <c r="J269" s="66"/>
      <c r="K269" s="84"/>
      <c r="L269" s="132"/>
      <c r="M269" s="19"/>
    </row>
    <row r="270" spans="1:13" x14ac:dyDescent="0.25">
      <c r="A270" s="90">
        <v>257</v>
      </c>
      <c r="B270" s="43" t="s">
        <v>282</v>
      </c>
      <c r="C270" s="42">
        <v>50.7</v>
      </c>
      <c r="D270" s="48" t="s">
        <v>316</v>
      </c>
      <c r="E270" s="119">
        <v>4.5999999999999996</v>
      </c>
      <c r="F270" s="119">
        <v>5.1539999999999999</v>
      </c>
      <c r="G270" s="120">
        <v>0.47632920000000023</v>
      </c>
      <c r="H270" s="127">
        <v>0.16588025204869064</v>
      </c>
      <c r="I270" s="122">
        <v>0.64220945204869084</v>
      </c>
      <c r="J270" s="66"/>
      <c r="K270" s="84"/>
      <c r="L270" s="132"/>
      <c r="M270" s="19"/>
    </row>
    <row r="271" spans="1:13" x14ac:dyDescent="0.25">
      <c r="A271" s="90">
        <v>258</v>
      </c>
      <c r="B271" s="43" t="s">
        <v>283</v>
      </c>
      <c r="C271" s="42">
        <v>113.9</v>
      </c>
      <c r="D271" s="48" t="s">
        <v>316</v>
      </c>
      <c r="E271" s="119">
        <v>11.016</v>
      </c>
      <c r="F271" s="119">
        <v>13.372</v>
      </c>
      <c r="G271" s="120">
        <v>2.0256887999999997</v>
      </c>
      <c r="H271" s="127">
        <v>0.37265800213699923</v>
      </c>
      <c r="I271" s="122">
        <v>2.3983468021369991</v>
      </c>
      <c r="J271" s="66"/>
      <c r="K271" s="84"/>
      <c r="L271" s="132"/>
      <c r="M271" s="19"/>
    </row>
    <row r="272" spans="1:13" x14ac:dyDescent="0.25">
      <c r="A272" s="90">
        <v>259</v>
      </c>
      <c r="B272" s="43" t="s">
        <v>284</v>
      </c>
      <c r="C272" s="42">
        <v>106.9</v>
      </c>
      <c r="D272" s="48" t="s">
        <v>316</v>
      </c>
      <c r="E272" s="119">
        <v>10.481</v>
      </c>
      <c r="F272" s="119">
        <v>10.62</v>
      </c>
      <c r="G272" s="120">
        <v>0.11951219999999944</v>
      </c>
      <c r="H272" s="127">
        <v>0.34975540323481319</v>
      </c>
      <c r="I272" s="122">
        <v>0.46926760323481265</v>
      </c>
      <c r="J272" s="66"/>
      <c r="K272" s="84"/>
      <c r="L272" s="132"/>
      <c r="M272" s="19"/>
    </row>
    <row r="273" spans="1:13" x14ac:dyDescent="0.25">
      <c r="A273" s="90">
        <v>260</v>
      </c>
      <c r="B273" s="43" t="s">
        <v>285</v>
      </c>
      <c r="C273" s="42">
        <v>92.5</v>
      </c>
      <c r="D273" s="48" t="s">
        <v>316</v>
      </c>
      <c r="E273" s="119">
        <v>5.9390000000000001</v>
      </c>
      <c r="F273" s="119">
        <v>5.9390000000000001</v>
      </c>
      <c r="G273" s="120">
        <v>0</v>
      </c>
      <c r="H273" s="127">
        <v>0.30264148549317321</v>
      </c>
      <c r="I273" s="122">
        <v>0.30264148549317321</v>
      </c>
      <c r="J273" s="66"/>
      <c r="K273" s="84"/>
      <c r="L273" s="132"/>
      <c r="M273" s="19"/>
    </row>
    <row r="274" spans="1:13" x14ac:dyDescent="0.25">
      <c r="A274" s="90">
        <v>261</v>
      </c>
      <c r="B274" s="43" t="s">
        <v>286</v>
      </c>
      <c r="C274" s="42">
        <v>80.900000000000006</v>
      </c>
      <c r="D274" s="48" t="s">
        <v>316</v>
      </c>
      <c r="E274" s="119">
        <v>8.0020000000000007</v>
      </c>
      <c r="F274" s="119">
        <v>9.702</v>
      </c>
      <c r="G274" s="120">
        <v>1.4616599999999993</v>
      </c>
      <c r="H274" s="127">
        <v>0.26468860731240773</v>
      </c>
      <c r="I274" s="122">
        <v>1.726348607312407</v>
      </c>
      <c r="J274" s="66"/>
      <c r="K274" s="84"/>
      <c r="L274" s="132"/>
      <c r="M274" s="19"/>
    </row>
    <row r="275" spans="1:13" x14ac:dyDescent="0.25">
      <c r="A275" s="90">
        <v>262</v>
      </c>
      <c r="B275" s="43" t="s">
        <v>287</v>
      </c>
      <c r="C275" s="42">
        <v>52.1</v>
      </c>
      <c r="D275" s="48" t="s">
        <v>316</v>
      </c>
      <c r="E275" s="119">
        <v>2.0179999999999998</v>
      </c>
      <c r="F275" s="119">
        <v>2.0179999999999998</v>
      </c>
      <c r="G275" s="120">
        <v>0</v>
      </c>
      <c r="H275" s="127">
        <v>0.17046077182912783</v>
      </c>
      <c r="I275" s="122">
        <v>0.17046077182912783</v>
      </c>
      <c r="J275" s="66"/>
      <c r="K275" s="84"/>
      <c r="L275" s="132"/>
      <c r="M275" s="19"/>
    </row>
    <row r="276" spans="1:13" x14ac:dyDescent="0.25">
      <c r="A276" s="90">
        <v>263</v>
      </c>
      <c r="B276" s="43" t="s">
        <v>288</v>
      </c>
      <c r="C276" s="42">
        <v>50.6</v>
      </c>
      <c r="D276" s="48" t="s">
        <v>316</v>
      </c>
      <c r="E276" s="119">
        <v>1.5189999999999999</v>
      </c>
      <c r="F276" s="119">
        <v>1.5189999999999999</v>
      </c>
      <c r="G276" s="120">
        <v>0</v>
      </c>
      <c r="H276" s="127">
        <v>0.16555307206437367</v>
      </c>
      <c r="I276" s="122">
        <v>0.16555307206437367</v>
      </c>
      <c r="J276" s="66"/>
      <c r="K276" s="84"/>
      <c r="L276" s="132"/>
      <c r="M276" s="19"/>
    </row>
    <row r="277" spans="1:13" x14ac:dyDescent="0.25">
      <c r="A277" s="90">
        <v>264</v>
      </c>
      <c r="B277" s="43" t="s">
        <v>289</v>
      </c>
      <c r="C277" s="42">
        <v>114.3</v>
      </c>
      <c r="D277" s="48" t="s">
        <v>316</v>
      </c>
      <c r="E277" s="119">
        <v>12.313000000000001</v>
      </c>
      <c r="F277" s="119">
        <v>12.313000000000001</v>
      </c>
      <c r="G277" s="120">
        <v>0</v>
      </c>
      <c r="H277" s="127">
        <v>0.37396672207426701</v>
      </c>
      <c r="I277" s="122">
        <v>0.37396672207426701</v>
      </c>
      <c r="J277" s="66"/>
      <c r="K277" s="84"/>
      <c r="L277" s="132"/>
      <c r="M277" s="19"/>
    </row>
    <row r="278" spans="1:13" x14ac:dyDescent="0.25">
      <c r="A278" s="90">
        <v>265</v>
      </c>
      <c r="B278" s="43" t="s">
        <v>290</v>
      </c>
      <c r="C278" s="42">
        <v>107</v>
      </c>
      <c r="D278" s="48" t="s">
        <v>316</v>
      </c>
      <c r="E278" s="119">
        <v>6.7679999999999998</v>
      </c>
      <c r="F278" s="119">
        <v>8.4909999999999997</v>
      </c>
      <c r="G278" s="120">
        <v>1.4814353999999998</v>
      </c>
      <c r="H278" s="127">
        <v>0.35008258321913011</v>
      </c>
      <c r="I278" s="122">
        <v>1.83151798321913</v>
      </c>
      <c r="J278" s="66"/>
      <c r="K278" s="84"/>
      <c r="L278" s="132"/>
      <c r="M278" s="19"/>
    </row>
    <row r="279" spans="1:13" x14ac:dyDescent="0.25">
      <c r="A279" s="90">
        <v>266</v>
      </c>
      <c r="B279" s="43" t="s">
        <v>291</v>
      </c>
      <c r="C279" s="42">
        <v>92.8</v>
      </c>
      <c r="D279" s="48" t="s">
        <v>316</v>
      </c>
      <c r="E279" s="119">
        <v>7.0090000000000003</v>
      </c>
      <c r="F279" s="119">
        <v>8.6080000000000005</v>
      </c>
      <c r="G279" s="120">
        <v>1.3748202000000003</v>
      </c>
      <c r="H279" s="127">
        <v>0.30362302544612402</v>
      </c>
      <c r="I279" s="122">
        <v>1.6784432254461243</v>
      </c>
      <c r="J279" s="66"/>
      <c r="K279" s="84"/>
      <c r="L279" s="132"/>
      <c r="M279" s="19"/>
    </row>
    <row r="280" spans="1:13" x14ac:dyDescent="0.25">
      <c r="A280" s="90">
        <v>267</v>
      </c>
      <c r="B280" s="43" t="s">
        <v>292</v>
      </c>
      <c r="C280" s="42">
        <v>80.3</v>
      </c>
      <c r="D280" s="48" t="s">
        <v>316</v>
      </c>
      <c r="E280" s="119">
        <v>7.7030000000000003</v>
      </c>
      <c r="F280" s="119">
        <v>8.2769999999999992</v>
      </c>
      <c r="G280" s="120">
        <v>0.49352519999999911</v>
      </c>
      <c r="H280" s="127">
        <v>0.26272552740650607</v>
      </c>
      <c r="I280" s="122">
        <v>0.75625072740650512</v>
      </c>
      <c r="J280" s="66"/>
      <c r="K280" s="84"/>
      <c r="L280" s="132"/>
      <c r="M280" s="19"/>
    </row>
    <row r="281" spans="1:13" x14ac:dyDescent="0.25">
      <c r="A281" s="90">
        <v>268</v>
      </c>
      <c r="B281" s="43" t="s">
        <v>293</v>
      </c>
      <c r="C281" s="42">
        <v>52</v>
      </c>
      <c r="D281" s="48" t="s">
        <v>316</v>
      </c>
      <c r="E281" s="119">
        <v>0.499</v>
      </c>
      <c r="F281" s="119">
        <v>1.054</v>
      </c>
      <c r="G281" s="120">
        <v>0.47718900000000003</v>
      </c>
      <c r="H281" s="127">
        <v>0.17013359184481089</v>
      </c>
      <c r="I281" s="122">
        <v>0.64732259184481089</v>
      </c>
      <c r="J281" s="66"/>
      <c r="K281" s="84"/>
      <c r="L281" s="132"/>
      <c r="M281" s="19"/>
    </row>
    <row r="282" spans="1:13" x14ac:dyDescent="0.25">
      <c r="A282" s="90">
        <v>269</v>
      </c>
      <c r="B282" s="43" t="s">
        <v>294</v>
      </c>
      <c r="C282" s="42">
        <v>50.4</v>
      </c>
      <c r="D282" s="48" t="s">
        <v>316</v>
      </c>
      <c r="E282" s="119">
        <v>5.556</v>
      </c>
      <c r="F282" s="119">
        <v>5.593</v>
      </c>
      <c r="G282" s="120">
        <v>3.1812599999999934E-2</v>
      </c>
      <c r="H282" s="127">
        <v>0.16489871209573978</v>
      </c>
      <c r="I282" s="122">
        <v>0.19671131209573972</v>
      </c>
      <c r="J282" s="66"/>
      <c r="K282" s="84"/>
      <c r="L282" s="132"/>
      <c r="M282" s="19"/>
    </row>
    <row r="283" spans="1:13" x14ac:dyDescent="0.25">
      <c r="A283" s="90">
        <v>270</v>
      </c>
      <c r="B283" s="43" t="s">
        <v>295</v>
      </c>
      <c r="C283" s="42">
        <v>113.4</v>
      </c>
      <c r="D283" s="48" t="s">
        <v>316</v>
      </c>
      <c r="E283" s="119">
        <v>6.6959999999999997</v>
      </c>
      <c r="F283" s="119">
        <v>8.548</v>
      </c>
      <c r="G283" s="120">
        <v>1.5923496000000004</v>
      </c>
      <c r="H283" s="127">
        <v>0.37102210221541454</v>
      </c>
      <c r="I283" s="122">
        <v>1.9633717022154149</v>
      </c>
      <c r="J283" s="66"/>
      <c r="K283" s="84"/>
      <c r="L283" s="132"/>
      <c r="M283" s="19"/>
    </row>
    <row r="284" spans="1:13" x14ac:dyDescent="0.25">
      <c r="A284" s="90">
        <v>271</v>
      </c>
      <c r="B284" s="43" t="s">
        <v>296</v>
      </c>
      <c r="C284" s="42">
        <v>106.2</v>
      </c>
      <c r="D284" s="48" t="s">
        <v>316</v>
      </c>
      <c r="E284" s="119">
        <v>8.6649999999999991</v>
      </c>
      <c r="F284" s="119">
        <v>9.4280000000000008</v>
      </c>
      <c r="G284" s="120">
        <v>0.65602740000000148</v>
      </c>
      <c r="H284" s="127">
        <v>0.34746514334459455</v>
      </c>
      <c r="I284" s="122">
        <v>1.003492543344596</v>
      </c>
      <c r="J284" s="66"/>
      <c r="K284" s="84"/>
      <c r="L284" s="132"/>
      <c r="M284" s="19"/>
    </row>
    <row r="285" spans="1:13" x14ac:dyDescent="0.25">
      <c r="A285" s="90">
        <v>272</v>
      </c>
      <c r="B285" s="43" t="s">
        <v>297</v>
      </c>
      <c r="C285" s="42">
        <v>92.7</v>
      </c>
      <c r="D285" s="48" t="s">
        <v>316</v>
      </c>
      <c r="E285" s="119">
        <v>8.4930000000000003</v>
      </c>
      <c r="F285" s="119">
        <v>8.9930000000000003</v>
      </c>
      <c r="G285" s="120">
        <v>0.4299</v>
      </c>
      <c r="H285" s="127">
        <v>0.3032958454618071</v>
      </c>
      <c r="I285" s="122">
        <v>0.73319584546180705</v>
      </c>
      <c r="J285" s="66"/>
      <c r="K285" s="84"/>
      <c r="L285" s="132"/>
      <c r="M285" s="19"/>
    </row>
    <row r="286" spans="1:13" x14ac:dyDescent="0.25">
      <c r="A286" s="90">
        <v>273</v>
      </c>
      <c r="B286" s="43" t="s">
        <v>298</v>
      </c>
      <c r="C286" s="42">
        <v>81.5</v>
      </c>
      <c r="D286" s="48" t="s">
        <v>316</v>
      </c>
      <c r="E286" s="119">
        <v>10.186999999999999</v>
      </c>
      <c r="F286" s="119">
        <v>11.348000000000001</v>
      </c>
      <c r="G286" s="120">
        <v>0.99822780000000122</v>
      </c>
      <c r="H286" s="127">
        <v>0.2666516872183094</v>
      </c>
      <c r="I286" s="122">
        <v>1.2648794872183107</v>
      </c>
      <c r="J286" s="66"/>
      <c r="K286" s="84"/>
      <c r="L286" s="132"/>
      <c r="M286" s="19"/>
    </row>
    <row r="287" spans="1:13" x14ac:dyDescent="0.25">
      <c r="A287" s="90">
        <v>274</v>
      </c>
      <c r="B287" s="43" t="s">
        <v>299</v>
      </c>
      <c r="C287" s="42">
        <v>52</v>
      </c>
      <c r="D287" s="48" t="s">
        <v>316</v>
      </c>
      <c r="E287" s="119">
        <v>7.2770000000000001</v>
      </c>
      <c r="F287" s="119">
        <v>8.3219999999999992</v>
      </c>
      <c r="G287" s="120">
        <v>0.89849099999999915</v>
      </c>
      <c r="H287" s="127">
        <v>0.17013359184481089</v>
      </c>
      <c r="I287" s="122">
        <v>1.0686245918448101</v>
      </c>
      <c r="J287" s="66"/>
      <c r="K287" s="84"/>
      <c r="L287" s="132"/>
      <c r="M287" s="19"/>
    </row>
    <row r="288" spans="1:13" x14ac:dyDescent="0.25">
      <c r="A288" s="90">
        <v>275</v>
      </c>
      <c r="B288" s="43" t="s">
        <v>300</v>
      </c>
      <c r="C288" s="42">
        <v>50.1</v>
      </c>
      <c r="D288" s="48" t="s">
        <v>316</v>
      </c>
      <c r="E288" s="119">
        <v>4.6180000000000003</v>
      </c>
      <c r="F288" s="119">
        <v>5.6109999999999998</v>
      </c>
      <c r="G288" s="120">
        <v>0.85378139999999958</v>
      </c>
      <c r="H288" s="127">
        <v>0.16391717214278895</v>
      </c>
      <c r="I288" s="122">
        <v>1.0176985721427885</v>
      </c>
      <c r="J288" s="66"/>
      <c r="K288" s="84"/>
      <c r="L288" s="132"/>
      <c r="M288" s="19"/>
    </row>
    <row r="289" spans="1:13" x14ac:dyDescent="0.25">
      <c r="A289" s="90">
        <v>276</v>
      </c>
      <c r="B289" s="43" t="s">
        <v>301</v>
      </c>
      <c r="C289" s="42">
        <v>113.9</v>
      </c>
      <c r="D289" s="48" t="s">
        <v>316</v>
      </c>
      <c r="E289" s="119">
        <v>18.541</v>
      </c>
      <c r="F289" s="119">
        <v>19.035</v>
      </c>
      <c r="G289" s="120">
        <v>0.42474119999999982</v>
      </c>
      <c r="H289" s="127">
        <v>0.37265800213699923</v>
      </c>
      <c r="I289" s="122">
        <v>0.79739920213699911</v>
      </c>
      <c r="J289" s="66"/>
      <c r="K289" s="84"/>
      <c r="L289" s="132"/>
      <c r="M289" s="19"/>
    </row>
    <row r="290" spans="1:13" x14ac:dyDescent="0.25">
      <c r="A290" s="90">
        <v>277</v>
      </c>
      <c r="B290" s="43" t="s">
        <v>302</v>
      </c>
      <c r="C290" s="42">
        <v>107.4</v>
      </c>
      <c r="D290" s="48" t="s">
        <v>316</v>
      </c>
      <c r="E290" s="119">
        <v>15.843</v>
      </c>
      <c r="F290" s="119">
        <v>18.161999999999999</v>
      </c>
      <c r="G290" s="120">
        <v>1.9938761999999992</v>
      </c>
      <c r="H290" s="127">
        <v>0.35139130315639788</v>
      </c>
      <c r="I290" s="122">
        <v>2.3452675031563972</v>
      </c>
      <c r="J290" s="66"/>
      <c r="K290" s="84"/>
      <c r="L290" s="132"/>
      <c r="M290" s="19"/>
    </row>
    <row r="291" spans="1:13" x14ac:dyDescent="0.25">
      <c r="A291" s="90">
        <v>278</v>
      </c>
      <c r="B291" s="43" t="s">
        <v>303</v>
      </c>
      <c r="C291" s="42">
        <v>92.6</v>
      </c>
      <c r="D291" s="48" t="s">
        <v>316</v>
      </c>
      <c r="E291" s="119">
        <v>5.4130000000000003</v>
      </c>
      <c r="F291" s="119">
        <v>6.0620000000000003</v>
      </c>
      <c r="G291" s="120">
        <v>0.55801020000000001</v>
      </c>
      <c r="H291" s="127">
        <v>0.30296866547749013</v>
      </c>
      <c r="I291" s="122">
        <v>0.86097886547749014</v>
      </c>
      <c r="J291" s="66"/>
      <c r="K291" s="84"/>
      <c r="L291" s="132"/>
      <c r="M291" s="19"/>
    </row>
    <row r="292" spans="1:13" x14ac:dyDescent="0.25">
      <c r="A292" s="90">
        <v>279</v>
      </c>
      <c r="B292" s="43" t="s">
        <v>304</v>
      </c>
      <c r="C292" s="42">
        <v>80.5</v>
      </c>
      <c r="D292" s="48" t="s">
        <v>316</v>
      </c>
      <c r="E292" s="119">
        <v>7.8310000000000004</v>
      </c>
      <c r="F292" s="119">
        <v>8.85</v>
      </c>
      <c r="G292" s="120">
        <v>0.87613619999999937</v>
      </c>
      <c r="H292" s="127">
        <v>0.26337988737513995</v>
      </c>
      <c r="I292" s="122">
        <v>1.1395160873751393</v>
      </c>
      <c r="J292" s="66"/>
      <c r="K292" s="84"/>
      <c r="L292" s="132"/>
      <c r="M292" s="19"/>
    </row>
    <row r="293" spans="1:13" x14ac:dyDescent="0.25">
      <c r="A293" s="90">
        <v>280</v>
      </c>
      <c r="B293" s="43" t="s">
        <v>305</v>
      </c>
      <c r="C293" s="42">
        <v>52</v>
      </c>
      <c r="D293" s="48" t="s">
        <v>316</v>
      </c>
      <c r="E293" s="119">
        <v>5.5339999999999998</v>
      </c>
      <c r="F293" s="119">
        <v>5.8250000000000002</v>
      </c>
      <c r="G293" s="120">
        <v>0.25020180000000031</v>
      </c>
      <c r="H293" s="127">
        <v>0.17013359184481089</v>
      </c>
      <c r="I293" s="122">
        <v>0.42033539184481117</v>
      </c>
      <c r="J293" s="66"/>
      <c r="K293" s="84"/>
      <c r="L293" s="132"/>
      <c r="M293" s="19"/>
    </row>
    <row r="294" spans="1:13" x14ac:dyDescent="0.25">
      <c r="A294" s="90">
        <v>281</v>
      </c>
      <c r="B294" s="43" t="s">
        <v>306</v>
      </c>
      <c r="C294" s="42">
        <v>50.4</v>
      </c>
      <c r="D294" s="48" t="s">
        <v>316</v>
      </c>
      <c r="E294" s="119">
        <v>7.2869999999999999</v>
      </c>
      <c r="F294" s="119">
        <v>8.1470000000000002</v>
      </c>
      <c r="G294" s="120">
        <v>0.73942800000000031</v>
      </c>
      <c r="H294" s="127">
        <v>0.16489871209573978</v>
      </c>
      <c r="I294" s="122">
        <v>0.90432671209574012</v>
      </c>
      <c r="J294" s="66"/>
      <c r="K294" s="84"/>
      <c r="L294" s="132"/>
      <c r="M294" s="19"/>
    </row>
    <row r="295" spans="1:13" x14ac:dyDescent="0.25">
      <c r="A295" s="90">
        <v>282</v>
      </c>
      <c r="B295" s="43" t="s">
        <v>307</v>
      </c>
      <c r="C295" s="42">
        <v>113.7</v>
      </c>
      <c r="D295" s="48" t="s">
        <v>316</v>
      </c>
      <c r="E295" s="119">
        <v>15.589</v>
      </c>
      <c r="F295" s="119">
        <v>18.416</v>
      </c>
      <c r="G295" s="120">
        <v>2.4306546</v>
      </c>
      <c r="H295" s="127">
        <v>0.37200364216836534</v>
      </c>
      <c r="I295" s="122">
        <v>2.8026582421683655</v>
      </c>
      <c r="J295" s="66"/>
      <c r="K295" s="84"/>
      <c r="L295" s="132"/>
      <c r="M295" s="19"/>
    </row>
    <row r="296" spans="1:13" x14ac:dyDescent="0.25">
      <c r="A296" s="90">
        <v>283</v>
      </c>
      <c r="B296" s="43" t="s">
        <v>308</v>
      </c>
      <c r="C296" s="42">
        <v>106.2</v>
      </c>
      <c r="D296" s="48" t="s">
        <v>316</v>
      </c>
      <c r="E296" s="119">
        <v>6.7350000000000003</v>
      </c>
      <c r="F296" s="119">
        <v>6.7370000000000001</v>
      </c>
      <c r="G296" s="120">
        <v>1.7195999999998106E-3</v>
      </c>
      <c r="H296" s="127">
        <v>0.34746514334459455</v>
      </c>
      <c r="I296" s="122">
        <v>0.34918474334459437</v>
      </c>
      <c r="J296" s="66"/>
      <c r="K296" s="84"/>
      <c r="L296" s="132"/>
      <c r="M296" s="19"/>
    </row>
    <row r="297" spans="1:13" x14ac:dyDescent="0.25">
      <c r="A297" s="90">
        <v>284</v>
      </c>
      <c r="B297" s="43" t="s">
        <v>309</v>
      </c>
      <c r="C297" s="42">
        <v>92</v>
      </c>
      <c r="D297" s="48" t="s">
        <v>316</v>
      </c>
      <c r="E297" s="119">
        <v>4.4379999999999997</v>
      </c>
      <c r="F297" s="119">
        <v>4.4379999999999997</v>
      </c>
      <c r="G297" s="120">
        <v>0</v>
      </c>
      <c r="H297" s="127">
        <v>0.30100558557158852</v>
      </c>
      <c r="I297" s="122">
        <v>0.30100558557158852</v>
      </c>
      <c r="J297" s="66"/>
      <c r="K297" s="84"/>
      <c r="L297" s="132"/>
      <c r="M297" s="19"/>
    </row>
    <row r="298" spans="1:13" x14ac:dyDescent="0.25">
      <c r="A298" s="90">
        <v>285</v>
      </c>
      <c r="B298" s="43" t="s">
        <v>310</v>
      </c>
      <c r="C298" s="42">
        <v>79.7</v>
      </c>
      <c r="D298" s="48" t="s">
        <v>316</v>
      </c>
      <c r="E298" s="119">
        <v>7.7889999999999997</v>
      </c>
      <c r="F298" s="119">
        <v>8.0229999999999997</v>
      </c>
      <c r="G298" s="120">
        <v>0.20119319999999999</v>
      </c>
      <c r="H298" s="127">
        <v>0.2607624475006044</v>
      </c>
      <c r="I298" s="122">
        <v>0.46195564750060436</v>
      </c>
      <c r="J298" s="66"/>
      <c r="K298" s="84"/>
      <c r="L298" s="132"/>
      <c r="M298" s="19"/>
    </row>
    <row r="299" spans="1:13" x14ac:dyDescent="0.25">
      <c r="A299" s="90">
        <v>286</v>
      </c>
      <c r="B299" s="43" t="s">
        <v>311</v>
      </c>
      <c r="C299" s="42">
        <v>51.4</v>
      </c>
      <c r="D299" s="48" t="s">
        <v>316</v>
      </c>
      <c r="E299" s="119">
        <v>4.1580000000000004</v>
      </c>
      <c r="F299" s="119">
        <v>4.7290000000000001</v>
      </c>
      <c r="G299" s="120">
        <v>0.49094579999999977</v>
      </c>
      <c r="H299" s="127">
        <v>0.16817051193890922</v>
      </c>
      <c r="I299" s="122">
        <v>0.65911631193890896</v>
      </c>
      <c r="J299" s="66"/>
      <c r="K299" s="84"/>
      <c r="L299" s="132"/>
      <c r="M299" s="19"/>
    </row>
    <row r="300" spans="1:13" x14ac:dyDescent="0.25">
      <c r="A300" s="90">
        <v>287</v>
      </c>
      <c r="B300" s="43" t="s">
        <v>312</v>
      </c>
      <c r="C300" s="42">
        <v>50.3</v>
      </c>
      <c r="D300" s="48" t="s">
        <v>316</v>
      </c>
      <c r="E300" s="119">
        <v>4.1219999999999999</v>
      </c>
      <c r="F300" s="119">
        <v>4.891</v>
      </c>
      <c r="G300" s="120">
        <v>0.66118620000000017</v>
      </c>
      <c r="H300" s="127">
        <v>0.16457153211142284</v>
      </c>
      <c r="I300" s="122">
        <v>0.825757732111423</v>
      </c>
      <c r="J300" s="66"/>
      <c r="K300" s="84"/>
      <c r="L300" s="132"/>
      <c r="M300" s="19"/>
    </row>
    <row r="301" spans="1:13" x14ac:dyDescent="0.25">
      <c r="A301" s="90">
        <v>288</v>
      </c>
      <c r="B301" s="43" t="s">
        <v>313</v>
      </c>
      <c r="C301" s="42">
        <v>114.8</v>
      </c>
      <c r="D301" s="48" t="s">
        <v>316</v>
      </c>
      <c r="E301" s="119">
        <v>16.431999999999999</v>
      </c>
      <c r="F301" s="119">
        <v>18.765999999999998</v>
      </c>
      <c r="G301" s="120">
        <v>2.0067731999999996</v>
      </c>
      <c r="H301" s="127">
        <v>0.3756026219958517</v>
      </c>
      <c r="I301" s="122">
        <v>2.3823758219958515</v>
      </c>
      <c r="J301" s="66"/>
      <c r="K301" s="84"/>
      <c r="L301" s="132"/>
      <c r="M301" s="19"/>
    </row>
    <row r="302" spans="1:13" x14ac:dyDescent="0.25">
      <c r="A302" s="90" t="s">
        <v>387</v>
      </c>
      <c r="B302" s="95" t="s">
        <v>318</v>
      </c>
      <c r="C302" s="149">
        <v>296.85000000000002</v>
      </c>
      <c r="D302" s="48" t="s">
        <v>316</v>
      </c>
      <c r="E302" s="119">
        <v>27.263999999999999</v>
      </c>
      <c r="F302" s="119">
        <v>27.411000000000001</v>
      </c>
      <c r="G302" s="120">
        <v>0.12639060000000174</v>
      </c>
      <c r="H302" s="127">
        <v>0.97123378344484845</v>
      </c>
      <c r="I302" s="122">
        <v>1.0976243834448502</v>
      </c>
      <c r="J302" s="66"/>
      <c r="K302" s="84"/>
      <c r="L302" s="132"/>
      <c r="M302" s="19"/>
    </row>
    <row r="303" spans="1:13" x14ac:dyDescent="0.25">
      <c r="A303" s="207" t="s">
        <v>3</v>
      </c>
      <c r="B303" s="208"/>
      <c r="C303" s="150">
        <v>20468.850000000006</v>
      </c>
      <c r="D303" s="97"/>
      <c r="E303" s="121"/>
      <c r="F303" s="121"/>
      <c r="G303" s="122">
        <f>SUM(G17:G302)</f>
        <v>196.45296440000004</v>
      </c>
      <c r="H303" s="122">
        <f>SUM(H17:H302)</f>
        <v>66.967035599999974</v>
      </c>
      <c r="I303" s="122">
        <f>SUM(I17:I302)</f>
        <v>263.42</v>
      </c>
      <c r="J303" s="66"/>
      <c r="K303" s="84"/>
      <c r="L303" s="132"/>
      <c r="M303" s="19"/>
    </row>
    <row r="304" spans="1:13" ht="26.25" customHeight="1" x14ac:dyDescent="0.25">
      <c r="G304" s="66"/>
      <c r="I304" s="20"/>
      <c r="J304" s="20"/>
      <c r="K304" s="84"/>
      <c r="M304" s="19"/>
    </row>
  </sheetData>
  <mergeCells count="22">
    <mergeCell ref="A12:D12"/>
    <mergeCell ref="E12:F12"/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  <mergeCell ref="A10:D11"/>
    <mergeCell ref="E10:F10"/>
    <mergeCell ref="E11:F11"/>
    <mergeCell ref="A13:D13"/>
    <mergeCell ref="E13:F13"/>
    <mergeCell ref="A14:D14"/>
    <mergeCell ref="E14:F14"/>
    <mergeCell ref="A303:B303"/>
  </mergeCells>
  <pageMargins left="0.23622047244094491" right="0" top="0" bottom="0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Нояб16</vt:lpstr>
      <vt:lpstr>Дек16</vt:lpstr>
      <vt:lpstr>Янв17</vt:lpstr>
      <vt:lpstr>Фев17</vt:lpstr>
      <vt:lpstr>Март17</vt:lpstr>
      <vt:lpstr>Апр17</vt:lpstr>
      <vt:lpstr>Окт17</vt:lpstr>
      <vt:lpstr>Нояб17</vt:lpstr>
      <vt:lpstr>Дек17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2018-01-12T12:28:24Z</dcterms:modified>
</cp:coreProperties>
</file>