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000" windowHeight="11265" tabRatio="599"/>
  </bookViews>
  <sheets>
    <sheet name="Декабрь 2020" sheetId="51" r:id="rId1"/>
    <sheet name="НОЯБРЬ 2020" sheetId="50" r:id="rId2"/>
    <sheet name="Октябрь 2020" sheetId="49" r:id="rId3"/>
  </sheets>
  <calcPr calcId="162913"/>
</workbook>
</file>

<file path=xl/calcChain.xml><?xml version="1.0" encoding="utf-8"?>
<calcChain xmlns="http://schemas.openxmlformats.org/spreadsheetml/2006/main">
  <c r="I191" i="51" l="1"/>
  <c r="H8" i="51"/>
  <c r="S77" i="51" l="1"/>
  <c r="R77" i="51"/>
  <c r="P77" i="51"/>
  <c r="T76" i="51"/>
  <c r="U76" i="51" s="1"/>
  <c r="Q76" i="51"/>
  <c r="T75" i="51"/>
  <c r="U75" i="51" s="1"/>
  <c r="Q75" i="51"/>
  <c r="T74" i="51"/>
  <c r="U74" i="51" s="1"/>
  <c r="Q74" i="51"/>
  <c r="U73" i="51"/>
  <c r="T73" i="51"/>
  <c r="Q73" i="51"/>
  <c r="T72" i="51"/>
  <c r="U72" i="51" s="1"/>
  <c r="Q72" i="51"/>
  <c r="T71" i="51"/>
  <c r="U71" i="51" s="1"/>
  <c r="Q71" i="51"/>
  <c r="T70" i="51"/>
  <c r="U70" i="51" s="1"/>
  <c r="Q70" i="51"/>
  <c r="U69" i="51"/>
  <c r="T69" i="51"/>
  <c r="Q69" i="51"/>
  <c r="T68" i="51"/>
  <c r="U68" i="51" s="1"/>
  <c r="Q68" i="51"/>
  <c r="T67" i="51"/>
  <c r="U67" i="51" s="1"/>
  <c r="Q67" i="51"/>
  <c r="T66" i="51"/>
  <c r="U66" i="51" s="1"/>
  <c r="Q66" i="51"/>
  <c r="T65" i="51"/>
  <c r="U65" i="51" s="1"/>
  <c r="Q65" i="51"/>
  <c r="T64" i="51"/>
  <c r="U64" i="51" s="1"/>
  <c r="Q64" i="51"/>
  <c r="T63" i="51"/>
  <c r="U63" i="51" s="1"/>
  <c r="Q63" i="51"/>
  <c r="T62" i="51"/>
  <c r="U62" i="51" s="1"/>
  <c r="Q62" i="51"/>
  <c r="T61" i="51"/>
  <c r="U61" i="51" s="1"/>
  <c r="Q61" i="51"/>
  <c r="T60" i="51"/>
  <c r="U60" i="51" s="1"/>
  <c r="Q60" i="51"/>
  <c r="T59" i="51"/>
  <c r="U59" i="51" s="1"/>
  <c r="Q59" i="51"/>
  <c r="T58" i="51"/>
  <c r="U58" i="51" s="1"/>
  <c r="Q58" i="51"/>
  <c r="T57" i="51"/>
  <c r="U57" i="51" s="1"/>
  <c r="Q57" i="51"/>
  <c r="T56" i="51"/>
  <c r="U56" i="51" s="1"/>
  <c r="Q56" i="51"/>
  <c r="T55" i="51"/>
  <c r="U55" i="51" s="1"/>
  <c r="Q55" i="51"/>
  <c r="T54" i="51"/>
  <c r="U54" i="51" s="1"/>
  <c r="Q54" i="51"/>
  <c r="T53" i="51"/>
  <c r="U53" i="51" s="1"/>
  <c r="Q53" i="51"/>
  <c r="T52" i="51"/>
  <c r="U52" i="51" s="1"/>
  <c r="Q52" i="51"/>
  <c r="T51" i="51"/>
  <c r="U51" i="51" s="1"/>
  <c r="Q51" i="51"/>
  <c r="U50" i="51"/>
  <c r="T50" i="51"/>
  <c r="Q50" i="51"/>
  <c r="T49" i="51"/>
  <c r="U49" i="51" s="1"/>
  <c r="Q49" i="51"/>
  <c r="T48" i="51"/>
  <c r="U48" i="51" s="1"/>
  <c r="Q48" i="51"/>
  <c r="T47" i="51"/>
  <c r="U47" i="51" s="1"/>
  <c r="Q47" i="51"/>
  <c r="T46" i="51"/>
  <c r="U46" i="51" s="1"/>
  <c r="Q46" i="51"/>
  <c r="T45" i="51"/>
  <c r="U45" i="51" s="1"/>
  <c r="Q45" i="51"/>
  <c r="T44" i="51"/>
  <c r="U44" i="51" s="1"/>
  <c r="Q44" i="51"/>
  <c r="T43" i="51"/>
  <c r="U43" i="51" s="1"/>
  <c r="Q43" i="51"/>
  <c r="U42" i="51"/>
  <c r="T42" i="51"/>
  <c r="Q42" i="51"/>
  <c r="T41" i="51"/>
  <c r="U41" i="51" s="1"/>
  <c r="Q41" i="51"/>
  <c r="T40" i="51"/>
  <c r="U40" i="51" s="1"/>
  <c r="Q40" i="51"/>
  <c r="T39" i="51"/>
  <c r="U39" i="51" s="1"/>
  <c r="Q39" i="51"/>
  <c r="T38" i="51"/>
  <c r="U38" i="51" s="1"/>
  <c r="Q38" i="51"/>
  <c r="T37" i="51"/>
  <c r="U37" i="51" s="1"/>
  <c r="Q37" i="51"/>
  <c r="T36" i="51"/>
  <c r="U36" i="51" s="1"/>
  <c r="Q36" i="51"/>
  <c r="T35" i="51"/>
  <c r="U35" i="51" s="1"/>
  <c r="Q35" i="51"/>
  <c r="T34" i="51"/>
  <c r="U34" i="51" s="1"/>
  <c r="Q34" i="51"/>
  <c r="T33" i="51"/>
  <c r="U33" i="51" s="1"/>
  <c r="Q33" i="51"/>
  <c r="T32" i="51"/>
  <c r="U32" i="51" s="1"/>
  <c r="Q32" i="51"/>
  <c r="T31" i="51"/>
  <c r="U31" i="51" s="1"/>
  <c r="Q31" i="51"/>
  <c r="T30" i="51"/>
  <c r="U30" i="51" s="1"/>
  <c r="Q30" i="51"/>
  <c r="U29" i="51"/>
  <c r="T29" i="51"/>
  <c r="Q29" i="51"/>
  <c r="T28" i="51"/>
  <c r="U28" i="51" s="1"/>
  <c r="Q28" i="51"/>
  <c r="T27" i="51"/>
  <c r="U27" i="51" s="1"/>
  <c r="Q27" i="51"/>
  <c r="T26" i="51"/>
  <c r="U26" i="51" s="1"/>
  <c r="Q26" i="51"/>
  <c r="T25" i="51"/>
  <c r="U25" i="51" s="1"/>
  <c r="Q25" i="51"/>
  <c r="T24" i="51"/>
  <c r="U24" i="51" s="1"/>
  <c r="Q24" i="51"/>
  <c r="T23" i="51"/>
  <c r="U23" i="51" s="1"/>
  <c r="Q23" i="51"/>
  <c r="T22" i="51"/>
  <c r="U22" i="51" s="1"/>
  <c r="Q22" i="51"/>
  <c r="T21" i="51"/>
  <c r="U21" i="51" s="1"/>
  <c r="Q21" i="51"/>
  <c r="T20" i="51"/>
  <c r="U20" i="51" s="1"/>
  <c r="Q20" i="51"/>
  <c r="T19" i="51"/>
  <c r="U19" i="51" s="1"/>
  <c r="Q19" i="51"/>
  <c r="T18" i="51"/>
  <c r="U18" i="51" s="1"/>
  <c r="Q18" i="51"/>
  <c r="T17" i="51"/>
  <c r="U17" i="51" s="1"/>
  <c r="Q17" i="51"/>
  <c r="T16" i="51"/>
  <c r="U16" i="51" s="1"/>
  <c r="Q16" i="51"/>
  <c r="T15" i="51"/>
  <c r="U15" i="51" s="1"/>
  <c r="Q15" i="51"/>
  <c r="T14" i="51"/>
  <c r="Q14" i="51"/>
  <c r="S12" i="51"/>
  <c r="R12" i="51"/>
  <c r="W9" i="51"/>
  <c r="W8" i="51"/>
  <c r="V6" i="51"/>
  <c r="T77" i="51" l="1"/>
  <c r="V10" i="51"/>
  <c r="Q77" i="51"/>
  <c r="U14" i="51"/>
  <c r="U77" i="51" l="1"/>
  <c r="V8" i="51" s="1"/>
  <c r="V9" i="51" s="1"/>
  <c r="E191" i="51" l="1"/>
  <c r="D191" i="51"/>
  <c r="C191" i="51"/>
  <c r="F190" i="51"/>
  <c r="F189" i="51"/>
  <c r="F188" i="51"/>
  <c r="F187" i="51"/>
  <c r="F186" i="51"/>
  <c r="F185" i="51"/>
  <c r="F184" i="51"/>
  <c r="F183" i="51"/>
  <c r="F182" i="51"/>
  <c r="F181" i="51"/>
  <c r="F180" i="51"/>
  <c r="F179" i="51"/>
  <c r="F178" i="51"/>
  <c r="F177" i="51"/>
  <c r="F176" i="51"/>
  <c r="F175" i="51"/>
  <c r="F174" i="51"/>
  <c r="F173" i="51"/>
  <c r="F172" i="51"/>
  <c r="F171" i="51"/>
  <c r="F170" i="51"/>
  <c r="F169" i="51"/>
  <c r="F168" i="51"/>
  <c r="F167" i="51"/>
  <c r="F166" i="51"/>
  <c r="F165" i="51"/>
  <c r="F164" i="51"/>
  <c r="F163" i="51"/>
  <c r="F162" i="51"/>
  <c r="F161" i="51"/>
  <c r="F160" i="51"/>
  <c r="F159" i="51"/>
  <c r="F158" i="51"/>
  <c r="F157" i="51"/>
  <c r="F156" i="51"/>
  <c r="F155" i="51"/>
  <c r="F154" i="51"/>
  <c r="F153" i="51"/>
  <c r="F152" i="51"/>
  <c r="F151" i="51"/>
  <c r="F150" i="51"/>
  <c r="F149" i="51"/>
  <c r="F148" i="51"/>
  <c r="F147" i="51"/>
  <c r="F146" i="51"/>
  <c r="F145" i="51"/>
  <c r="F144" i="51"/>
  <c r="F143" i="51"/>
  <c r="F142" i="51"/>
  <c r="F141" i="51"/>
  <c r="F140" i="51"/>
  <c r="F139" i="51"/>
  <c r="F138" i="51"/>
  <c r="F137" i="51"/>
  <c r="F136" i="51"/>
  <c r="F135" i="51"/>
  <c r="F134" i="51"/>
  <c r="F133" i="51"/>
  <c r="F132" i="51"/>
  <c r="F131" i="51"/>
  <c r="F130" i="51"/>
  <c r="F129" i="51"/>
  <c r="F128" i="51"/>
  <c r="F127" i="51"/>
  <c r="F126" i="51"/>
  <c r="F125" i="51"/>
  <c r="F124" i="51"/>
  <c r="F123" i="51"/>
  <c r="F122" i="51"/>
  <c r="F121" i="51"/>
  <c r="F120" i="51"/>
  <c r="F119" i="51"/>
  <c r="F118" i="51"/>
  <c r="F117" i="51"/>
  <c r="F116" i="51"/>
  <c r="F115" i="51"/>
  <c r="F114" i="51"/>
  <c r="F113" i="51"/>
  <c r="F112" i="51"/>
  <c r="F111" i="51"/>
  <c r="F110" i="51"/>
  <c r="F109" i="51"/>
  <c r="F108" i="51"/>
  <c r="F107" i="51"/>
  <c r="F106" i="51"/>
  <c r="F105" i="51"/>
  <c r="F104" i="51"/>
  <c r="F103" i="51"/>
  <c r="F102" i="51"/>
  <c r="F101" i="51"/>
  <c r="F100" i="51"/>
  <c r="F99" i="51"/>
  <c r="F98" i="51"/>
  <c r="F97" i="51"/>
  <c r="F96" i="51"/>
  <c r="F95" i="51"/>
  <c r="F94" i="51"/>
  <c r="F93" i="51"/>
  <c r="F92" i="51"/>
  <c r="F91" i="51"/>
  <c r="F90" i="51"/>
  <c r="F89" i="51"/>
  <c r="F88" i="51"/>
  <c r="F87" i="51"/>
  <c r="F86" i="51"/>
  <c r="F85" i="51"/>
  <c r="F84" i="51"/>
  <c r="F83" i="51"/>
  <c r="F82" i="51"/>
  <c r="F81" i="51"/>
  <c r="F80" i="51"/>
  <c r="F79" i="51"/>
  <c r="F78" i="51"/>
  <c r="F77" i="51"/>
  <c r="F76" i="51"/>
  <c r="F75" i="51"/>
  <c r="F74" i="51"/>
  <c r="F73" i="51"/>
  <c r="F72" i="51"/>
  <c r="F71" i="51"/>
  <c r="F70" i="51"/>
  <c r="F69" i="51"/>
  <c r="F68" i="51"/>
  <c r="F67" i="51"/>
  <c r="F66" i="51"/>
  <c r="F65" i="51"/>
  <c r="F64" i="51"/>
  <c r="F63" i="51"/>
  <c r="F62" i="51"/>
  <c r="F61" i="51"/>
  <c r="F60" i="51"/>
  <c r="F59" i="51"/>
  <c r="F58" i="51"/>
  <c r="F57" i="51"/>
  <c r="F56" i="51"/>
  <c r="F55" i="51"/>
  <c r="F54" i="51"/>
  <c r="F53" i="51"/>
  <c r="F52" i="51"/>
  <c r="F51" i="51"/>
  <c r="F50" i="51"/>
  <c r="F49" i="51"/>
  <c r="F48" i="51"/>
  <c r="F47" i="51"/>
  <c r="F46" i="51"/>
  <c r="F45" i="51"/>
  <c r="F44" i="51"/>
  <c r="F43" i="51"/>
  <c r="F42" i="51"/>
  <c r="F41" i="51"/>
  <c r="F40" i="51"/>
  <c r="F39" i="51"/>
  <c r="F38" i="51"/>
  <c r="F37" i="51"/>
  <c r="F36" i="51"/>
  <c r="F35" i="51"/>
  <c r="F34" i="51"/>
  <c r="F33" i="51"/>
  <c r="F32" i="51"/>
  <c r="F31" i="51"/>
  <c r="F30" i="51"/>
  <c r="F29" i="51"/>
  <c r="F28" i="51"/>
  <c r="F27" i="51"/>
  <c r="F26" i="51"/>
  <c r="F25" i="51"/>
  <c r="F24" i="51"/>
  <c r="F23" i="51"/>
  <c r="F22" i="51"/>
  <c r="F21" i="51"/>
  <c r="F20" i="51"/>
  <c r="F19" i="51"/>
  <c r="F18" i="51"/>
  <c r="F17" i="51"/>
  <c r="F16" i="51"/>
  <c r="F15" i="51"/>
  <c r="F14" i="51"/>
  <c r="G191" i="51" l="1"/>
  <c r="H9" i="51" s="1"/>
  <c r="F191" i="51"/>
  <c r="E193" i="50"/>
  <c r="D193" i="50"/>
  <c r="C193" i="50"/>
  <c r="F192" i="50"/>
  <c r="G192" i="50" s="1"/>
  <c r="I192" i="50" s="1"/>
  <c r="F191" i="50"/>
  <c r="G191" i="50" s="1"/>
  <c r="I191" i="50" s="1"/>
  <c r="F190" i="50"/>
  <c r="G190" i="50" s="1"/>
  <c r="F189" i="50"/>
  <c r="G189" i="50" s="1"/>
  <c r="F188" i="50"/>
  <c r="G188" i="50" s="1"/>
  <c r="F187" i="50"/>
  <c r="G187" i="50" s="1"/>
  <c r="F186" i="50"/>
  <c r="G186" i="50" s="1"/>
  <c r="F185" i="50"/>
  <c r="G185" i="50" s="1"/>
  <c r="F184" i="50"/>
  <c r="G184" i="50" s="1"/>
  <c r="F183" i="50"/>
  <c r="G183" i="50" s="1"/>
  <c r="F182" i="50"/>
  <c r="G182" i="50" s="1"/>
  <c r="F181" i="50"/>
  <c r="G181" i="50" s="1"/>
  <c r="F180" i="50"/>
  <c r="G180" i="50" s="1"/>
  <c r="F179" i="50"/>
  <c r="G179" i="50" s="1"/>
  <c r="F178" i="50"/>
  <c r="G178" i="50" s="1"/>
  <c r="F177" i="50"/>
  <c r="G177" i="50" s="1"/>
  <c r="F176" i="50"/>
  <c r="G176" i="50" s="1"/>
  <c r="F175" i="50"/>
  <c r="G175" i="50" s="1"/>
  <c r="F174" i="50"/>
  <c r="G174" i="50" s="1"/>
  <c r="F173" i="50"/>
  <c r="G173" i="50" s="1"/>
  <c r="F172" i="50"/>
  <c r="G172" i="50" s="1"/>
  <c r="F171" i="50"/>
  <c r="G171" i="50" s="1"/>
  <c r="F170" i="50"/>
  <c r="G170" i="50" s="1"/>
  <c r="G169" i="50"/>
  <c r="F169" i="50"/>
  <c r="F168" i="50"/>
  <c r="G168" i="50" s="1"/>
  <c r="F167" i="50"/>
  <c r="G167" i="50" s="1"/>
  <c r="F166" i="50"/>
  <c r="G166" i="50" s="1"/>
  <c r="G165" i="50"/>
  <c r="F165" i="50"/>
  <c r="F164" i="50"/>
  <c r="G164" i="50" s="1"/>
  <c r="F163" i="50"/>
  <c r="G163" i="50" s="1"/>
  <c r="F162" i="50"/>
  <c r="G162" i="50" s="1"/>
  <c r="F161" i="50"/>
  <c r="G161" i="50" s="1"/>
  <c r="F160" i="50"/>
  <c r="G160" i="50" s="1"/>
  <c r="F159" i="50"/>
  <c r="G159" i="50" s="1"/>
  <c r="F158" i="50"/>
  <c r="G158" i="50" s="1"/>
  <c r="F157" i="50"/>
  <c r="G157" i="50" s="1"/>
  <c r="F156" i="50"/>
  <c r="G156" i="50" s="1"/>
  <c r="F155" i="50"/>
  <c r="G155" i="50" s="1"/>
  <c r="F154" i="50"/>
  <c r="G154" i="50" s="1"/>
  <c r="F153" i="50"/>
  <c r="G153" i="50" s="1"/>
  <c r="G152" i="50"/>
  <c r="F152" i="50"/>
  <c r="F151" i="50"/>
  <c r="G151" i="50" s="1"/>
  <c r="F150" i="50"/>
  <c r="G150" i="50" s="1"/>
  <c r="F149" i="50"/>
  <c r="G149" i="50" s="1"/>
  <c r="F148" i="50"/>
  <c r="G148" i="50" s="1"/>
  <c r="F147" i="50"/>
  <c r="G147" i="50" s="1"/>
  <c r="F146" i="50"/>
  <c r="G146" i="50" s="1"/>
  <c r="G145" i="50"/>
  <c r="F145" i="50"/>
  <c r="F144" i="50"/>
  <c r="G144" i="50" s="1"/>
  <c r="F143" i="50"/>
  <c r="G143" i="50" s="1"/>
  <c r="F142" i="50"/>
  <c r="G142" i="50" s="1"/>
  <c r="F141" i="50"/>
  <c r="G141" i="50" s="1"/>
  <c r="F140" i="50"/>
  <c r="G140" i="50" s="1"/>
  <c r="F139" i="50"/>
  <c r="G139" i="50" s="1"/>
  <c r="F138" i="50"/>
  <c r="G138" i="50" s="1"/>
  <c r="F137" i="50"/>
  <c r="G137" i="50" s="1"/>
  <c r="F136" i="50"/>
  <c r="G136" i="50" s="1"/>
  <c r="F135" i="50"/>
  <c r="G135" i="50" s="1"/>
  <c r="F134" i="50"/>
  <c r="G134" i="50" s="1"/>
  <c r="F133" i="50"/>
  <c r="G133" i="50" s="1"/>
  <c r="F132" i="50"/>
  <c r="G132" i="50" s="1"/>
  <c r="F131" i="50"/>
  <c r="G131" i="50" s="1"/>
  <c r="F130" i="50"/>
  <c r="G130" i="50" s="1"/>
  <c r="F129" i="50"/>
  <c r="G129" i="50" s="1"/>
  <c r="F128" i="50"/>
  <c r="G128" i="50" s="1"/>
  <c r="F127" i="50"/>
  <c r="G127" i="50" s="1"/>
  <c r="F126" i="50"/>
  <c r="G126" i="50" s="1"/>
  <c r="F125" i="50"/>
  <c r="G125" i="50" s="1"/>
  <c r="F124" i="50"/>
  <c r="G124" i="50" s="1"/>
  <c r="F123" i="50"/>
  <c r="G123" i="50" s="1"/>
  <c r="F122" i="50"/>
  <c r="G122" i="50" s="1"/>
  <c r="G121" i="50"/>
  <c r="F121" i="50"/>
  <c r="F120" i="50"/>
  <c r="G120" i="50" s="1"/>
  <c r="F119" i="50"/>
  <c r="G119" i="50" s="1"/>
  <c r="F118" i="50"/>
  <c r="G118" i="50" s="1"/>
  <c r="F117" i="50"/>
  <c r="G117" i="50" s="1"/>
  <c r="F116" i="50"/>
  <c r="G116" i="50" s="1"/>
  <c r="F115" i="50"/>
  <c r="G115" i="50" s="1"/>
  <c r="F114" i="50"/>
  <c r="G114" i="50" s="1"/>
  <c r="F113" i="50"/>
  <c r="G113" i="50" s="1"/>
  <c r="F112" i="50"/>
  <c r="G112" i="50" s="1"/>
  <c r="F111" i="50"/>
  <c r="G111" i="50" s="1"/>
  <c r="F110" i="50"/>
  <c r="G110" i="50" s="1"/>
  <c r="F109" i="50"/>
  <c r="G109" i="50" s="1"/>
  <c r="F108" i="50"/>
  <c r="G108" i="50" s="1"/>
  <c r="F107" i="50"/>
  <c r="G107" i="50" s="1"/>
  <c r="F106" i="50"/>
  <c r="G106" i="50" s="1"/>
  <c r="F105" i="50"/>
  <c r="G105" i="50" s="1"/>
  <c r="F104" i="50"/>
  <c r="G104" i="50" s="1"/>
  <c r="F103" i="50"/>
  <c r="G103" i="50" s="1"/>
  <c r="F102" i="50"/>
  <c r="G102" i="50" s="1"/>
  <c r="F101" i="50"/>
  <c r="G101" i="50" s="1"/>
  <c r="F100" i="50"/>
  <c r="G100" i="50" s="1"/>
  <c r="F99" i="50"/>
  <c r="G99" i="50" s="1"/>
  <c r="F98" i="50"/>
  <c r="G98" i="50" s="1"/>
  <c r="F97" i="50"/>
  <c r="G97" i="50" s="1"/>
  <c r="F96" i="50"/>
  <c r="G96" i="50" s="1"/>
  <c r="F95" i="50"/>
  <c r="G95" i="50" s="1"/>
  <c r="F94" i="50"/>
  <c r="G94" i="50" s="1"/>
  <c r="F93" i="50"/>
  <c r="G93" i="50" s="1"/>
  <c r="F92" i="50"/>
  <c r="G92" i="50" s="1"/>
  <c r="F91" i="50"/>
  <c r="G91" i="50" s="1"/>
  <c r="G90" i="50"/>
  <c r="F90" i="50"/>
  <c r="F89" i="50"/>
  <c r="G89" i="50" s="1"/>
  <c r="F88" i="50"/>
  <c r="G88" i="50" s="1"/>
  <c r="F87" i="50"/>
  <c r="G87" i="50" s="1"/>
  <c r="F86" i="50"/>
  <c r="G86" i="50" s="1"/>
  <c r="F85" i="50"/>
  <c r="G85" i="50" s="1"/>
  <c r="F84" i="50"/>
  <c r="G84" i="50" s="1"/>
  <c r="F83" i="50"/>
  <c r="G83" i="50" s="1"/>
  <c r="F82" i="50"/>
  <c r="G82" i="50" s="1"/>
  <c r="F81" i="50"/>
  <c r="G81" i="50" s="1"/>
  <c r="F80" i="50"/>
  <c r="G80" i="50" s="1"/>
  <c r="R79" i="50"/>
  <c r="Q79" i="50"/>
  <c r="P79" i="50"/>
  <c r="F79" i="50"/>
  <c r="G79" i="50" s="1"/>
  <c r="S78" i="50"/>
  <c r="T78" i="50" s="1"/>
  <c r="F78" i="50"/>
  <c r="G78" i="50" s="1"/>
  <c r="S77" i="50"/>
  <c r="T77" i="50" s="1"/>
  <c r="F77" i="50"/>
  <c r="G77" i="50" s="1"/>
  <c r="S76" i="50"/>
  <c r="T76" i="50" s="1"/>
  <c r="F76" i="50"/>
  <c r="G76" i="50" s="1"/>
  <c r="S75" i="50"/>
  <c r="T75" i="50" s="1"/>
  <c r="F75" i="50"/>
  <c r="G75" i="50" s="1"/>
  <c r="S74" i="50"/>
  <c r="T74" i="50" s="1"/>
  <c r="F74" i="50"/>
  <c r="G74" i="50" s="1"/>
  <c r="S73" i="50"/>
  <c r="T73" i="50" s="1"/>
  <c r="F73" i="50"/>
  <c r="G73" i="50" s="1"/>
  <c r="S72" i="50"/>
  <c r="T72" i="50" s="1"/>
  <c r="F72" i="50"/>
  <c r="G72" i="50" s="1"/>
  <c r="S71" i="50"/>
  <c r="T71" i="50" s="1"/>
  <c r="F71" i="50"/>
  <c r="G71" i="50" s="1"/>
  <c r="T70" i="50"/>
  <c r="S70" i="50"/>
  <c r="F70" i="50"/>
  <c r="G70" i="50" s="1"/>
  <c r="S69" i="50"/>
  <c r="T69" i="50" s="1"/>
  <c r="F69" i="50"/>
  <c r="G69" i="50" s="1"/>
  <c r="S68" i="50"/>
  <c r="T68" i="50" s="1"/>
  <c r="F68" i="50"/>
  <c r="G68" i="50" s="1"/>
  <c r="S67" i="50"/>
  <c r="T67" i="50" s="1"/>
  <c r="F67" i="50"/>
  <c r="G67" i="50" s="1"/>
  <c r="S66" i="50"/>
  <c r="T66" i="50" s="1"/>
  <c r="F66" i="50"/>
  <c r="G66" i="50" s="1"/>
  <c r="S65" i="50"/>
  <c r="T65" i="50" s="1"/>
  <c r="F65" i="50"/>
  <c r="G65" i="50" s="1"/>
  <c r="T64" i="50"/>
  <c r="S64" i="50"/>
  <c r="F64" i="50"/>
  <c r="G64" i="50" s="1"/>
  <c r="S63" i="50"/>
  <c r="T63" i="50" s="1"/>
  <c r="F63" i="50"/>
  <c r="G63" i="50" s="1"/>
  <c r="S62" i="50"/>
  <c r="T62" i="50" s="1"/>
  <c r="F62" i="50"/>
  <c r="G62" i="50" s="1"/>
  <c r="S61" i="50"/>
  <c r="T61" i="50" s="1"/>
  <c r="F61" i="50"/>
  <c r="G61" i="50" s="1"/>
  <c r="T60" i="50"/>
  <c r="S60" i="50"/>
  <c r="F60" i="50"/>
  <c r="G60" i="50" s="1"/>
  <c r="S59" i="50"/>
  <c r="T59" i="50" s="1"/>
  <c r="F59" i="50"/>
  <c r="G59" i="50" s="1"/>
  <c r="S58" i="50"/>
  <c r="T58" i="50" s="1"/>
  <c r="F58" i="50"/>
  <c r="G58" i="50" s="1"/>
  <c r="S57" i="50"/>
  <c r="T57" i="50" s="1"/>
  <c r="F57" i="50"/>
  <c r="G57" i="50" s="1"/>
  <c r="S56" i="50"/>
  <c r="T56" i="50" s="1"/>
  <c r="F56" i="50"/>
  <c r="G56" i="50" s="1"/>
  <c r="S55" i="50"/>
  <c r="T55" i="50" s="1"/>
  <c r="F55" i="50"/>
  <c r="G55" i="50" s="1"/>
  <c r="T54" i="50"/>
  <c r="S54" i="50"/>
  <c r="F54" i="50"/>
  <c r="G54" i="50" s="1"/>
  <c r="S53" i="50"/>
  <c r="T53" i="50" s="1"/>
  <c r="F53" i="50"/>
  <c r="G53" i="50" s="1"/>
  <c r="S52" i="50"/>
  <c r="T52" i="50" s="1"/>
  <c r="F52" i="50"/>
  <c r="G52" i="50" s="1"/>
  <c r="S51" i="50"/>
  <c r="T51" i="50" s="1"/>
  <c r="F51" i="50"/>
  <c r="G51" i="50" s="1"/>
  <c r="S50" i="50"/>
  <c r="T50" i="50" s="1"/>
  <c r="F50" i="50"/>
  <c r="G50" i="50" s="1"/>
  <c r="S49" i="50"/>
  <c r="T49" i="50" s="1"/>
  <c r="F49" i="50"/>
  <c r="G49" i="50" s="1"/>
  <c r="S48" i="50"/>
  <c r="T48" i="50" s="1"/>
  <c r="F48" i="50"/>
  <c r="G48" i="50" s="1"/>
  <c r="S47" i="50"/>
  <c r="T47" i="50" s="1"/>
  <c r="F47" i="50"/>
  <c r="G47" i="50" s="1"/>
  <c r="T46" i="50"/>
  <c r="S46" i="50"/>
  <c r="F46" i="50"/>
  <c r="G46" i="50" s="1"/>
  <c r="S45" i="50"/>
  <c r="T45" i="50" s="1"/>
  <c r="F45" i="50"/>
  <c r="G45" i="50" s="1"/>
  <c r="S44" i="50"/>
  <c r="T44" i="50" s="1"/>
  <c r="F44" i="50"/>
  <c r="G44" i="50" s="1"/>
  <c r="S43" i="50"/>
  <c r="T43" i="50" s="1"/>
  <c r="F43" i="50"/>
  <c r="G43" i="50" s="1"/>
  <c r="T42" i="50"/>
  <c r="S42" i="50"/>
  <c r="F42" i="50"/>
  <c r="G42" i="50" s="1"/>
  <c r="S41" i="50"/>
  <c r="T41" i="50" s="1"/>
  <c r="F41" i="50"/>
  <c r="G41" i="50" s="1"/>
  <c r="S40" i="50"/>
  <c r="T40" i="50" s="1"/>
  <c r="F40" i="50"/>
  <c r="G40" i="50" s="1"/>
  <c r="S39" i="50"/>
  <c r="T39" i="50" s="1"/>
  <c r="F39" i="50"/>
  <c r="G39" i="50" s="1"/>
  <c r="T38" i="50"/>
  <c r="S38" i="50"/>
  <c r="F38" i="50"/>
  <c r="G38" i="50" s="1"/>
  <c r="S37" i="50"/>
  <c r="T37" i="50" s="1"/>
  <c r="F37" i="50"/>
  <c r="G37" i="50" s="1"/>
  <c r="S36" i="50"/>
  <c r="T36" i="50" s="1"/>
  <c r="F36" i="50"/>
  <c r="G36" i="50" s="1"/>
  <c r="S35" i="50"/>
  <c r="T35" i="50" s="1"/>
  <c r="F35" i="50"/>
  <c r="G35" i="50" s="1"/>
  <c r="T34" i="50"/>
  <c r="S34" i="50"/>
  <c r="F34" i="50"/>
  <c r="G34" i="50" s="1"/>
  <c r="S33" i="50"/>
  <c r="T33" i="50" s="1"/>
  <c r="F33" i="50"/>
  <c r="G33" i="50" s="1"/>
  <c r="S32" i="50"/>
  <c r="T32" i="50" s="1"/>
  <c r="F32" i="50"/>
  <c r="G32" i="50" s="1"/>
  <c r="S31" i="50"/>
  <c r="T31" i="50" s="1"/>
  <c r="F31" i="50"/>
  <c r="G31" i="50" s="1"/>
  <c r="S30" i="50"/>
  <c r="T30" i="50" s="1"/>
  <c r="F30" i="50"/>
  <c r="G30" i="50" s="1"/>
  <c r="S29" i="50"/>
  <c r="T29" i="50" s="1"/>
  <c r="F29" i="50"/>
  <c r="G29" i="50" s="1"/>
  <c r="S28" i="50"/>
  <c r="T28" i="50" s="1"/>
  <c r="F28" i="50"/>
  <c r="G28" i="50" s="1"/>
  <c r="S27" i="50"/>
  <c r="T27" i="50" s="1"/>
  <c r="F27" i="50"/>
  <c r="G27" i="50" s="1"/>
  <c r="S26" i="50"/>
  <c r="T26" i="50" s="1"/>
  <c r="F26" i="50"/>
  <c r="G26" i="50" s="1"/>
  <c r="S25" i="50"/>
  <c r="T25" i="50" s="1"/>
  <c r="F25" i="50"/>
  <c r="G25" i="50" s="1"/>
  <c r="T24" i="50"/>
  <c r="S24" i="50"/>
  <c r="F24" i="50"/>
  <c r="G24" i="50" s="1"/>
  <c r="S23" i="50"/>
  <c r="T23" i="50" s="1"/>
  <c r="F23" i="50"/>
  <c r="G23" i="50" s="1"/>
  <c r="T22" i="50"/>
  <c r="S22" i="50"/>
  <c r="F22" i="50"/>
  <c r="G22" i="50" s="1"/>
  <c r="S21" i="50"/>
  <c r="T21" i="50" s="1"/>
  <c r="F21" i="50"/>
  <c r="G21" i="50" s="1"/>
  <c r="S20" i="50"/>
  <c r="T20" i="50" s="1"/>
  <c r="F20" i="50"/>
  <c r="G20" i="50" s="1"/>
  <c r="S19" i="50"/>
  <c r="T19" i="50" s="1"/>
  <c r="F19" i="50"/>
  <c r="G19" i="50" s="1"/>
  <c r="S18" i="50"/>
  <c r="T18" i="50" s="1"/>
  <c r="F18" i="50"/>
  <c r="G18" i="50" s="1"/>
  <c r="S17" i="50"/>
  <c r="T17" i="50" s="1"/>
  <c r="F17" i="50"/>
  <c r="G17" i="50" s="1"/>
  <c r="S16" i="50"/>
  <c r="T16" i="50" s="1"/>
  <c r="F16" i="50"/>
  <c r="R14" i="50"/>
  <c r="Q14" i="50"/>
  <c r="U8" i="50"/>
  <c r="N5" i="50"/>
  <c r="S79" i="50" l="1"/>
  <c r="T79" i="50"/>
  <c r="U10" i="50" s="1"/>
  <c r="U11" i="50" s="1"/>
  <c r="U77" i="50" s="1"/>
  <c r="V77" i="50" s="1"/>
  <c r="F193" i="50"/>
  <c r="G16" i="50"/>
  <c r="H191" i="51" l="1"/>
  <c r="U30" i="50"/>
  <c r="V30" i="50" s="1"/>
  <c r="U46" i="50"/>
  <c r="V46" i="50" s="1"/>
  <c r="U62" i="50"/>
  <c r="V62" i="50" s="1"/>
  <c r="U78" i="50"/>
  <c r="V78" i="50" s="1"/>
  <c r="U22" i="50"/>
  <c r="V22" i="50" s="1"/>
  <c r="U38" i="50"/>
  <c r="V38" i="50" s="1"/>
  <c r="U54" i="50"/>
  <c r="V54" i="50" s="1"/>
  <c r="U70" i="50"/>
  <c r="V70" i="50" s="1"/>
  <c r="U18" i="50"/>
  <c r="V18" i="50" s="1"/>
  <c r="U26" i="50"/>
  <c r="V26" i="50" s="1"/>
  <c r="U34" i="50"/>
  <c r="V34" i="50" s="1"/>
  <c r="U42" i="50"/>
  <c r="V42" i="50" s="1"/>
  <c r="U50" i="50"/>
  <c r="V50" i="50" s="1"/>
  <c r="U58" i="50"/>
  <c r="V58" i="50" s="1"/>
  <c r="U66" i="50"/>
  <c r="V66" i="50" s="1"/>
  <c r="U74" i="50"/>
  <c r="V74" i="50" s="1"/>
  <c r="U16" i="50"/>
  <c r="U20" i="50"/>
  <c r="V20" i="50" s="1"/>
  <c r="U24" i="50"/>
  <c r="V24" i="50" s="1"/>
  <c r="U28" i="50"/>
  <c r="V28" i="50" s="1"/>
  <c r="U32" i="50"/>
  <c r="V32" i="50" s="1"/>
  <c r="U36" i="50"/>
  <c r="V36" i="50" s="1"/>
  <c r="U40" i="50"/>
  <c r="V40" i="50" s="1"/>
  <c r="U44" i="50"/>
  <c r="V44" i="50" s="1"/>
  <c r="U48" i="50"/>
  <c r="V48" i="50" s="1"/>
  <c r="U52" i="50"/>
  <c r="V52" i="50" s="1"/>
  <c r="U56" i="50"/>
  <c r="V56" i="50" s="1"/>
  <c r="U60" i="50"/>
  <c r="V60" i="50" s="1"/>
  <c r="U64" i="50"/>
  <c r="V64" i="50" s="1"/>
  <c r="U68" i="50"/>
  <c r="V68" i="50" s="1"/>
  <c r="U72" i="50"/>
  <c r="V72" i="50" s="1"/>
  <c r="U76" i="50"/>
  <c r="V76" i="50" s="1"/>
  <c r="V16" i="50"/>
  <c r="U17" i="50"/>
  <c r="V17" i="50" s="1"/>
  <c r="U19" i="50"/>
  <c r="V19" i="50" s="1"/>
  <c r="U21" i="50"/>
  <c r="V21" i="50" s="1"/>
  <c r="U23" i="50"/>
  <c r="V23" i="50" s="1"/>
  <c r="U25" i="50"/>
  <c r="V25" i="50" s="1"/>
  <c r="U27" i="50"/>
  <c r="V27" i="50" s="1"/>
  <c r="U29" i="50"/>
  <c r="V29" i="50" s="1"/>
  <c r="U31" i="50"/>
  <c r="V31" i="50" s="1"/>
  <c r="U33" i="50"/>
  <c r="V33" i="50" s="1"/>
  <c r="U35" i="50"/>
  <c r="V35" i="50" s="1"/>
  <c r="U37" i="50"/>
  <c r="V37" i="50" s="1"/>
  <c r="U39" i="50"/>
  <c r="V39" i="50" s="1"/>
  <c r="U41" i="50"/>
  <c r="V41" i="50" s="1"/>
  <c r="U43" i="50"/>
  <c r="V43" i="50" s="1"/>
  <c r="U45" i="50"/>
  <c r="V45" i="50" s="1"/>
  <c r="U47" i="50"/>
  <c r="V47" i="50" s="1"/>
  <c r="U49" i="50"/>
  <c r="V49" i="50" s="1"/>
  <c r="U51" i="50"/>
  <c r="V51" i="50" s="1"/>
  <c r="U53" i="50"/>
  <c r="V53" i="50" s="1"/>
  <c r="U55" i="50"/>
  <c r="V55" i="50" s="1"/>
  <c r="U57" i="50"/>
  <c r="V57" i="50" s="1"/>
  <c r="U59" i="50"/>
  <c r="V59" i="50" s="1"/>
  <c r="U61" i="50"/>
  <c r="V61" i="50" s="1"/>
  <c r="U63" i="50"/>
  <c r="V63" i="50" s="1"/>
  <c r="U65" i="50"/>
  <c r="V65" i="50" s="1"/>
  <c r="U67" i="50"/>
  <c r="V67" i="50" s="1"/>
  <c r="U69" i="50"/>
  <c r="V69" i="50" s="1"/>
  <c r="U71" i="50"/>
  <c r="V71" i="50" s="1"/>
  <c r="U73" i="50"/>
  <c r="V73" i="50" s="1"/>
  <c r="U75" i="50"/>
  <c r="V75" i="50" s="1"/>
  <c r="G193" i="50"/>
  <c r="H10" i="50" s="1"/>
  <c r="H11" i="50" s="1"/>
  <c r="D193" i="49"/>
  <c r="U79" i="50" l="1"/>
  <c r="V79" i="50"/>
  <c r="H189" i="50"/>
  <c r="I189" i="50" s="1"/>
  <c r="H187" i="50"/>
  <c r="I187" i="50" s="1"/>
  <c r="H185" i="50"/>
  <c r="I185" i="50" s="1"/>
  <c r="H183" i="50"/>
  <c r="I183" i="50" s="1"/>
  <c r="H181" i="50"/>
  <c r="I181" i="50" s="1"/>
  <c r="H179" i="50"/>
  <c r="I179" i="50" s="1"/>
  <c r="H177" i="50"/>
  <c r="I177" i="50" s="1"/>
  <c r="H175" i="50"/>
  <c r="I175" i="50" s="1"/>
  <c r="H173" i="50"/>
  <c r="I173" i="50" s="1"/>
  <c r="H171" i="50"/>
  <c r="I171" i="50" s="1"/>
  <c r="H169" i="50"/>
  <c r="I169" i="50" s="1"/>
  <c r="H167" i="50"/>
  <c r="I167" i="50" s="1"/>
  <c r="H165" i="50"/>
  <c r="I165" i="50" s="1"/>
  <c r="H163" i="50"/>
  <c r="I163" i="50" s="1"/>
  <c r="H161" i="50"/>
  <c r="I161" i="50" s="1"/>
  <c r="H159" i="50"/>
  <c r="I159" i="50" s="1"/>
  <c r="H157" i="50"/>
  <c r="I157" i="50" s="1"/>
  <c r="H156" i="50"/>
  <c r="I156" i="50" s="1"/>
  <c r="H154" i="50"/>
  <c r="I154" i="50" s="1"/>
  <c r="H152" i="50"/>
  <c r="I152" i="50" s="1"/>
  <c r="H190" i="50"/>
  <c r="I190" i="50" s="1"/>
  <c r="H188" i="50"/>
  <c r="I188" i="50" s="1"/>
  <c r="H186" i="50"/>
  <c r="I186" i="50" s="1"/>
  <c r="H184" i="50"/>
  <c r="I184" i="50" s="1"/>
  <c r="H182" i="50"/>
  <c r="I182" i="50" s="1"/>
  <c r="H180" i="50"/>
  <c r="I180" i="50" s="1"/>
  <c r="H178" i="50"/>
  <c r="I178" i="50" s="1"/>
  <c r="H176" i="50"/>
  <c r="I176" i="50" s="1"/>
  <c r="H174" i="50"/>
  <c r="I174" i="50" s="1"/>
  <c r="H172" i="50"/>
  <c r="I172" i="50" s="1"/>
  <c r="H170" i="50"/>
  <c r="I170" i="50" s="1"/>
  <c r="H168" i="50"/>
  <c r="I168" i="50" s="1"/>
  <c r="H155" i="50"/>
  <c r="I155" i="50" s="1"/>
  <c r="H153" i="50"/>
  <c r="I153" i="50" s="1"/>
  <c r="H151" i="50"/>
  <c r="I151" i="50" s="1"/>
  <c r="H150" i="50"/>
  <c r="I150" i="50" s="1"/>
  <c r="H148" i="50"/>
  <c r="I148" i="50" s="1"/>
  <c r="H146" i="50"/>
  <c r="I146" i="50" s="1"/>
  <c r="H144" i="50"/>
  <c r="I144" i="50" s="1"/>
  <c r="H142" i="50"/>
  <c r="I142" i="50" s="1"/>
  <c r="H140" i="50"/>
  <c r="I140" i="50" s="1"/>
  <c r="H138" i="50"/>
  <c r="I138" i="50" s="1"/>
  <c r="H136" i="50"/>
  <c r="I136" i="50" s="1"/>
  <c r="H134" i="50"/>
  <c r="I134" i="50" s="1"/>
  <c r="H132" i="50"/>
  <c r="I132" i="50" s="1"/>
  <c r="H130" i="50"/>
  <c r="I130" i="50" s="1"/>
  <c r="H128" i="50"/>
  <c r="I128" i="50" s="1"/>
  <c r="H126" i="50"/>
  <c r="I126" i="50" s="1"/>
  <c r="H124" i="50"/>
  <c r="I124" i="50" s="1"/>
  <c r="H122" i="50"/>
  <c r="I122" i="50" s="1"/>
  <c r="H166" i="50"/>
  <c r="H164" i="50"/>
  <c r="I164" i="50" s="1"/>
  <c r="H162" i="50"/>
  <c r="I162" i="50" s="1"/>
  <c r="H160" i="50"/>
  <c r="I160" i="50" s="1"/>
  <c r="H158" i="50"/>
  <c r="I158" i="50" s="1"/>
  <c r="H149" i="50"/>
  <c r="I149" i="50" s="1"/>
  <c r="H147" i="50"/>
  <c r="I147" i="50" s="1"/>
  <c r="H145" i="50"/>
  <c r="I145" i="50" s="1"/>
  <c r="H143" i="50"/>
  <c r="I143" i="50" s="1"/>
  <c r="H141" i="50"/>
  <c r="I141" i="50" s="1"/>
  <c r="H139" i="50"/>
  <c r="I139" i="50" s="1"/>
  <c r="H137" i="50"/>
  <c r="I137" i="50" s="1"/>
  <c r="H135" i="50"/>
  <c r="I135" i="50" s="1"/>
  <c r="H133" i="50"/>
  <c r="I133" i="50" s="1"/>
  <c r="H131" i="50"/>
  <c r="I131" i="50" s="1"/>
  <c r="H129" i="50"/>
  <c r="I129" i="50" s="1"/>
  <c r="H127" i="50"/>
  <c r="I127" i="50" s="1"/>
  <c r="H125" i="50"/>
  <c r="I125" i="50" s="1"/>
  <c r="H123" i="50"/>
  <c r="I123" i="50" s="1"/>
  <c r="H121" i="50"/>
  <c r="I121" i="50" s="1"/>
  <c r="H119" i="50"/>
  <c r="I119" i="50" s="1"/>
  <c r="H117" i="50"/>
  <c r="I117" i="50" s="1"/>
  <c r="H115" i="50"/>
  <c r="I115" i="50" s="1"/>
  <c r="H113" i="50"/>
  <c r="I113" i="50" s="1"/>
  <c r="H111" i="50"/>
  <c r="I111" i="50" s="1"/>
  <c r="H109" i="50"/>
  <c r="I109" i="50" s="1"/>
  <c r="H107" i="50"/>
  <c r="I107" i="50" s="1"/>
  <c r="H105" i="50"/>
  <c r="I105" i="50" s="1"/>
  <c r="H103" i="50"/>
  <c r="I103" i="50" s="1"/>
  <c r="H101" i="50"/>
  <c r="I101" i="50" s="1"/>
  <c r="H99" i="50"/>
  <c r="I99" i="50" s="1"/>
  <c r="H120" i="50"/>
  <c r="I120" i="50" s="1"/>
  <c r="H118" i="50"/>
  <c r="I118" i="50" s="1"/>
  <c r="H116" i="50"/>
  <c r="I116" i="50" s="1"/>
  <c r="H114" i="50"/>
  <c r="I114" i="50" s="1"/>
  <c r="H112" i="50"/>
  <c r="I112" i="50" s="1"/>
  <c r="H110" i="50"/>
  <c r="I110" i="50" s="1"/>
  <c r="H108" i="50"/>
  <c r="I108" i="50" s="1"/>
  <c r="H106" i="50"/>
  <c r="I106" i="50" s="1"/>
  <c r="H104" i="50"/>
  <c r="I104" i="50" s="1"/>
  <c r="H102" i="50"/>
  <c r="I102" i="50" s="1"/>
  <c r="H100" i="50"/>
  <c r="I100" i="50" s="1"/>
  <c r="H98" i="50"/>
  <c r="I98" i="50" s="1"/>
  <c r="H97" i="50"/>
  <c r="I97" i="50" s="1"/>
  <c r="H95" i="50"/>
  <c r="I95" i="50" s="1"/>
  <c r="H93" i="50"/>
  <c r="I93" i="50" s="1"/>
  <c r="H91" i="50"/>
  <c r="I91" i="50" s="1"/>
  <c r="H89" i="50"/>
  <c r="I89" i="50" s="1"/>
  <c r="H87" i="50"/>
  <c r="I87" i="50" s="1"/>
  <c r="H85" i="50"/>
  <c r="I85" i="50" s="1"/>
  <c r="H83" i="50"/>
  <c r="I83" i="50" s="1"/>
  <c r="H81" i="50"/>
  <c r="I81" i="50" s="1"/>
  <c r="H80" i="50"/>
  <c r="I80" i="50" s="1"/>
  <c r="H79" i="50"/>
  <c r="I79" i="50" s="1"/>
  <c r="H78" i="50"/>
  <c r="I78" i="50" s="1"/>
  <c r="H77" i="50"/>
  <c r="I77" i="50" s="1"/>
  <c r="H76" i="50"/>
  <c r="I76" i="50" s="1"/>
  <c r="H75" i="50"/>
  <c r="I75" i="50" s="1"/>
  <c r="H74" i="50"/>
  <c r="I74" i="50" s="1"/>
  <c r="H73" i="50"/>
  <c r="I73" i="50" s="1"/>
  <c r="H72" i="50"/>
  <c r="I72" i="50" s="1"/>
  <c r="H71" i="50"/>
  <c r="I71" i="50" s="1"/>
  <c r="H70" i="50"/>
  <c r="I70" i="50" s="1"/>
  <c r="H69" i="50"/>
  <c r="I69" i="50" s="1"/>
  <c r="H68" i="50"/>
  <c r="I68" i="50" s="1"/>
  <c r="H67" i="50"/>
  <c r="I67" i="50" s="1"/>
  <c r="H66" i="50"/>
  <c r="I66" i="50" s="1"/>
  <c r="H96" i="50"/>
  <c r="I96" i="50" s="1"/>
  <c r="H94" i="50"/>
  <c r="I94" i="50" s="1"/>
  <c r="H92" i="50"/>
  <c r="I92" i="50" s="1"/>
  <c r="H90" i="50"/>
  <c r="I90" i="50" s="1"/>
  <c r="H88" i="50"/>
  <c r="I88" i="50" s="1"/>
  <c r="H86" i="50"/>
  <c r="I86" i="50" s="1"/>
  <c r="H84" i="50"/>
  <c r="I84" i="50" s="1"/>
  <c r="H82" i="50"/>
  <c r="I82" i="50" s="1"/>
  <c r="H65" i="50"/>
  <c r="I65" i="50" s="1"/>
  <c r="H64" i="50"/>
  <c r="I64" i="50" s="1"/>
  <c r="H63" i="50"/>
  <c r="I63" i="50" s="1"/>
  <c r="H62" i="50"/>
  <c r="I62" i="50" s="1"/>
  <c r="H61" i="50"/>
  <c r="I61" i="50" s="1"/>
  <c r="H60" i="50"/>
  <c r="I60" i="50" s="1"/>
  <c r="H59" i="50"/>
  <c r="I59" i="50" s="1"/>
  <c r="H58" i="50"/>
  <c r="I58" i="50" s="1"/>
  <c r="H57" i="50"/>
  <c r="I57" i="50" s="1"/>
  <c r="H56" i="50"/>
  <c r="I56" i="50" s="1"/>
  <c r="H55" i="50"/>
  <c r="I55" i="50" s="1"/>
  <c r="H54" i="50"/>
  <c r="I54" i="50" s="1"/>
  <c r="H53" i="50"/>
  <c r="I53" i="50" s="1"/>
  <c r="H52" i="50"/>
  <c r="I52" i="50" s="1"/>
  <c r="H51" i="50"/>
  <c r="I51" i="50" s="1"/>
  <c r="H50" i="50"/>
  <c r="I50" i="50" s="1"/>
  <c r="H49" i="50"/>
  <c r="I49" i="50" s="1"/>
  <c r="H48" i="50"/>
  <c r="I48" i="50" s="1"/>
  <c r="H47" i="50"/>
  <c r="I47" i="50" s="1"/>
  <c r="H46" i="50"/>
  <c r="I46" i="50" s="1"/>
  <c r="H45" i="50"/>
  <c r="I45" i="50" s="1"/>
  <c r="H44" i="50"/>
  <c r="I44" i="50" s="1"/>
  <c r="H43" i="50"/>
  <c r="I43" i="50" s="1"/>
  <c r="H42" i="50"/>
  <c r="I42" i="50" s="1"/>
  <c r="H41" i="50"/>
  <c r="I41" i="50" s="1"/>
  <c r="H40" i="50"/>
  <c r="I40" i="50" s="1"/>
  <c r="H39" i="50"/>
  <c r="I39" i="50" s="1"/>
  <c r="H38" i="50"/>
  <c r="I38" i="50" s="1"/>
  <c r="H37" i="50"/>
  <c r="I37" i="50" s="1"/>
  <c r="H36" i="50"/>
  <c r="I36" i="50" s="1"/>
  <c r="H35" i="50"/>
  <c r="I35" i="50" s="1"/>
  <c r="H34" i="50"/>
  <c r="I34" i="50" s="1"/>
  <c r="H33" i="50"/>
  <c r="I33" i="50" s="1"/>
  <c r="H32" i="50"/>
  <c r="I32" i="50" s="1"/>
  <c r="H31" i="50"/>
  <c r="I31" i="50" s="1"/>
  <c r="H30" i="50"/>
  <c r="I30" i="50" s="1"/>
  <c r="H29" i="50"/>
  <c r="I29" i="50" s="1"/>
  <c r="H28" i="50"/>
  <c r="I28" i="50" s="1"/>
  <c r="H27" i="50"/>
  <c r="I27" i="50" s="1"/>
  <c r="H26" i="50"/>
  <c r="I26" i="50" s="1"/>
  <c r="H25" i="50"/>
  <c r="I25" i="50" s="1"/>
  <c r="H24" i="50"/>
  <c r="I24" i="50" s="1"/>
  <c r="H23" i="50"/>
  <c r="I23" i="50" s="1"/>
  <c r="H22" i="50"/>
  <c r="I22" i="50" s="1"/>
  <c r="H21" i="50"/>
  <c r="I21" i="50" s="1"/>
  <c r="H20" i="50"/>
  <c r="I20" i="50" s="1"/>
  <c r="H19" i="50"/>
  <c r="I19" i="50" s="1"/>
  <c r="H18" i="50"/>
  <c r="I18" i="50" s="1"/>
  <c r="H17" i="50"/>
  <c r="I17" i="50" s="1"/>
  <c r="H16" i="50"/>
  <c r="E193" i="49"/>
  <c r="C193" i="49"/>
  <c r="F192" i="49"/>
  <c r="F191" i="49"/>
  <c r="G191" i="49" s="1"/>
  <c r="I191" i="49" s="1"/>
  <c r="F190" i="49"/>
  <c r="G190" i="49" s="1"/>
  <c r="F189" i="49"/>
  <c r="G189" i="49" s="1"/>
  <c r="F188" i="49"/>
  <c r="G188" i="49" s="1"/>
  <c r="F187" i="49"/>
  <c r="G187" i="49" s="1"/>
  <c r="F186" i="49"/>
  <c r="G186" i="49" s="1"/>
  <c r="F185" i="49"/>
  <c r="G185" i="49" s="1"/>
  <c r="F184" i="49"/>
  <c r="G184" i="49" s="1"/>
  <c r="F183" i="49"/>
  <c r="G183" i="49" s="1"/>
  <c r="F182" i="49"/>
  <c r="G182" i="49" s="1"/>
  <c r="F181" i="49"/>
  <c r="G181" i="49" s="1"/>
  <c r="F180" i="49"/>
  <c r="G180" i="49" s="1"/>
  <c r="F179" i="49"/>
  <c r="G179" i="49" s="1"/>
  <c r="F178" i="49"/>
  <c r="G178" i="49" s="1"/>
  <c r="F177" i="49"/>
  <c r="G177" i="49" s="1"/>
  <c r="F176" i="49"/>
  <c r="G176" i="49" s="1"/>
  <c r="F175" i="49"/>
  <c r="G175" i="49" s="1"/>
  <c r="F174" i="49"/>
  <c r="G174" i="49" s="1"/>
  <c r="F173" i="49"/>
  <c r="G173" i="49" s="1"/>
  <c r="F172" i="49"/>
  <c r="G172" i="49" s="1"/>
  <c r="F171" i="49"/>
  <c r="G171" i="49" s="1"/>
  <c r="F170" i="49"/>
  <c r="G170" i="49" s="1"/>
  <c r="F169" i="49"/>
  <c r="G169" i="49" s="1"/>
  <c r="F168" i="49"/>
  <c r="G168" i="49" s="1"/>
  <c r="F167" i="49"/>
  <c r="G167" i="49" s="1"/>
  <c r="F166" i="49"/>
  <c r="G166" i="49" s="1"/>
  <c r="F165" i="49"/>
  <c r="G165" i="49" s="1"/>
  <c r="F164" i="49"/>
  <c r="G164" i="49" s="1"/>
  <c r="F163" i="49"/>
  <c r="G163" i="49" s="1"/>
  <c r="F162" i="49"/>
  <c r="G162" i="49" s="1"/>
  <c r="F161" i="49"/>
  <c r="G161" i="49" s="1"/>
  <c r="F160" i="49"/>
  <c r="G160" i="49" s="1"/>
  <c r="F159" i="49"/>
  <c r="G159" i="49" s="1"/>
  <c r="F158" i="49"/>
  <c r="G158" i="49" s="1"/>
  <c r="F157" i="49"/>
  <c r="G157" i="49" s="1"/>
  <c r="F156" i="49"/>
  <c r="G156" i="49" s="1"/>
  <c r="F155" i="49"/>
  <c r="G155" i="49" s="1"/>
  <c r="F154" i="49"/>
  <c r="G154" i="49" s="1"/>
  <c r="F153" i="49"/>
  <c r="G153" i="49" s="1"/>
  <c r="F152" i="49"/>
  <c r="G152" i="49" s="1"/>
  <c r="F151" i="49"/>
  <c r="G151" i="49" s="1"/>
  <c r="F150" i="49"/>
  <c r="G150" i="49" s="1"/>
  <c r="F149" i="49"/>
  <c r="G149" i="49" s="1"/>
  <c r="F148" i="49"/>
  <c r="G148" i="49" s="1"/>
  <c r="F147" i="49"/>
  <c r="G147" i="49" s="1"/>
  <c r="F146" i="49"/>
  <c r="G146" i="49" s="1"/>
  <c r="F145" i="49"/>
  <c r="G145" i="49" s="1"/>
  <c r="F144" i="49"/>
  <c r="G144" i="49" s="1"/>
  <c r="F143" i="49"/>
  <c r="G143" i="49" s="1"/>
  <c r="F142" i="49"/>
  <c r="G142" i="49" s="1"/>
  <c r="F141" i="49"/>
  <c r="G141" i="49" s="1"/>
  <c r="F140" i="49"/>
  <c r="G140" i="49" s="1"/>
  <c r="F139" i="49"/>
  <c r="G139" i="49" s="1"/>
  <c r="F138" i="49"/>
  <c r="G138" i="49" s="1"/>
  <c r="F137" i="49"/>
  <c r="G137" i="49" s="1"/>
  <c r="F136" i="49"/>
  <c r="G136" i="49" s="1"/>
  <c r="F135" i="49"/>
  <c r="G135" i="49" s="1"/>
  <c r="F134" i="49"/>
  <c r="G134" i="49" s="1"/>
  <c r="F133" i="49"/>
  <c r="G133" i="49" s="1"/>
  <c r="F132" i="49"/>
  <c r="G132" i="49" s="1"/>
  <c r="F131" i="49"/>
  <c r="G131" i="49" s="1"/>
  <c r="F130" i="49"/>
  <c r="G130" i="49" s="1"/>
  <c r="F129" i="49"/>
  <c r="G129" i="49" s="1"/>
  <c r="G128" i="49"/>
  <c r="F128" i="49"/>
  <c r="F127" i="49"/>
  <c r="G127" i="49" s="1"/>
  <c r="F126" i="49"/>
  <c r="G126" i="49" s="1"/>
  <c r="F125" i="49"/>
  <c r="G125" i="49" s="1"/>
  <c r="F124" i="49"/>
  <c r="G124" i="49" s="1"/>
  <c r="F123" i="49"/>
  <c r="G123" i="49" s="1"/>
  <c r="F122" i="49"/>
  <c r="G122" i="49" s="1"/>
  <c r="F121" i="49"/>
  <c r="G121" i="49" s="1"/>
  <c r="F120" i="49"/>
  <c r="G120" i="49" s="1"/>
  <c r="F119" i="49"/>
  <c r="G119" i="49" s="1"/>
  <c r="F118" i="49"/>
  <c r="G118" i="49" s="1"/>
  <c r="F117" i="49"/>
  <c r="G117" i="49" s="1"/>
  <c r="F116" i="49"/>
  <c r="G116" i="49" s="1"/>
  <c r="F115" i="49"/>
  <c r="G115" i="49" s="1"/>
  <c r="F114" i="49"/>
  <c r="G114" i="49" s="1"/>
  <c r="G113" i="49"/>
  <c r="F113" i="49"/>
  <c r="F112" i="49"/>
  <c r="G112" i="49" s="1"/>
  <c r="F111" i="49"/>
  <c r="G111" i="49" s="1"/>
  <c r="F110" i="49"/>
  <c r="G110" i="49" s="1"/>
  <c r="F109" i="49"/>
  <c r="G109" i="49" s="1"/>
  <c r="F108" i="49"/>
  <c r="G108" i="49" s="1"/>
  <c r="F107" i="49"/>
  <c r="G107" i="49" s="1"/>
  <c r="F106" i="49"/>
  <c r="G106" i="49" s="1"/>
  <c r="F105" i="49"/>
  <c r="G105" i="49" s="1"/>
  <c r="F104" i="49"/>
  <c r="G104" i="49" s="1"/>
  <c r="F103" i="49"/>
  <c r="G103" i="49" s="1"/>
  <c r="F102" i="49"/>
  <c r="G102" i="49" s="1"/>
  <c r="F101" i="49"/>
  <c r="G101" i="49" s="1"/>
  <c r="F100" i="49"/>
  <c r="G100" i="49" s="1"/>
  <c r="F99" i="49"/>
  <c r="G99" i="49" s="1"/>
  <c r="F98" i="49"/>
  <c r="G98" i="49" s="1"/>
  <c r="F97" i="49"/>
  <c r="G97" i="49" s="1"/>
  <c r="F96" i="49"/>
  <c r="G96" i="49" s="1"/>
  <c r="F95" i="49"/>
  <c r="G95" i="49" s="1"/>
  <c r="F94" i="49"/>
  <c r="G94" i="49" s="1"/>
  <c r="F93" i="49"/>
  <c r="G93" i="49" s="1"/>
  <c r="F92" i="49"/>
  <c r="G92" i="49" s="1"/>
  <c r="F91" i="49"/>
  <c r="G91" i="49" s="1"/>
  <c r="F90" i="49"/>
  <c r="G90" i="49" s="1"/>
  <c r="F89" i="49"/>
  <c r="G89" i="49" s="1"/>
  <c r="F88" i="49"/>
  <c r="G88" i="49" s="1"/>
  <c r="F87" i="49"/>
  <c r="G87" i="49" s="1"/>
  <c r="F86" i="49"/>
  <c r="G86" i="49" s="1"/>
  <c r="F85" i="49"/>
  <c r="G85" i="49" s="1"/>
  <c r="F84" i="49"/>
  <c r="G84" i="49" s="1"/>
  <c r="F83" i="49"/>
  <c r="G83" i="49" s="1"/>
  <c r="F82" i="49"/>
  <c r="G82" i="49" s="1"/>
  <c r="F81" i="49"/>
  <c r="G81" i="49" s="1"/>
  <c r="F80" i="49"/>
  <c r="G80" i="49" s="1"/>
  <c r="Q79" i="49"/>
  <c r="P79" i="49"/>
  <c r="F79" i="49"/>
  <c r="G79" i="49" s="1"/>
  <c r="S78" i="49"/>
  <c r="T78" i="49" s="1"/>
  <c r="F78" i="49"/>
  <c r="G78" i="49" s="1"/>
  <c r="S77" i="49"/>
  <c r="T77" i="49" s="1"/>
  <c r="F77" i="49"/>
  <c r="G77" i="49" s="1"/>
  <c r="S76" i="49"/>
  <c r="T76" i="49" s="1"/>
  <c r="R79" i="49"/>
  <c r="F76" i="49"/>
  <c r="G76" i="49" s="1"/>
  <c r="S75" i="49"/>
  <c r="T75" i="49" s="1"/>
  <c r="F75" i="49"/>
  <c r="G75" i="49" s="1"/>
  <c r="S74" i="49"/>
  <c r="T74" i="49" s="1"/>
  <c r="F74" i="49"/>
  <c r="G74" i="49" s="1"/>
  <c r="S73" i="49"/>
  <c r="T73" i="49" s="1"/>
  <c r="F73" i="49"/>
  <c r="G73" i="49" s="1"/>
  <c r="S72" i="49"/>
  <c r="T72" i="49" s="1"/>
  <c r="F72" i="49"/>
  <c r="G72" i="49" s="1"/>
  <c r="S71" i="49"/>
  <c r="T71" i="49" s="1"/>
  <c r="F71" i="49"/>
  <c r="G71" i="49" s="1"/>
  <c r="T70" i="49"/>
  <c r="S70" i="49"/>
  <c r="F70" i="49"/>
  <c r="G70" i="49" s="1"/>
  <c r="S69" i="49"/>
  <c r="T69" i="49" s="1"/>
  <c r="F69" i="49"/>
  <c r="G69" i="49" s="1"/>
  <c r="S68" i="49"/>
  <c r="T68" i="49" s="1"/>
  <c r="F68" i="49"/>
  <c r="G68" i="49" s="1"/>
  <c r="S67" i="49"/>
  <c r="T67" i="49" s="1"/>
  <c r="F67" i="49"/>
  <c r="G67" i="49" s="1"/>
  <c r="S66" i="49"/>
  <c r="T66" i="49" s="1"/>
  <c r="F66" i="49"/>
  <c r="G66" i="49" s="1"/>
  <c r="S65" i="49"/>
  <c r="T65" i="49" s="1"/>
  <c r="F65" i="49"/>
  <c r="G65" i="49" s="1"/>
  <c r="S64" i="49"/>
  <c r="T64" i="49" s="1"/>
  <c r="F64" i="49"/>
  <c r="G64" i="49" s="1"/>
  <c r="S63" i="49"/>
  <c r="T63" i="49" s="1"/>
  <c r="F63" i="49"/>
  <c r="G63" i="49" s="1"/>
  <c r="S62" i="49"/>
  <c r="T62" i="49" s="1"/>
  <c r="F62" i="49"/>
  <c r="G62" i="49" s="1"/>
  <c r="S61" i="49"/>
  <c r="T61" i="49" s="1"/>
  <c r="G61" i="49"/>
  <c r="F61" i="49"/>
  <c r="S60" i="49"/>
  <c r="T60" i="49" s="1"/>
  <c r="F60" i="49"/>
  <c r="G60" i="49" s="1"/>
  <c r="S59" i="49"/>
  <c r="T59" i="49" s="1"/>
  <c r="F59" i="49"/>
  <c r="G59" i="49" s="1"/>
  <c r="S58" i="49"/>
  <c r="T58" i="49" s="1"/>
  <c r="F58" i="49"/>
  <c r="G58" i="49" s="1"/>
  <c r="S57" i="49"/>
  <c r="T57" i="49" s="1"/>
  <c r="F57" i="49"/>
  <c r="G57" i="49" s="1"/>
  <c r="S56" i="49"/>
  <c r="T56" i="49" s="1"/>
  <c r="F56" i="49"/>
  <c r="G56" i="49" s="1"/>
  <c r="S55" i="49"/>
  <c r="T55" i="49" s="1"/>
  <c r="F55" i="49"/>
  <c r="G55" i="49" s="1"/>
  <c r="S54" i="49"/>
  <c r="T54" i="49" s="1"/>
  <c r="F54" i="49"/>
  <c r="G54" i="49" s="1"/>
  <c r="S53" i="49"/>
  <c r="T53" i="49" s="1"/>
  <c r="F53" i="49"/>
  <c r="G53" i="49" s="1"/>
  <c r="S52" i="49"/>
  <c r="T52" i="49" s="1"/>
  <c r="F52" i="49"/>
  <c r="G52" i="49" s="1"/>
  <c r="S51" i="49"/>
  <c r="T51" i="49" s="1"/>
  <c r="F51" i="49"/>
  <c r="G51" i="49" s="1"/>
  <c r="S50" i="49"/>
  <c r="T50" i="49" s="1"/>
  <c r="F50" i="49"/>
  <c r="G50" i="49" s="1"/>
  <c r="S49" i="49"/>
  <c r="T49" i="49" s="1"/>
  <c r="F49" i="49"/>
  <c r="G49" i="49" s="1"/>
  <c r="S48" i="49"/>
  <c r="T48" i="49" s="1"/>
  <c r="F48" i="49"/>
  <c r="G48" i="49" s="1"/>
  <c r="S47" i="49"/>
  <c r="T47" i="49" s="1"/>
  <c r="F47" i="49"/>
  <c r="G47" i="49" s="1"/>
  <c r="S46" i="49"/>
  <c r="T46" i="49" s="1"/>
  <c r="F46" i="49"/>
  <c r="G46" i="49" s="1"/>
  <c r="S45" i="49"/>
  <c r="T45" i="49" s="1"/>
  <c r="F45" i="49"/>
  <c r="G45" i="49" s="1"/>
  <c r="S44" i="49"/>
  <c r="T44" i="49" s="1"/>
  <c r="F44" i="49"/>
  <c r="G44" i="49" s="1"/>
  <c r="S43" i="49"/>
  <c r="T43" i="49" s="1"/>
  <c r="F43" i="49"/>
  <c r="G43" i="49" s="1"/>
  <c r="S42" i="49"/>
  <c r="T42" i="49" s="1"/>
  <c r="F42" i="49"/>
  <c r="G42" i="49" s="1"/>
  <c r="S41" i="49"/>
  <c r="T41" i="49" s="1"/>
  <c r="F41" i="49"/>
  <c r="G41" i="49" s="1"/>
  <c r="S40" i="49"/>
  <c r="T40" i="49" s="1"/>
  <c r="F40" i="49"/>
  <c r="G40" i="49" s="1"/>
  <c r="S39" i="49"/>
  <c r="T39" i="49" s="1"/>
  <c r="F39" i="49"/>
  <c r="G39" i="49" s="1"/>
  <c r="S38" i="49"/>
  <c r="T38" i="49" s="1"/>
  <c r="F38" i="49"/>
  <c r="G38" i="49" s="1"/>
  <c r="S37" i="49"/>
  <c r="T37" i="49" s="1"/>
  <c r="F37" i="49"/>
  <c r="G37" i="49" s="1"/>
  <c r="S36" i="49"/>
  <c r="T36" i="49" s="1"/>
  <c r="F36" i="49"/>
  <c r="G36" i="49" s="1"/>
  <c r="S35" i="49"/>
  <c r="T35" i="49" s="1"/>
  <c r="F35" i="49"/>
  <c r="G35" i="49" s="1"/>
  <c r="S34" i="49"/>
  <c r="T34" i="49" s="1"/>
  <c r="F34" i="49"/>
  <c r="G34" i="49" s="1"/>
  <c r="S33" i="49"/>
  <c r="T33" i="49" s="1"/>
  <c r="F33" i="49"/>
  <c r="G33" i="49" s="1"/>
  <c r="S32" i="49"/>
  <c r="T32" i="49" s="1"/>
  <c r="F32" i="49"/>
  <c r="G32" i="49" s="1"/>
  <c r="S31" i="49"/>
  <c r="T31" i="49" s="1"/>
  <c r="F31" i="49"/>
  <c r="G31" i="49" s="1"/>
  <c r="S30" i="49"/>
  <c r="T30" i="49" s="1"/>
  <c r="F30" i="49"/>
  <c r="G30" i="49" s="1"/>
  <c r="S29" i="49"/>
  <c r="T29" i="49" s="1"/>
  <c r="F29" i="49"/>
  <c r="G29" i="49" s="1"/>
  <c r="S28" i="49"/>
  <c r="T28" i="49" s="1"/>
  <c r="F28" i="49"/>
  <c r="G28" i="49" s="1"/>
  <c r="S27" i="49"/>
  <c r="T27" i="49" s="1"/>
  <c r="F27" i="49"/>
  <c r="G27" i="49" s="1"/>
  <c r="S26" i="49"/>
  <c r="T26" i="49" s="1"/>
  <c r="F26" i="49"/>
  <c r="G26" i="49" s="1"/>
  <c r="S25" i="49"/>
  <c r="T25" i="49" s="1"/>
  <c r="F25" i="49"/>
  <c r="G25" i="49" s="1"/>
  <c r="S24" i="49"/>
  <c r="T24" i="49" s="1"/>
  <c r="F24" i="49"/>
  <c r="G24" i="49" s="1"/>
  <c r="S23" i="49"/>
  <c r="T23" i="49" s="1"/>
  <c r="F23" i="49"/>
  <c r="G23" i="49" s="1"/>
  <c r="S22" i="49"/>
  <c r="T22" i="49" s="1"/>
  <c r="F22" i="49"/>
  <c r="G22" i="49" s="1"/>
  <c r="S21" i="49"/>
  <c r="T21" i="49" s="1"/>
  <c r="F21" i="49"/>
  <c r="G21" i="49" s="1"/>
  <c r="S20" i="49"/>
  <c r="T20" i="49" s="1"/>
  <c r="F20" i="49"/>
  <c r="G20" i="49" s="1"/>
  <c r="S19" i="49"/>
  <c r="T19" i="49" s="1"/>
  <c r="F19" i="49"/>
  <c r="G19" i="49" s="1"/>
  <c r="S18" i="49"/>
  <c r="T18" i="49" s="1"/>
  <c r="F18" i="49"/>
  <c r="G18" i="49" s="1"/>
  <c r="S17" i="49"/>
  <c r="T17" i="49" s="1"/>
  <c r="F17" i="49"/>
  <c r="G17" i="49" s="1"/>
  <c r="S16" i="49"/>
  <c r="F16" i="49"/>
  <c r="G16" i="49" s="1"/>
  <c r="R14" i="49"/>
  <c r="Q14" i="49"/>
  <c r="U8" i="49"/>
  <c r="N5" i="49"/>
  <c r="G192" i="49" l="1"/>
  <c r="I192" i="49" s="1"/>
  <c r="H193" i="50"/>
  <c r="I16" i="50"/>
  <c r="I166" i="50"/>
  <c r="F193" i="49"/>
  <c r="G193" i="49"/>
  <c r="H10" i="49" s="1"/>
  <c r="H11" i="49" s="1"/>
  <c r="H184" i="49" s="1"/>
  <c r="I184" i="49" s="1"/>
  <c r="S79" i="49"/>
  <c r="T16" i="49"/>
  <c r="I193" i="50" l="1"/>
  <c r="H18" i="49"/>
  <c r="I18" i="49" s="1"/>
  <c r="H31" i="49"/>
  <c r="I31" i="49" s="1"/>
  <c r="H47" i="49"/>
  <c r="I47" i="49" s="1"/>
  <c r="H63" i="49"/>
  <c r="I63" i="49" s="1"/>
  <c r="H81" i="49"/>
  <c r="I81" i="49" s="1"/>
  <c r="H113" i="49"/>
  <c r="I113" i="49" s="1"/>
  <c r="H102" i="49"/>
  <c r="I102" i="49" s="1"/>
  <c r="H133" i="49"/>
  <c r="I133" i="49" s="1"/>
  <c r="H134" i="49"/>
  <c r="I134" i="49" s="1"/>
  <c r="H159" i="49"/>
  <c r="I159" i="49" s="1"/>
  <c r="H160" i="49"/>
  <c r="I160" i="49" s="1"/>
  <c r="H23" i="49"/>
  <c r="I23" i="49" s="1"/>
  <c r="H39" i="49"/>
  <c r="I39" i="49" s="1"/>
  <c r="H55" i="49"/>
  <c r="I55" i="49" s="1"/>
  <c r="H71" i="49"/>
  <c r="I71" i="49" s="1"/>
  <c r="H97" i="49"/>
  <c r="I97" i="49" s="1"/>
  <c r="H86" i="49"/>
  <c r="I86" i="49" s="1"/>
  <c r="H118" i="49"/>
  <c r="I118" i="49" s="1"/>
  <c r="H149" i="49"/>
  <c r="I149" i="49" s="1"/>
  <c r="H150" i="49"/>
  <c r="I150" i="49" s="1"/>
  <c r="H175" i="49"/>
  <c r="I175" i="49" s="1"/>
  <c r="H176" i="49"/>
  <c r="I176" i="49" s="1"/>
  <c r="H16" i="49"/>
  <c r="I16" i="49" s="1"/>
  <c r="H20" i="49"/>
  <c r="I20" i="49" s="1"/>
  <c r="H27" i="49"/>
  <c r="I27" i="49" s="1"/>
  <c r="H35" i="49"/>
  <c r="I35" i="49" s="1"/>
  <c r="H43" i="49"/>
  <c r="I43" i="49" s="1"/>
  <c r="H51" i="49"/>
  <c r="I51" i="49" s="1"/>
  <c r="H59" i="49"/>
  <c r="I59" i="49" s="1"/>
  <c r="H67" i="49"/>
  <c r="I67" i="49" s="1"/>
  <c r="H77" i="49"/>
  <c r="I77" i="49" s="1"/>
  <c r="H89" i="49"/>
  <c r="I89" i="49" s="1"/>
  <c r="H105" i="49"/>
  <c r="I105" i="49" s="1"/>
  <c r="H75" i="49"/>
  <c r="I75" i="49" s="1"/>
  <c r="H94" i="49"/>
  <c r="I94" i="49" s="1"/>
  <c r="H110" i="49"/>
  <c r="I110" i="49" s="1"/>
  <c r="H125" i="49"/>
  <c r="I125" i="49" s="1"/>
  <c r="H141" i="49"/>
  <c r="I141" i="49" s="1"/>
  <c r="H126" i="49"/>
  <c r="I126" i="49" s="1"/>
  <c r="H142" i="49"/>
  <c r="I142" i="49" s="1"/>
  <c r="H158" i="49"/>
  <c r="I158" i="49" s="1"/>
  <c r="H167" i="49"/>
  <c r="I167" i="49" s="1"/>
  <c r="H183" i="49"/>
  <c r="I183" i="49" s="1"/>
  <c r="H168" i="49"/>
  <c r="I168" i="49" s="1"/>
  <c r="H190" i="49"/>
  <c r="I190" i="49" s="1"/>
  <c r="H186" i="49"/>
  <c r="I186" i="49" s="1"/>
  <c r="H182" i="49"/>
  <c r="I182" i="49" s="1"/>
  <c r="H178" i="49"/>
  <c r="I178" i="49" s="1"/>
  <c r="H174" i="49"/>
  <c r="I174" i="49" s="1"/>
  <c r="H170" i="49"/>
  <c r="I170" i="49" s="1"/>
  <c r="H166" i="49"/>
  <c r="H162" i="49"/>
  <c r="I162" i="49" s="1"/>
  <c r="H189" i="49"/>
  <c r="I189" i="49" s="1"/>
  <c r="H185" i="49"/>
  <c r="I185" i="49" s="1"/>
  <c r="H181" i="49"/>
  <c r="I181" i="49" s="1"/>
  <c r="H177" i="49"/>
  <c r="I177" i="49" s="1"/>
  <c r="H173" i="49"/>
  <c r="I173" i="49" s="1"/>
  <c r="H169" i="49"/>
  <c r="I169" i="49" s="1"/>
  <c r="H165" i="49"/>
  <c r="I165" i="49" s="1"/>
  <c r="H161" i="49"/>
  <c r="I161" i="49" s="1"/>
  <c r="H157" i="49"/>
  <c r="I157" i="49" s="1"/>
  <c r="H153" i="49"/>
  <c r="I153" i="49" s="1"/>
  <c r="H156" i="49"/>
  <c r="I156" i="49" s="1"/>
  <c r="H152" i="49"/>
  <c r="I152" i="49" s="1"/>
  <c r="H148" i="49"/>
  <c r="I148" i="49" s="1"/>
  <c r="H144" i="49"/>
  <c r="I144" i="49" s="1"/>
  <c r="H140" i="49"/>
  <c r="I140" i="49" s="1"/>
  <c r="H136" i="49"/>
  <c r="I136" i="49" s="1"/>
  <c r="H132" i="49"/>
  <c r="I132" i="49" s="1"/>
  <c r="H128" i="49"/>
  <c r="I128" i="49" s="1"/>
  <c r="H124" i="49"/>
  <c r="I124" i="49" s="1"/>
  <c r="H151" i="49"/>
  <c r="I151" i="49" s="1"/>
  <c r="H147" i="49"/>
  <c r="I147" i="49" s="1"/>
  <c r="H143" i="49"/>
  <c r="I143" i="49" s="1"/>
  <c r="H139" i="49"/>
  <c r="I139" i="49" s="1"/>
  <c r="H135" i="49"/>
  <c r="I135" i="49" s="1"/>
  <c r="H131" i="49"/>
  <c r="I131" i="49" s="1"/>
  <c r="H127" i="49"/>
  <c r="I127" i="49" s="1"/>
  <c r="H123" i="49"/>
  <c r="I123" i="49" s="1"/>
  <c r="H120" i="49"/>
  <c r="I120" i="49" s="1"/>
  <c r="H116" i="49"/>
  <c r="I116" i="49" s="1"/>
  <c r="H112" i="49"/>
  <c r="I112" i="49" s="1"/>
  <c r="H108" i="49"/>
  <c r="I108" i="49" s="1"/>
  <c r="H104" i="49"/>
  <c r="I104" i="49" s="1"/>
  <c r="H100" i="49"/>
  <c r="I100" i="49" s="1"/>
  <c r="H96" i="49"/>
  <c r="I96" i="49" s="1"/>
  <c r="H92" i="49"/>
  <c r="I92" i="49" s="1"/>
  <c r="H88" i="49"/>
  <c r="I88" i="49" s="1"/>
  <c r="H84" i="49"/>
  <c r="I84" i="49" s="1"/>
  <c r="H76" i="49"/>
  <c r="I76" i="49" s="1"/>
  <c r="H119" i="49"/>
  <c r="I119" i="49" s="1"/>
  <c r="H115" i="49"/>
  <c r="I115" i="49" s="1"/>
  <c r="H111" i="49"/>
  <c r="I111" i="49" s="1"/>
  <c r="H107" i="49"/>
  <c r="I107" i="49" s="1"/>
  <c r="H103" i="49"/>
  <c r="I103" i="49" s="1"/>
  <c r="H99" i="49"/>
  <c r="I99" i="49" s="1"/>
  <c r="H95" i="49"/>
  <c r="I95" i="49" s="1"/>
  <c r="H91" i="49"/>
  <c r="I91" i="49" s="1"/>
  <c r="H87" i="49"/>
  <c r="I87" i="49" s="1"/>
  <c r="H83" i="49"/>
  <c r="I83" i="49" s="1"/>
  <c r="H80" i="49"/>
  <c r="I80" i="49" s="1"/>
  <c r="H78" i="49"/>
  <c r="I78" i="49" s="1"/>
  <c r="H74" i="49"/>
  <c r="I74" i="49" s="1"/>
  <c r="H72" i="49"/>
  <c r="I72" i="49" s="1"/>
  <c r="H70" i="49"/>
  <c r="I70" i="49" s="1"/>
  <c r="H68" i="49"/>
  <c r="I68" i="49" s="1"/>
  <c r="H66" i="49"/>
  <c r="I66" i="49" s="1"/>
  <c r="H64" i="49"/>
  <c r="I64" i="49" s="1"/>
  <c r="H62" i="49"/>
  <c r="I62" i="49" s="1"/>
  <c r="H60" i="49"/>
  <c r="I60" i="49" s="1"/>
  <c r="H58" i="49"/>
  <c r="I58" i="49" s="1"/>
  <c r="H56" i="49"/>
  <c r="I56" i="49" s="1"/>
  <c r="H54" i="49"/>
  <c r="I54" i="49" s="1"/>
  <c r="H52" i="49"/>
  <c r="I52" i="49" s="1"/>
  <c r="H50" i="49"/>
  <c r="I50" i="49" s="1"/>
  <c r="H48" i="49"/>
  <c r="I48" i="49" s="1"/>
  <c r="H46" i="49"/>
  <c r="I46" i="49" s="1"/>
  <c r="H44" i="49"/>
  <c r="I44" i="49" s="1"/>
  <c r="H42" i="49"/>
  <c r="I42" i="49" s="1"/>
  <c r="H40" i="49"/>
  <c r="I40" i="49" s="1"/>
  <c r="H38" i="49"/>
  <c r="I38" i="49" s="1"/>
  <c r="H36" i="49"/>
  <c r="I36" i="49" s="1"/>
  <c r="H34" i="49"/>
  <c r="I34" i="49" s="1"/>
  <c r="H32" i="49"/>
  <c r="I32" i="49" s="1"/>
  <c r="H30" i="49"/>
  <c r="I30" i="49" s="1"/>
  <c r="H28" i="49"/>
  <c r="I28" i="49" s="1"/>
  <c r="H26" i="49"/>
  <c r="I26" i="49" s="1"/>
  <c r="H24" i="49"/>
  <c r="I24" i="49" s="1"/>
  <c r="H22" i="49"/>
  <c r="I22" i="49" s="1"/>
  <c r="H17" i="49"/>
  <c r="I17" i="49" s="1"/>
  <c r="H19" i="49"/>
  <c r="I19" i="49" s="1"/>
  <c r="H21" i="49"/>
  <c r="I21" i="49" s="1"/>
  <c r="H25" i="49"/>
  <c r="I25" i="49" s="1"/>
  <c r="H29" i="49"/>
  <c r="I29" i="49" s="1"/>
  <c r="H33" i="49"/>
  <c r="I33" i="49" s="1"/>
  <c r="H37" i="49"/>
  <c r="I37" i="49" s="1"/>
  <c r="H41" i="49"/>
  <c r="I41" i="49" s="1"/>
  <c r="H45" i="49"/>
  <c r="I45" i="49" s="1"/>
  <c r="H49" i="49"/>
  <c r="I49" i="49" s="1"/>
  <c r="H53" i="49"/>
  <c r="I53" i="49" s="1"/>
  <c r="H57" i="49"/>
  <c r="I57" i="49" s="1"/>
  <c r="H61" i="49"/>
  <c r="I61" i="49" s="1"/>
  <c r="H65" i="49"/>
  <c r="I65" i="49" s="1"/>
  <c r="H69" i="49"/>
  <c r="I69" i="49" s="1"/>
  <c r="H73" i="49"/>
  <c r="I73" i="49" s="1"/>
  <c r="H79" i="49"/>
  <c r="I79" i="49" s="1"/>
  <c r="H85" i="49"/>
  <c r="I85" i="49" s="1"/>
  <c r="H93" i="49"/>
  <c r="I93" i="49" s="1"/>
  <c r="H101" i="49"/>
  <c r="I101" i="49" s="1"/>
  <c r="H109" i="49"/>
  <c r="I109" i="49" s="1"/>
  <c r="H117" i="49"/>
  <c r="I117" i="49" s="1"/>
  <c r="H82" i="49"/>
  <c r="I82" i="49" s="1"/>
  <c r="H90" i="49"/>
  <c r="I90" i="49" s="1"/>
  <c r="H98" i="49"/>
  <c r="I98" i="49" s="1"/>
  <c r="H106" i="49"/>
  <c r="I106" i="49" s="1"/>
  <c r="H114" i="49"/>
  <c r="I114" i="49" s="1"/>
  <c r="H121" i="49"/>
  <c r="I121" i="49" s="1"/>
  <c r="H129" i="49"/>
  <c r="I129" i="49" s="1"/>
  <c r="H137" i="49"/>
  <c r="I137" i="49" s="1"/>
  <c r="H145" i="49"/>
  <c r="I145" i="49" s="1"/>
  <c r="H122" i="49"/>
  <c r="I122" i="49" s="1"/>
  <c r="H130" i="49"/>
  <c r="I130" i="49" s="1"/>
  <c r="H138" i="49"/>
  <c r="I138" i="49" s="1"/>
  <c r="H146" i="49"/>
  <c r="I146" i="49" s="1"/>
  <c r="H154" i="49"/>
  <c r="I154" i="49" s="1"/>
  <c r="H155" i="49"/>
  <c r="I155" i="49" s="1"/>
  <c r="H163" i="49"/>
  <c r="I163" i="49" s="1"/>
  <c r="H171" i="49"/>
  <c r="I171" i="49" s="1"/>
  <c r="H179" i="49"/>
  <c r="I179" i="49" s="1"/>
  <c r="H187" i="49"/>
  <c r="I187" i="49" s="1"/>
  <c r="H164" i="49"/>
  <c r="I164" i="49" s="1"/>
  <c r="H172" i="49"/>
  <c r="I172" i="49" s="1"/>
  <c r="H180" i="49"/>
  <c r="I180" i="49" s="1"/>
  <c r="H188" i="49"/>
  <c r="I188" i="49" s="1"/>
  <c r="T79" i="49"/>
  <c r="U10" i="49" s="1"/>
  <c r="U11" i="49" s="1"/>
  <c r="H193" i="49" l="1"/>
  <c r="I166" i="49"/>
  <c r="U78" i="49"/>
  <c r="V78" i="49" s="1"/>
  <c r="U77" i="49"/>
  <c r="V77" i="49" s="1"/>
  <c r="U76" i="49"/>
  <c r="V76" i="49" s="1"/>
  <c r="U75" i="49"/>
  <c r="V75" i="49" s="1"/>
  <c r="U74" i="49"/>
  <c r="V74" i="49" s="1"/>
  <c r="U73" i="49"/>
  <c r="V73" i="49" s="1"/>
  <c r="U72" i="49"/>
  <c r="V72" i="49" s="1"/>
  <c r="U71" i="49"/>
  <c r="V71" i="49" s="1"/>
  <c r="U70" i="49"/>
  <c r="V70" i="49" s="1"/>
  <c r="U69" i="49"/>
  <c r="V69" i="49" s="1"/>
  <c r="U68" i="49"/>
  <c r="V68" i="49" s="1"/>
  <c r="U67" i="49"/>
  <c r="V67" i="49" s="1"/>
  <c r="U66" i="49"/>
  <c r="V66" i="49" s="1"/>
  <c r="U65" i="49"/>
  <c r="V65" i="49" s="1"/>
  <c r="U64" i="49"/>
  <c r="V64" i="49" s="1"/>
  <c r="U63" i="49"/>
  <c r="V63" i="49" s="1"/>
  <c r="U62" i="49"/>
  <c r="V62" i="49" s="1"/>
  <c r="U61" i="49"/>
  <c r="V61" i="49" s="1"/>
  <c r="U60" i="49"/>
  <c r="V60" i="49" s="1"/>
  <c r="U59" i="49"/>
  <c r="V59" i="49" s="1"/>
  <c r="U58" i="49"/>
  <c r="V58" i="49" s="1"/>
  <c r="U57" i="49"/>
  <c r="V57" i="49" s="1"/>
  <c r="U56" i="49"/>
  <c r="V56" i="49" s="1"/>
  <c r="U55" i="49"/>
  <c r="V55" i="49" s="1"/>
  <c r="U54" i="49"/>
  <c r="V54" i="49" s="1"/>
  <c r="U53" i="49"/>
  <c r="V53" i="49" s="1"/>
  <c r="U52" i="49"/>
  <c r="V52" i="49" s="1"/>
  <c r="U51" i="49"/>
  <c r="V51" i="49" s="1"/>
  <c r="U50" i="49"/>
  <c r="V50" i="49" s="1"/>
  <c r="U49" i="49"/>
  <c r="V49" i="49" s="1"/>
  <c r="U48" i="49"/>
  <c r="V48" i="49" s="1"/>
  <c r="U47" i="49"/>
  <c r="V47" i="49" s="1"/>
  <c r="U46" i="49"/>
  <c r="V46" i="49" s="1"/>
  <c r="U45" i="49"/>
  <c r="V45" i="49" s="1"/>
  <c r="U44" i="49"/>
  <c r="V44" i="49" s="1"/>
  <c r="U43" i="49"/>
  <c r="V43" i="49" s="1"/>
  <c r="U42" i="49"/>
  <c r="V42" i="49" s="1"/>
  <c r="U41" i="49"/>
  <c r="V41" i="49" s="1"/>
  <c r="U40" i="49"/>
  <c r="V40" i="49" s="1"/>
  <c r="U39" i="49"/>
  <c r="V39" i="49" s="1"/>
  <c r="U38" i="49"/>
  <c r="V38" i="49" s="1"/>
  <c r="U37" i="49"/>
  <c r="V37" i="49" s="1"/>
  <c r="U36" i="49"/>
  <c r="V36" i="49" s="1"/>
  <c r="U35" i="49"/>
  <c r="V35" i="49" s="1"/>
  <c r="U34" i="49"/>
  <c r="V34" i="49" s="1"/>
  <c r="U33" i="49"/>
  <c r="V33" i="49" s="1"/>
  <c r="U32" i="49"/>
  <c r="V32" i="49" s="1"/>
  <c r="U31" i="49"/>
  <c r="V31" i="49" s="1"/>
  <c r="U30" i="49"/>
  <c r="V30" i="49" s="1"/>
  <c r="U29" i="49"/>
  <c r="V29" i="49" s="1"/>
  <c r="U28" i="49"/>
  <c r="V28" i="49" s="1"/>
  <c r="U27" i="49"/>
  <c r="V27" i="49" s="1"/>
  <c r="U26" i="49"/>
  <c r="V26" i="49" s="1"/>
  <c r="U25" i="49"/>
  <c r="V25" i="49" s="1"/>
  <c r="U24" i="49"/>
  <c r="V24" i="49" s="1"/>
  <c r="U23" i="49"/>
  <c r="V23" i="49" s="1"/>
  <c r="U22" i="49"/>
  <c r="V22" i="49" s="1"/>
  <c r="U21" i="49"/>
  <c r="V21" i="49" s="1"/>
  <c r="U20" i="49"/>
  <c r="V20" i="49" s="1"/>
  <c r="U19" i="49"/>
  <c r="V19" i="49" s="1"/>
  <c r="U18" i="49"/>
  <c r="V18" i="49" s="1"/>
  <c r="U17" i="49"/>
  <c r="V17" i="49" s="1"/>
  <c r="U16" i="49"/>
  <c r="I193" i="49" l="1"/>
  <c r="U79" i="49"/>
  <c r="V16" i="49"/>
  <c r="V79" i="49" l="1"/>
</calcChain>
</file>

<file path=xl/sharedStrings.xml><?xml version="1.0" encoding="utf-8"?>
<sst xmlns="http://schemas.openxmlformats.org/spreadsheetml/2006/main" count="894" uniqueCount="294">
  <si>
    <t>№ кв</t>
  </si>
  <si>
    <t>Номер теплосчетчика                      (М-Сal MC)</t>
  </si>
  <si>
    <t>Общая площадь, м2</t>
  </si>
  <si>
    <t>Итого по квартирам:</t>
  </si>
  <si>
    <t>Номер теплосчетчика</t>
  </si>
  <si>
    <t>Примечание</t>
  </si>
  <si>
    <t>в том числе:</t>
  </si>
  <si>
    <t>Отопление МОП, Гкал</t>
  </si>
  <si>
    <t>ООО Управляющая компания "СИРИУС"</t>
  </si>
  <si>
    <t>Общедомовые приборы  учета</t>
  </si>
  <si>
    <t>квартиры</t>
  </si>
  <si>
    <t>МОП</t>
  </si>
  <si>
    <t xml:space="preserve">
</t>
  </si>
  <si>
    <t>Расчет отопления МОП производится в соответствии с Постановлением Правительства РФ от 6 мая 2011 г. № 354 "О предоставлении коммунальных услуг собственникам и пользователям помещений в многоквартирных домах и жилых домов"</t>
  </si>
  <si>
    <t>Всего, Гкал</t>
  </si>
  <si>
    <t>Квартиры+МОП</t>
  </si>
  <si>
    <t xml:space="preserve"> Расчет показателей отопления в жилом доме по адресу: г. Белгород, ул. Вокзальная д. 26А                                   </t>
  </si>
  <si>
    <t>Блок-Секция №1</t>
  </si>
  <si>
    <t>6ZRI8845060912</t>
  </si>
  <si>
    <t>6ZRI8845061605</t>
  </si>
  <si>
    <t>6ZRI8845061402</t>
  </si>
  <si>
    <t>6ZRI8845061271</t>
  </si>
  <si>
    <t>6ZRI8845055250</t>
  </si>
  <si>
    <t>6ZRI8845055598</t>
  </si>
  <si>
    <t>6ZRI8845055260</t>
  </si>
  <si>
    <t>6ZRI8845063124</t>
  </si>
  <si>
    <t>6ZRI8845061342</t>
  </si>
  <si>
    <t>6ZRI8845061366</t>
  </si>
  <si>
    <t>6ZRI8845055301</t>
  </si>
  <si>
    <t>6ZRI8845061412</t>
  </si>
  <si>
    <t>6ZRI8845055308</t>
  </si>
  <si>
    <t>6ZRI8845061329</t>
  </si>
  <si>
    <t>6ZRI8845055288</t>
  </si>
  <si>
    <t>6ZRI8845061360</t>
  </si>
  <si>
    <t>6ZRI8845055261</t>
  </si>
  <si>
    <t>6ZRI8845029660</t>
  </si>
  <si>
    <t>6ZRI8845065232</t>
  </si>
  <si>
    <t>6ZRI8845064608</t>
  </si>
  <si>
    <t>6ZRI8845061396</t>
  </si>
  <si>
    <t>6ZRI8845061654</t>
  </si>
  <si>
    <t>6ZRI8845061279</t>
  </si>
  <si>
    <t>6ZRI8845061644</t>
  </si>
  <si>
    <t>6ZRI8845061425</t>
  </si>
  <si>
    <t>6ZRI8845067014</t>
  </si>
  <si>
    <t>6ZRI8845063138</t>
  </si>
  <si>
    <t>6ZRI8845065372</t>
  </si>
  <si>
    <t>6ZRI8845061382</t>
  </si>
  <si>
    <t>6ZRI8845061372</t>
  </si>
  <si>
    <t>6ZRI8845055592</t>
  </si>
  <si>
    <t>6ZRI8845055256</t>
  </si>
  <si>
    <t>6ZRI8845065507</t>
  </si>
  <si>
    <t>6ZRI8845060933</t>
  </si>
  <si>
    <t>6ZRI8845055253</t>
  </si>
  <si>
    <t>6ZRI8845063717</t>
  </si>
  <si>
    <t>6ZRI8845056423</t>
  </si>
  <si>
    <t>6ZRI8845056415</t>
  </si>
  <si>
    <t>6ZRI8845063773</t>
  </si>
  <si>
    <t>6ZRI8845061344</t>
  </si>
  <si>
    <t>6ZRI8845056101</t>
  </si>
  <si>
    <t>6ZRI8845063277</t>
  </si>
  <si>
    <t>6ZRI8845056484</t>
  </si>
  <si>
    <t>6ZRI8845055252</t>
  </si>
  <si>
    <t>6ZRI8845061343</t>
  </si>
  <si>
    <t>6ZRI8845063784</t>
  </si>
  <si>
    <t>6ZRI8845055695</t>
  </si>
  <si>
    <t>6ZRI8845060914</t>
  </si>
  <si>
    <t>6ZRI8845061352</t>
  </si>
  <si>
    <t>6ZRI8845061131</t>
  </si>
  <si>
    <t>6ZRI8845063210</t>
  </si>
  <si>
    <t>6ZRI8845061359</t>
  </si>
  <si>
    <t>6ZRI8845061269</t>
  </si>
  <si>
    <t>6ZRI8845029668</t>
  </si>
  <si>
    <t>6ZRI8845067019</t>
  </si>
  <si>
    <t>6ZRI8845061395</t>
  </si>
  <si>
    <t>6ZRI8845065521</t>
  </si>
  <si>
    <t>6ZRI8845067219</t>
  </si>
  <si>
    <t>6ZRI8845064010</t>
  </si>
  <si>
    <t>6ZRI8845029642</t>
  </si>
  <si>
    <t>6ZRI8845065560</t>
  </si>
  <si>
    <t>6ZRI8845062302</t>
  </si>
  <si>
    <t>6ZRI8845067216</t>
  </si>
  <si>
    <t>6ZRI8845067012</t>
  </si>
  <si>
    <t>6ZRI8845061337</t>
  </si>
  <si>
    <t>6ZRI8845061423</t>
  </si>
  <si>
    <t>6ZRI8845063808</t>
  </si>
  <si>
    <t>6ZRI8845063821</t>
  </si>
  <si>
    <t>6ZRI8845064008</t>
  </si>
  <si>
    <t>6ZRI8845062283</t>
  </si>
  <si>
    <t>6ZRI8845029385</t>
  </si>
  <si>
    <t>6ZRI8845065328</t>
  </si>
  <si>
    <t>6ZRI8845061399</t>
  </si>
  <si>
    <t>6ZRI8845061241</t>
  </si>
  <si>
    <t>6ZRI8845061380</t>
  </si>
  <si>
    <t>6ZRI8845062611</t>
  </si>
  <si>
    <t>6ZRI8845065371</t>
  </si>
  <si>
    <t>6ZRI8845063850</t>
  </si>
  <si>
    <t>6ZRI8845066582</t>
  </si>
  <si>
    <t>6ZRI8845062464</t>
  </si>
  <si>
    <t>6ZRI8845061384</t>
  </si>
  <si>
    <t>6ZRI8845029641</t>
  </si>
  <si>
    <t>6ZRI8845061467</t>
  </si>
  <si>
    <t>6ZRI8845061503</t>
  </si>
  <si>
    <t>6ZRI8845061594</t>
  </si>
  <si>
    <t>6ZRI8845062939</t>
  </si>
  <si>
    <t>6ZRI8845062645</t>
  </si>
  <si>
    <t>6ZRI8845061406</t>
  </si>
  <si>
    <t>6ZRI8845063764</t>
  </si>
  <si>
    <t>6ZRI8845062812</t>
  </si>
  <si>
    <t>6ZRI8845064277</t>
  </si>
  <si>
    <t>6ZRI8845061514</t>
  </si>
  <si>
    <t>6ZRI8845063110</t>
  </si>
  <si>
    <t>6ZRI8845064022</t>
  </si>
  <si>
    <t>6ZRI8845029659</t>
  </si>
  <si>
    <t>6ZRI8845062348</t>
  </si>
  <si>
    <t>6ZRI8845062658</t>
  </si>
  <si>
    <t>6ZRI8845067215</t>
  </si>
  <si>
    <t>6ZRI8845063087</t>
  </si>
  <si>
    <t>6ZRI8845056469</t>
  </si>
  <si>
    <t>6ZRI8845063267</t>
  </si>
  <si>
    <t>6ZRI8845067227</t>
  </si>
  <si>
    <t>6ZRI8845058871</t>
  </si>
  <si>
    <t>6ZRI8845056444</t>
  </si>
  <si>
    <t>6ZRI8845063812</t>
  </si>
  <si>
    <t>6ZRI8845055317</t>
  </si>
  <si>
    <t>6ZRI8845055194</t>
  </si>
  <si>
    <t>6ZRI8845064731</t>
  </si>
  <si>
    <t>6ZRI8845061356</t>
  </si>
  <si>
    <t>6ZRI8845055828</t>
  </si>
  <si>
    <t>6ZRI8845055907</t>
  </si>
  <si>
    <t>6ZRI8845055704</t>
  </si>
  <si>
    <t>6ZRI8845055350</t>
  </si>
  <si>
    <t>6ZRI8845063852</t>
  </si>
  <si>
    <t>6ZRI8845056427</t>
  </si>
  <si>
    <t>6ZRI8845055330</t>
  </si>
  <si>
    <t>6ZRI8845055247</t>
  </si>
  <si>
    <t>6ZRI8845063055</t>
  </si>
  <si>
    <t>6ZRI8845062748</t>
  </si>
  <si>
    <t>6ZRI8845061456</t>
  </si>
  <si>
    <t>6ZRI8845062622</t>
  </si>
  <si>
    <t>6ZRI8845064318</t>
  </si>
  <si>
    <t>6ZRI8845061483</t>
  </si>
  <si>
    <t>6ZRI8845062469</t>
  </si>
  <si>
    <t>6ZRI8845064314</t>
  </si>
  <si>
    <t>6ZRI8844125095</t>
  </si>
  <si>
    <t>6ZRI8844125353</t>
  </si>
  <si>
    <t>6ZRI8844125218</t>
  </si>
  <si>
    <t>6ZRI8844125431</t>
  </si>
  <si>
    <t>6ZRI8844125168</t>
  </si>
  <si>
    <t>6ZRI8844125358</t>
  </si>
  <si>
    <t>6ZRI8844125405</t>
  </si>
  <si>
    <t>6ZRI8844125093</t>
  </si>
  <si>
    <t>6ZRI8844125368</t>
  </si>
  <si>
    <t>6ZRI8810026029</t>
  </si>
  <si>
    <t>6ZRI8845125381</t>
  </si>
  <si>
    <t>6ZRI8845125377</t>
  </si>
  <si>
    <t>6ZRI8845125390</t>
  </si>
  <si>
    <t>6ZRI8845125396</t>
  </si>
  <si>
    <t>6ZRI8845125488</t>
  </si>
  <si>
    <t>6ZRI8845124488</t>
  </si>
  <si>
    <t>6ZRI8845125392</t>
  </si>
  <si>
    <t>6ZRI8845125407</t>
  </si>
  <si>
    <t>6ZRI8845125514</t>
  </si>
  <si>
    <t>6ZRI8845125114</t>
  </si>
  <si>
    <t>6ZRI8845125406</t>
  </si>
  <si>
    <t>6ZRI8845125388</t>
  </si>
  <si>
    <t>6ZRI8845125394</t>
  </si>
  <si>
    <t>6ZRI8845125389</t>
  </si>
  <si>
    <t>6ZRI8844129550</t>
  </si>
  <si>
    <t>6ZRI8844129586</t>
  </si>
  <si>
    <t>6ZRI8844129684</t>
  </si>
  <si>
    <t>6ZRI8844129544</t>
  </si>
  <si>
    <t>6ZRI8844129581</t>
  </si>
  <si>
    <t>6ZRI8844129333</t>
  </si>
  <si>
    <t>6ZRI8844129660</t>
  </si>
  <si>
    <t>6ZRI8844129711</t>
  </si>
  <si>
    <t>6ZRI8844129595</t>
  </si>
  <si>
    <t>6ZRI8844129624</t>
  </si>
  <si>
    <t>6ZRI8844129540</t>
  </si>
  <si>
    <t>6ZRI8844129702</t>
  </si>
  <si>
    <t>6ZRI8845125395</t>
  </si>
  <si>
    <t>6ZRI8844129470</t>
  </si>
  <si>
    <t>6ZRI8810026026</t>
  </si>
  <si>
    <t xml:space="preserve"> Расчет показателей отопления в жилом доме по адресу: г. Белгород, ул. Вокзальная д. 26А  Строение 1                    </t>
  </si>
  <si>
    <t>6ZRI8844129057</t>
  </si>
  <si>
    <t>6ZRI8844129047</t>
  </si>
  <si>
    <t>6ZRI8844129110</t>
  </si>
  <si>
    <t>6ZRI8844129023</t>
  </si>
  <si>
    <t>6ZRI8844129011</t>
  </si>
  <si>
    <t>6ZRI8844125380</t>
  </si>
  <si>
    <t>6ZRI8844125255</t>
  </si>
  <si>
    <t>6ZRI8844124614</t>
  </si>
  <si>
    <t>6ZRI8844129022</t>
  </si>
  <si>
    <t>6ZRI8844129336</t>
  </si>
  <si>
    <t>6ZRI8844128998</t>
  </si>
  <si>
    <t>6ZRI8844129032</t>
  </si>
  <si>
    <t>6ZRI8844128978</t>
  </si>
  <si>
    <t>6ZRI8844122917</t>
  </si>
  <si>
    <t>6ZRI8844129034</t>
  </si>
  <si>
    <t>6ZRI8844125225</t>
  </si>
  <si>
    <t>6ZRI8844125420</t>
  </si>
  <si>
    <t>6ZRI8844125215</t>
  </si>
  <si>
    <t>6ZRI8844125208</t>
  </si>
  <si>
    <t>6ZRI8844125083</t>
  </si>
  <si>
    <t>6ZRI8844125104</t>
  </si>
  <si>
    <t>6ZRI8844125213</t>
  </si>
  <si>
    <t>6ZRI8844125102</t>
  </si>
  <si>
    <t>6ZRI8844125126</t>
  </si>
  <si>
    <t>6ZRI8844125216</t>
  </si>
  <si>
    <t>6ZRI8844125214</t>
  </si>
  <si>
    <t>6ZRI8844125294</t>
  </si>
  <si>
    <t>6ZRI8844129169</t>
  </si>
  <si>
    <t>6ZRI8844125346</t>
  </si>
  <si>
    <t>6ZRI8844125137</t>
  </si>
  <si>
    <t>6ZRI8844128990</t>
  </si>
  <si>
    <t>6ZRI8844129045</t>
  </si>
  <si>
    <t>6ZRI8844129484</t>
  </si>
  <si>
    <t>6ZRI8844129377</t>
  </si>
  <si>
    <t>6ZRI8844129374</t>
  </si>
  <si>
    <t>6ZRI8844129009</t>
  </si>
  <si>
    <t>6ZRI8844128979</t>
  </si>
  <si>
    <t>6ZRI8844129400</t>
  </si>
  <si>
    <t>6ZRI8844129399</t>
  </si>
  <si>
    <t>6ZRI8844129000</t>
  </si>
  <si>
    <t>6ZRI8844128995</t>
  </si>
  <si>
    <t>6ZRI8844129410</t>
  </si>
  <si>
    <t>6ZRI8844129376</t>
  </si>
  <si>
    <t>6ZRI8844129004</t>
  </si>
  <si>
    <t>6ZRI8844129027</t>
  </si>
  <si>
    <t>6ZRI8844129051</t>
  </si>
  <si>
    <t>6ZRI8844129551</t>
  </si>
  <si>
    <t>6ZRI8844129385</t>
  </si>
  <si>
    <t>6ZRI8844129091</t>
  </si>
  <si>
    <t>6ZRI8844129020</t>
  </si>
  <si>
    <t>6ZRI8844128513</t>
  </si>
  <si>
    <t>6ZRI8844129160</t>
  </si>
  <si>
    <t>6ZRI8844128999</t>
  </si>
  <si>
    <t>6ZRI8844129161</t>
  </si>
  <si>
    <t>6ZRI8844129054</t>
  </si>
  <si>
    <t>6ZRI8844129162</t>
  </si>
  <si>
    <t>6ZRI8844129378</t>
  </si>
  <si>
    <t>6ZRI8844129152</t>
  </si>
  <si>
    <t>6ZRI8844129064</t>
  </si>
  <si>
    <t>6ZRI8844129168</t>
  </si>
  <si>
    <t>6ZRI8844128987</t>
  </si>
  <si>
    <t>6ZRI8844129419</t>
  </si>
  <si>
    <t>6ZRI8845061500</t>
  </si>
  <si>
    <t>Блок-Секция №3</t>
  </si>
  <si>
    <t>Разница, МВт</t>
  </si>
  <si>
    <t>Разница *0,8598 Гкал</t>
  </si>
  <si>
    <t>6ZRI8844129001</t>
  </si>
  <si>
    <t>6ZRI88450617225</t>
  </si>
  <si>
    <t>6ZRI8845061353</t>
  </si>
  <si>
    <t>6ZRI8845061349</t>
  </si>
  <si>
    <t>6ZRI8845061481</t>
  </si>
  <si>
    <t>6ZRI8845062295</t>
  </si>
  <si>
    <t>6ZRI8845062711</t>
  </si>
  <si>
    <t>6ZRI8845061371</t>
  </si>
  <si>
    <t>6ZRI8845062274</t>
  </si>
  <si>
    <t>6ZRI8845061388</t>
  </si>
  <si>
    <t>ВКТ-7 сет.№ 073. Зав.№00275955</t>
  </si>
  <si>
    <t>ВКТ-7 сет.№ 073. Зав.№00272631</t>
  </si>
  <si>
    <t>орг</t>
  </si>
  <si>
    <t>Итого:</t>
  </si>
  <si>
    <t>НП№5</t>
  </si>
  <si>
    <t>6ZRI8844125341</t>
  </si>
  <si>
    <t>6ZRI8844125121</t>
  </si>
  <si>
    <t>6ZRI8844125230</t>
  </si>
  <si>
    <t xml:space="preserve"> </t>
  </si>
  <si>
    <t xml:space="preserve">Директор ООО УК "СИРИУС" </t>
  </si>
  <si>
    <t>Орлов Г.А.</t>
  </si>
  <si>
    <t>Инженер ООО УК "СИРИУС"</t>
  </si>
  <si>
    <t>Коптелов М.Г.</t>
  </si>
  <si>
    <t xml:space="preserve"> Расчет показателей отопления в жилом доме по адресу: г. Белгород, ул.Вокзальная д. 26А   </t>
  </si>
  <si>
    <t xml:space="preserve"> Расчет показателей отопления в жилом доме по адресу: г. Белгород, ул.Вокзальная д. 26А   СТР 1</t>
  </si>
  <si>
    <t xml:space="preserve">Расчет отопления МОП производится в соответствии с Постановлением Правительства РФ от 6 мая 2011 г. № 354 "О предоставлении коммунальных услуг собственникам и пользователям помещений в многоквартирных домах и жилых домов"
</t>
  </si>
  <si>
    <t>Показания МВт на 28.04.2020</t>
  </si>
  <si>
    <t>за период с 28.04.2020 по 24.10.2020 .</t>
  </si>
  <si>
    <t>Разница, Гкал                   с  28.04.2020 по 24.10.2020гг.</t>
  </si>
  <si>
    <t>Показания МВт на 24.10.2020</t>
  </si>
  <si>
    <t>за период с 24.10.2020 по 23.11.2020 .</t>
  </si>
  <si>
    <t>Разница, Гкал                   с  24.10.2020 по 23.11.2020гг.</t>
  </si>
  <si>
    <t>Показания МВт на 23.11.2020</t>
  </si>
  <si>
    <t xml:space="preserve"> Расчет показателей отопления в жилом доме по адресу: г. Белгород, ул.Вокзальная д. 26а </t>
  </si>
  <si>
    <t xml:space="preserve"> Расчет показателей отопления в жилом доме по адресу: г. Белгород, ул.Вокзальная д. 26а, строение 1</t>
  </si>
  <si>
    <t>за период с 23.11.20 по 24.12.20гг.</t>
  </si>
  <si>
    <t>Площади, м2</t>
  </si>
  <si>
    <t>Разница, Гкал                   с  23.11.20 по 24.12.20гг.</t>
  </si>
  <si>
    <t>квартиры (по счетчикам)</t>
  </si>
  <si>
    <t>квартиры (расчет)</t>
  </si>
  <si>
    <t>Показания МВт на 23.11.20</t>
  </si>
  <si>
    <t>Показания МВт на 24.12.20</t>
  </si>
  <si>
    <t>Площадь МОП инд</t>
  </si>
  <si>
    <t>Начисленно по расчету  (п3(5) пост354)</t>
  </si>
  <si>
    <t xml:space="preserve">МОП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</si>
</sst>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4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6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9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name val="Calibri"/>
      <family val="2"/>
    </font>
    <font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2" borderId="0" applyNumberFormat="0" applyBorder="0" applyAlignment="0" applyProtection="0"/>
  </cellStyleXfs>
  <cellXfs count="293">
    <xf numFmtId="0" fontId="0" fillId="0" borderId="0" xfId="0"/>
    <xf numFmtId="0" fontId="0" fillId="0" borderId="0" xfId="0" applyFill="1"/>
    <xf numFmtId="4" fontId="0" fillId="0" borderId="0" xfId="0" applyNumberFormat="1" applyFill="1" applyBorder="1"/>
    <xf numFmtId="0" fontId="8" fillId="0" borderId="0" xfId="0" applyFont="1" applyFill="1" applyBorder="1"/>
    <xf numFmtId="0" fontId="0" fillId="0" borderId="0" xfId="0" applyFont="1" applyFill="1"/>
    <xf numFmtId="164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0" fontId="0" fillId="3" borderId="0" xfId="0" applyFill="1"/>
    <xf numFmtId="0" fontId="15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0" fillId="0" borderId="0" xfId="0" applyFill="1" applyBorder="1" applyAlignment="1"/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top" wrapText="1"/>
    </xf>
    <xf numFmtId="164" fontId="0" fillId="3" borderId="1" xfId="0" applyNumberFormat="1" applyFont="1" applyFill="1" applyBorder="1" applyAlignment="1"/>
    <xf numFmtId="1" fontId="14" fillId="3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" fontId="12" fillId="3" borderId="5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/>
    </xf>
    <xf numFmtId="2" fontId="13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/>
    <xf numFmtId="164" fontId="0" fillId="3" borderId="1" xfId="0" applyNumberFormat="1" applyFont="1" applyFill="1" applyBorder="1" applyAlignment="1">
      <alignment horizontal="right"/>
    </xf>
    <xf numFmtId="0" fontId="0" fillId="3" borderId="0" xfId="0" applyFont="1" applyFill="1"/>
    <xf numFmtId="0" fontId="1" fillId="3" borderId="0" xfId="0" applyFont="1" applyFill="1"/>
    <xf numFmtId="0" fontId="1" fillId="3" borderId="0" xfId="0" applyFont="1" applyFill="1" applyBorder="1"/>
    <xf numFmtId="0" fontId="1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1" fontId="16" fillId="3" borderId="0" xfId="0" applyNumberFormat="1" applyFont="1" applyFill="1" applyBorder="1" applyAlignment="1">
      <alignment horizontal="center" vertical="center"/>
    </xf>
    <xf numFmtId="1" fontId="0" fillId="3" borderId="0" xfId="0" applyNumberFormat="1" applyFont="1" applyFill="1" applyBorder="1" applyAlignment="1">
      <alignment horizontal="center"/>
    </xf>
    <xf numFmtId="1" fontId="12" fillId="3" borderId="1" xfId="0" applyNumberFormat="1" applyFont="1" applyFill="1" applyBorder="1" applyAlignment="1">
      <alignment horizontal="center" vertical="center"/>
    </xf>
    <xf numFmtId="2" fontId="19" fillId="3" borderId="1" xfId="0" applyNumberFormat="1" applyFont="1" applyFill="1" applyBorder="1" applyAlignment="1">
      <alignment horizontal="center" vertical="center"/>
    </xf>
    <xf numFmtId="164" fontId="0" fillId="3" borderId="2" xfId="0" applyNumberFormat="1" applyFont="1" applyFill="1" applyBorder="1"/>
    <xf numFmtId="0" fontId="0" fillId="3" borderId="0" xfId="0" applyFont="1" applyFill="1" applyBorder="1"/>
    <xf numFmtId="2" fontId="0" fillId="3" borderId="0" xfId="0" applyNumberFormat="1" applyFont="1" applyFill="1" applyBorder="1"/>
    <xf numFmtId="1" fontId="12" fillId="3" borderId="0" xfId="0" applyNumberFormat="1" applyFont="1" applyFill="1" applyBorder="1" applyAlignment="1">
      <alignment horizontal="center"/>
    </xf>
    <xf numFmtId="2" fontId="1" fillId="3" borderId="0" xfId="0" applyNumberFormat="1" applyFont="1" applyFill="1" applyBorder="1"/>
    <xf numFmtId="2" fontId="0" fillId="3" borderId="1" xfId="0" applyNumberFormat="1" applyFont="1" applyFill="1" applyBorder="1" applyAlignment="1">
      <alignment horizontal="center" vertical="center"/>
    </xf>
    <xf numFmtId="164" fontId="0" fillId="3" borderId="0" xfId="0" applyNumberFormat="1" applyFont="1" applyFill="1" applyBorder="1"/>
    <xf numFmtId="2" fontId="0" fillId="3" borderId="5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right" vertical="center"/>
    </xf>
    <xf numFmtId="2" fontId="0" fillId="3" borderId="0" xfId="0" applyNumberFormat="1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164" fontId="20" fillId="3" borderId="7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/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center"/>
    </xf>
    <xf numFmtId="4" fontId="0" fillId="3" borderId="0" xfId="0" applyNumberFormat="1" applyFont="1" applyFill="1" applyBorder="1"/>
    <xf numFmtId="2" fontId="21" fillId="3" borderId="1" xfId="0" applyNumberFormat="1" applyFont="1" applyFill="1" applyBorder="1" applyAlignment="1">
      <alignment horizontal="center" vertical="center"/>
    </xf>
    <xf numFmtId="1" fontId="12" fillId="3" borderId="1" xfId="1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165" fontId="0" fillId="3" borderId="0" xfId="0" applyNumberFormat="1" applyFont="1" applyFill="1" applyBorder="1"/>
    <xf numFmtId="165" fontId="12" fillId="3" borderId="0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 vertical="center"/>
    </xf>
    <xf numFmtId="1" fontId="12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4" fontId="0" fillId="0" borderId="0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/>
    <xf numFmtId="0" fontId="13" fillId="0" borderId="0" xfId="0" applyFont="1" applyFill="1" applyBorder="1"/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top" wrapText="1"/>
    </xf>
    <xf numFmtId="4" fontId="26" fillId="0" borderId="0" xfId="0" applyNumberFormat="1" applyFont="1" applyFill="1" applyBorder="1"/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1" fontId="27" fillId="0" borderId="0" xfId="0" applyNumberFormat="1" applyFont="1" applyFill="1" applyBorder="1" applyAlignment="1">
      <alignment horizontal="center" vertical="center"/>
    </xf>
    <xf numFmtId="1" fontId="33" fillId="0" borderId="0" xfId="0" applyNumberFormat="1" applyFont="1" applyFill="1" applyBorder="1" applyAlignment="1">
      <alignment horizontal="center"/>
    </xf>
    <xf numFmtId="1" fontId="34" fillId="4" borderId="1" xfId="0" applyNumberFormat="1" applyFont="1" applyFill="1" applyBorder="1" applyAlignment="1">
      <alignment horizontal="center" vertical="center"/>
    </xf>
    <xf numFmtId="164" fontId="13" fillId="4" borderId="1" xfId="0" applyNumberFormat="1" applyFont="1" applyFill="1" applyBorder="1" applyAlignment="1">
      <alignment horizontal="center"/>
    </xf>
    <xf numFmtId="2" fontId="35" fillId="4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4" fontId="33" fillId="4" borderId="1" xfId="0" applyNumberFormat="1" applyFont="1" applyFill="1" applyBorder="1" applyAlignment="1">
      <alignment horizontal="center"/>
    </xf>
    <xf numFmtId="164" fontId="33" fillId="4" borderId="1" xfId="0" applyNumberFormat="1" applyFont="1" applyFill="1" applyBorder="1"/>
    <xf numFmtId="164" fontId="33" fillId="4" borderId="2" xfId="0" applyNumberFormat="1" applyFont="1" applyFill="1" applyBorder="1"/>
    <xf numFmtId="164" fontId="33" fillId="4" borderId="1" xfId="0" applyNumberFormat="1" applyFont="1" applyFill="1" applyBorder="1" applyAlignment="1">
      <alignment horizontal="right"/>
    </xf>
    <xf numFmtId="0" fontId="33" fillId="0" borderId="0" xfId="0" applyFont="1" applyFill="1" applyBorder="1"/>
    <xf numFmtId="2" fontId="33" fillId="0" borderId="0" xfId="0" applyNumberFormat="1" applyFont="1" applyFill="1" applyBorder="1"/>
    <xf numFmtId="1" fontId="34" fillId="0" borderId="0" xfId="0" applyNumberFormat="1" applyFont="1" applyFill="1" applyBorder="1" applyAlignment="1">
      <alignment horizontal="center"/>
    </xf>
    <xf numFmtId="1" fontId="34" fillId="0" borderId="1" xfId="0" applyNumberFormat="1" applyFont="1" applyFill="1" applyBorder="1" applyAlignment="1">
      <alignment horizontal="center" vertical="center"/>
    </xf>
    <xf numFmtId="2" fontId="35" fillId="0" borderId="1" xfId="0" applyNumberFormat="1" applyFont="1" applyFill="1" applyBorder="1" applyAlignment="1">
      <alignment horizontal="center" vertical="center"/>
    </xf>
    <xf numFmtId="164" fontId="33" fillId="0" borderId="1" xfId="0" applyNumberFormat="1" applyFont="1" applyFill="1" applyBorder="1" applyAlignment="1">
      <alignment horizontal="center"/>
    </xf>
    <xf numFmtId="164" fontId="33" fillId="0" borderId="1" xfId="0" applyNumberFormat="1" applyFont="1" applyFill="1" applyBorder="1"/>
    <xf numFmtId="164" fontId="33" fillId="0" borderId="2" xfId="0" applyNumberFormat="1" applyFont="1" applyFill="1" applyBorder="1"/>
    <xf numFmtId="164" fontId="33" fillId="0" borderId="1" xfId="0" applyNumberFormat="1" applyFont="1" applyFill="1" applyBorder="1" applyAlignment="1">
      <alignment horizontal="right"/>
    </xf>
    <xf numFmtId="2" fontId="33" fillId="0" borderId="1" xfId="0" applyNumberFormat="1" applyFont="1" applyFill="1" applyBorder="1" applyAlignment="1">
      <alignment horizontal="center" vertical="center"/>
    </xf>
    <xf numFmtId="0" fontId="26" fillId="0" borderId="0" xfId="0" applyFont="1" applyFill="1" applyBorder="1"/>
    <xf numFmtId="2" fontId="33" fillId="4" borderId="1" xfId="0" applyNumberFormat="1" applyFont="1" applyFill="1" applyBorder="1" applyAlignment="1">
      <alignment horizontal="center" vertical="center"/>
    </xf>
    <xf numFmtId="164" fontId="26" fillId="0" borderId="0" xfId="0" applyNumberFormat="1" applyFont="1" applyFill="1" applyBorder="1"/>
    <xf numFmtId="2" fontId="33" fillId="0" borderId="5" xfId="0" applyNumberFormat="1" applyFont="1" applyFill="1" applyBorder="1" applyAlignment="1">
      <alignment horizontal="center" vertical="center"/>
    </xf>
    <xf numFmtId="164" fontId="33" fillId="0" borderId="1" xfId="0" applyNumberFormat="1" applyFont="1" applyFill="1" applyBorder="1" applyAlignment="1">
      <alignment horizontal="right" vertical="center"/>
    </xf>
    <xf numFmtId="1" fontId="34" fillId="0" borderId="5" xfId="0" applyNumberFormat="1" applyFont="1" applyFill="1" applyBorder="1" applyAlignment="1">
      <alignment horizontal="center" vertical="center"/>
    </xf>
    <xf numFmtId="2" fontId="34" fillId="0" borderId="1" xfId="0" applyNumberFormat="1" applyFont="1" applyFill="1" applyBorder="1" applyAlignment="1">
      <alignment horizontal="center" vertical="center"/>
    </xf>
    <xf numFmtId="164" fontId="34" fillId="0" borderId="1" xfId="0" applyNumberFormat="1" applyFont="1" applyFill="1" applyBorder="1" applyAlignment="1">
      <alignment horizontal="center" vertical="center"/>
    </xf>
    <xf numFmtId="0" fontId="38" fillId="0" borderId="0" xfId="0" applyFont="1" applyFill="1" applyBorder="1"/>
    <xf numFmtId="0" fontId="33" fillId="0" borderId="0" xfId="0" applyFont="1" applyFill="1" applyBorder="1" applyAlignment="1">
      <alignment horizontal="center"/>
    </xf>
    <xf numFmtId="10" fontId="33" fillId="0" borderId="0" xfId="0" applyNumberFormat="1" applyFont="1" applyFill="1" applyBorder="1"/>
    <xf numFmtId="2" fontId="39" fillId="4" borderId="1" xfId="0" applyNumberFormat="1" applyFont="1" applyFill="1" applyBorder="1" applyAlignment="1">
      <alignment horizontal="center" vertical="center"/>
    </xf>
    <xf numFmtId="1" fontId="34" fillId="4" borderId="1" xfId="1" applyNumberFormat="1" applyFont="1" applyFill="1" applyBorder="1" applyAlignment="1">
      <alignment horizontal="center" vertical="center"/>
    </xf>
    <xf numFmtId="1" fontId="36" fillId="0" borderId="5" xfId="0" applyNumberFormat="1" applyFont="1" applyFill="1" applyBorder="1" applyAlignment="1">
      <alignment horizontal="center" vertical="center"/>
    </xf>
    <xf numFmtId="2" fontId="40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/>
    <xf numFmtId="164" fontId="13" fillId="0" borderId="1" xfId="0" applyNumberFormat="1" applyFont="1" applyFill="1" applyBorder="1" applyAlignment="1">
      <alignment horizontal="right"/>
    </xf>
    <xf numFmtId="2" fontId="39" fillId="0" borderId="1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2" fontId="26" fillId="0" borderId="0" xfId="0" applyNumberFormat="1" applyFont="1" applyFill="1" applyBorder="1"/>
    <xf numFmtId="164" fontId="13" fillId="4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5" fontId="26" fillId="0" borderId="0" xfId="0" applyNumberFormat="1" applyFont="1" applyFill="1" applyBorder="1"/>
    <xf numFmtId="164" fontId="13" fillId="0" borderId="1" xfId="0" applyNumberFormat="1" applyFont="1" applyFill="1" applyBorder="1" applyAlignment="1">
      <alignment horizontal="center" vertical="center"/>
    </xf>
    <xf numFmtId="164" fontId="13" fillId="4" borderId="1" xfId="0" applyNumberFormat="1" applyFont="1" applyFill="1" applyBorder="1" applyAlignment="1"/>
    <xf numFmtId="164" fontId="33" fillId="4" borderId="1" xfId="0" applyNumberFormat="1" applyFont="1" applyFill="1" applyBorder="1" applyAlignment="1"/>
    <xf numFmtId="164" fontId="33" fillId="0" borderId="0" xfId="0" applyNumberFormat="1" applyFont="1" applyFill="1" applyBorder="1"/>
    <xf numFmtId="165" fontId="41" fillId="0" borderId="0" xfId="0" applyNumberFormat="1" applyFont="1" applyFill="1" applyBorder="1" applyAlignment="1">
      <alignment horizontal="center" vertical="center"/>
    </xf>
    <xf numFmtId="164" fontId="34" fillId="0" borderId="1" xfId="0" applyNumberFormat="1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" fontId="34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2" fillId="0" borderId="0" xfId="0" applyFont="1" applyFill="1" applyBorder="1"/>
    <xf numFmtId="164" fontId="38" fillId="0" borderId="0" xfId="0" applyNumberFormat="1" applyFont="1" applyFill="1" applyBorder="1"/>
    <xf numFmtId="4" fontId="33" fillId="0" borderId="0" xfId="0" applyNumberFormat="1" applyFont="1" applyFill="1" applyBorder="1"/>
    <xf numFmtId="0" fontId="25" fillId="0" borderId="0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right" vertical="center" wrapText="1"/>
    </xf>
    <xf numFmtId="164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7" fillId="0" borderId="1" xfId="0" applyNumberFormat="1" applyFont="1" applyFill="1" applyBorder="1"/>
    <xf numFmtId="164" fontId="7" fillId="0" borderId="2" xfId="0" applyNumberFormat="1" applyFont="1" applyFill="1" applyBorder="1"/>
    <xf numFmtId="164" fontId="7" fillId="0" borderId="1" xfId="0" applyNumberFormat="1" applyFont="1" applyFill="1" applyBorder="1" applyAlignment="1">
      <alignment horizontal="right"/>
    </xf>
    <xf numFmtId="2" fontId="7" fillId="0" borderId="0" xfId="0" applyNumberFormat="1" applyFont="1" applyFill="1" applyBorder="1"/>
    <xf numFmtId="2" fontId="7" fillId="0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/>
    <xf numFmtId="0" fontId="0" fillId="0" borderId="1" xfId="0" applyFill="1" applyBorder="1" applyAlignment="1">
      <alignment horizontal="center"/>
    </xf>
    <xf numFmtId="1" fontId="34" fillId="5" borderId="1" xfId="0" applyNumberFormat="1" applyFon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/>
    </xf>
    <xf numFmtId="2" fontId="7" fillId="5" borderId="1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4" fontId="7" fillId="5" borderId="1" xfId="0" applyNumberFormat="1" applyFont="1" applyFill="1" applyBorder="1"/>
    <xf numFmtId="164" fontId="7" fillId="5" borderId="2" xfId="0" applyNumberFormat="1" applyFont="1" applyFill="1" applyBorder="1"/>
    <xf numFmtId="164" fontId="0" fillId="3" borderId="1" xfId="0" applyNumberForma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/>
    <xf numFmtId="164" fontId="7" fillId="3" borderId="2" xfId="0" applyNumberFormat="1" applyFont="1" applyFill="1" applyBorder="1"/>
    <xf numFmtId="1" fontId="34" fillId="3" borderId="1" xfId="0" applyNumberFormat="1" applyFont="1" applyFill="1" applyBorder="1" applyAlignment="1">
      <alignment horizontal="center" vertical="center"/>
    </xf>
    <xf numFmtId="1" fontId="43" fillId="0" borderId="1" xfId="0" applyNumberFormat="1" applyFont="1" applyFill="1" applyBorder="1" applyAlignment="1">
      <alignment horizontal="center" vertical="center"/>
    </xf>
    <xf numFmtId="1" fontId="43" fillId="5" borderId="1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2" fontId="44" fillId="0" borderId="0" xfId="0" applyNumberFormat="1" applyFont="1" applyFill="1" applyBorder="1"/>
    <xf numFmtId="2" fontId="43" fillId="0" borderId="1" xfId="0" applyNumberFormat="1" applyFont="1" applyFill="1" applyBorder="1" applyAlignment="1">
      <alignment horizontal="center" vertical="center"/>
    </xf>
    <xf numFmtId="164" fontId="43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22" fillId="0" borderId="0" xfId="0" applyFont="1" applyFill="1" applyBorder="1"/>
    <xf numFmtId="0" fontId="0" fillId="0" borderId="0" xfId="0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164" fontId="24" fillId="5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164" fontId="37" fillId="0" borderId="2" xfId="0" applyNumberFormat="1" applyFont="1" applyFill="1" applyBorder="1" applyAlignment="1">
      <alignment horizontal="center" vertical="center"/>
    </xf>
    <xf numFmtId="164" fontId="37" fillId="0" borderId="3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64" fontId="45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33" fillId="0" borderId="12" xfId="0" applyFont="1" applyFill="1" applyBorder="1" applyAlignment="1">
      <alignment horizontal="left" vertical="center"/>
    </xf>
    <xf numFmtId="164" fontId="34" fillId="4" borderId="5" xfId="0" applyNumberFormat="1" applyFont="1" applyFill="1" applyBorder="1" applyAlignment="1">
      <alignment horizontal="center" vertical="center"/>
    </xf>
    <xf numFmtId="164" fontId="13" fillId="4" borderId="6" xfId="0" applyNumberFormat="1" applyFont="1" applyFill="1" applyBorder="1" applyAlignment="1">
      <alignment horizontal="center" vertical="center"/>
    </xf>
    <xf numFmtId="164" fontId="13" fillId="4" borderId="8" xfId="0" applyNumberFormat="1" applyFont="1" applyFill="1" applyBorder="1" applyAlignment="1">
      <alignment horizontal="center" vertical="center"/>
    </xf>
    <xf numFmtId="2" fontId="39" fillId="4" borderId="5" xfId="0" applyNumberFormat="1" applyFont="1" applyFill="1" applyBorder="1" applyAlignment="1">
      <alignment horizontal="center" vertical="center"/>
    </xf>
    <xf numFmtId="2" fontId="13" fillId="4" borderId="6" xfId="0" applyNumberFormat="1" applyFont="1" applyFill="1" applyBorder="1" applyAlignment="1">
      <alignment horizontal="center" vertical="center"/>
    </xf>
    <xf numFmtId="2" fontId="13" fillId="4" borderId="8" xfId="0" applyNumberFormat="1" applyFont="1" applyFill="1" applyBorder="1" applyAlignment="1">
      <alignment horizontal="center" vertical="center"/>
    </xf>
    <xf numFmtId="164" fontId="33" fillId="4" borderId="5" xfId="0" applyNumberFormat="1" applyFont="1" applyFill="1" applyBorder="1" applyAlignment="1">
      <alignment horizontal="right" vertical="center"/>
    </xf>
    <xf numFmtId="164" fontId="13" fillId="4" borderId="6" xfId="0" applyNumberFormat="1" applyFont="1" applyFill="1" applyBorder="1" applyAlignment="1">
      <alignment horizontal="right" vertical="center"/>
    </xf>
    <xf numFmtId="164" fontId="13" fillId="4" borderId="8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top" wrapText="1"/>
    </xf>
    <xf numFmtId="0" fontId="33" fillId="0" borderId="4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1" fontId="0" fillId="3" borderId="0" xfId="0" applyNumberFormat="1" applyFont="1" applyFill="1" applyBorder="1" applyAlignment="1">
      <alignment horizontal="center"/>
    </xf>
    <xf numFmtId="0" fontId="0" fillId="3" borderId="0" xfId="0" applyFont="1" applyFill="1" applyAlignment="1"/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/>
    <xf numFmtId="0" fontId="0" fillId="3" borderId="9" xfId="0" applyFont="1" applyFill="1" applyBorder="1" applyAlignment="1">
      <alignment horizontal="right"/>
    </xf>
    <xf numFmtId="164" fontId="20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/>
    </xf>
    <xf numFmtId="164" fontId="12" fillId="3" borderId="5" xfId="0" applyNumberFormat="1" applyFont="1" applyFill="1" applyBorder="1" applyAlignment="1">
      <alignment horizontal="center" vertical="center"/>
    </xf>
    <xf numFmtId="164" fontId="0" fillId="3" borderId="6" xfId="0" applyNumberFormat="1" applyFont="1" applyFill="1" applyBorder="1" applyAlignment="1">
      <alignment horizontal="center" vertical="center"/>
    </xf>
    <xf numFmtId="164" fontId="0" fillId="3" borderId="8" xfId="0" applyNumberFormat="1" applyFont="1" applyFill="1" applyBorder="1" applyAlignment="1">
      <alignment horizontal="center" vertical="center"/>
    </xf>
    <xf numFmtId="2" fontId="21" fillId="3" borderId="5" xfId="0" applyNumberFormat="1" applyFont="1" applyFill="1" applyBorder="1" applyAlignment="1">
      <alignment horizontal="center" vertical="center"/>
    </xf>
    <xf numFmtId="2" fontId="0" fillId="3" borderId="6" xfId="0" applyNumberFormat="1" applyFont="1" applyFill="1" applyBorder="1" applyAlignment="1">
      <alignment horizontal="center" vertical="center"/>
    </xf>
    <xf numFmtId="2" fontId="0" fillId="3" borderId="8" xfId="0" applyNumberFormat="1" applyFont="1" applyFill="1" applyBorder="1" applyAlignment="1">
      <alignment horizontal="center" vertical="center"/>
    </xf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4" fontId="0" fillId="3" borderId="8" xfId="0" applyNumberFormat="1" applyFont="1" applyFill="1" applyBorder="1" applyAlignment="1"/>
    <xf numFmtId="164" fontId="20" fillId="3" borderId="2" xfId="0" applyNumberFormat="1" applyFont="1" applyFill="1" applyBorder="1" applyAlignment="1">
      <alignment horizontal="center" vertical="center"/>
    </xf>
    <xf numFmtId="164" fontId="20" fillId="3" borderId="3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Border="1" applyAlignment="1"/>
    <xf numFmtId="0" fontId="0" fillId="0" borderId="9" xfId="0" applyBorder="1" applyAlignment="1">
      <alignment horizontal="right"/>
    </xf>
    <xf numFmtId="0" fontId="0" fillId="0" borderId="9" xfId="0" applyFont="1" applyBorder="1" applyAlignment="1">
      <alignment horizontal="right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2"/>
  <sheetViews>
    <sheetView tabSelected="1" workbookViewId="0">
      <pane ySplit="12" topLeftCell="A13" activePane="bottomLeft" state="frozen"/>
      <selection pane="bottomLeft" activeCell="K14" sqref="K14"/>
    </sheetView>
  </sheetViews>
  <sheetFormatPr defaultRowHeight="15" x14ac:dyDescent="0.25"/>
  <cols>
    <col min="1" max="1" width="7.42578125" style="83" customWidth="1"/>
    <col min="2" max="2" width="17.7109375" style="83" customWidth="1"/>
    <col min="3" max="3" width="9.5703125" style="83" bestFit="1" customWidth="1"/>
    <col min="4" max="4" width="9.28515625" style="83" bestFit="1" customWidth="1"/>
    <col min="5" max="5" width="9.5703125" style="83" bestFit="1" customWidth="1"/>
    <col min="6" max="7" width="9.28515625" style="83" bestFit="1" customWidth="1"/>
    <col min="8" max="8" width="11.42578125" style="83" customWidth="1"/>
    <col min="9" max="9" width="9.28515625" style="83" bestFit="1" customWidth="1"/>
    <col min="10" max="10" width="14.7109375" style="83" customWidth="1"/>
    <col min="11" max="11" width="9.140625" style="83" customWidth="1"/>
    <col min="12" max="12" width="9.28515625" style="110" customWidth="1"/>
    <col min="13" max="13" width="10.42578125" style="83" customWidth="1"/>
    <col min="14" max="14" width="8.42578125" style="83" customWidth="1"/>
    <col min="15" max="15" width="17.85546875" style="83" customWidth="1"/>
    <col min="16" max="16" width="9.140625" style="83"/>
    <col min="17" max="18" width="9.42578125" style="83" customWidth="1"/>
    <col min="19" max="19" width="8.42578125" style="83" customWidth="1"/>
    <col min="20" max="20" width="9.140625" style="83"/>
    <col min="21" max="21" width="9.42578125" style="83" customWidth="1"/>
    <col min="22" max="22" width="11" style="83" customWidth="1"/>
    <col min="23" max="23" width="9.140625" style="83" customWidth="1"/>
    <col min="24" max="24" width="10.140625" style="83" customWidth="1"/>
    <col min="25" max="25" width="7.28515625" style="83" customWidth="1"/>
    <col min="26" max="26" width="6.28515625" style="83" customWidth="1"/>
    <col min="27" max="27" width="9.140625" style="129"/>
    <col min="28" max="16384" width="9.140625" style="83"/>
  </cols>
  <sheetData>
    <row r="1" spans="1:27" s="110" customFormat="1" ht="20.25" x14ac:dyDescent="0.3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155"/>
      <c r="N1" s="257" t="s">
        <v>8</v>
      </c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</row>
    <row r="2" spans="1:27" s="110" customFormat="1" ht="18.75" customHeight="1" x14ac:dyDescent="0.25">
      <c r="A2" s="247" t="s">
        <v>282</v>
      </c>
      <c r="B2" s="247"/>
      <c r="C2" s="247"/>
      <c r="D2" s="247"/>
      <c r="E2" s="247"/>
      <c r="F2" s="247"/>
      <c r="G2" s="247"/>
      <c r="H2" s="247"/>
      <c r="I2" s="247"/>
      <c r="J2" s="247"/>
      <c r="K2" s="84"/>
      <c r="L2" s="84"/>
      <c r="M2" s="155"/>
      <c r="N2" s="247" t="s">
        <v>283</v>
      </c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84"/>
      <c r="AA2" s="84"/>
    </row>
    <row r="3" spans="1:27" s="110" customFormat="1" ht="18.75" customHeight="1" x14ac:dyDescent="0.25">
      <c r="A3" s="247" t="s">
        <v>284</v>
      </c>
      <c r="B3" s="247"/>
      <c r="C3" s="247"/>
      <c r="D3" s="247"/>
      <c r="E3" s="247"/>
      <c r="F3" s="247"/>
      <c r="G3" s="247"/>
      <c r="H3" s="247"/>
      <c r="I3" s="247"/>
      <c r="J3" s="247"/>
      <c r="K3" s="84"/>
      <c r="L3" s="84"/>
      <c r="M3" s="155"/>
      <c r="N3" s="247" t="s">
        <v>284</v>
      </c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84"/>
      <c r="AA3" s="84"/>
    </row>
    <row r="4" spans="1:27" s="110" customFormat="1" ht="18.75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15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</row>
    <row r="5" spans="1:27" s="110" customFormat="1" ht="18.75" customHeight="1" x14ac:dyDescent="0.25">
      <c r="A5" s="248" t="s">
        <v>9</v>
      </c>
      <c r="B5" s="249"/>
      <c r="C5" s="249"/>
      <c r="D5" s="249"/>
      <c r="E5" s="249"/>
      <c r="F5" s="249"/>
      <c r="G5" s="249"/>
      <c r="H5" s="250"/>
      <c r="I5" s="251" t="s">
        <v>13</v>
      </c>
      <c r="J5" s="252"/>
      <c r="K5" s="156"/>
      <c r="L5" s="156"/>
      <c r="M5" s="155"/>
      <c r="N5" s="205" t="s">
        <v>9</v>
      </c>
      <c r="O5" s="206"/>
      <c r="P5" s="206"/>
      <c r="Q5" s="206"/>
      <c r="R5" s="206"/>
      <c r="S5" s="206"/>
      <c r="T5" s="206"/>
      <c r="U5" s="206"/>
      <c r="V5" s="207"/>
      <c r="W5" s="208" t="s">
        <v>285</v>
      </c>
      <c r="X5" s="210" t="s">
        <v>13</v>
      </c>
      <c r="Y5" s="211"/>
      <c r="Z5" s="212"/>
    </row>
    <row r="6" spans="1:27" s="110" customFormat="1" ht="42.75" customHeight="1" x14ac:dyDescent="0.25">
      <c r="A6" s="245" t="s">
        <v>4</v>
      </c>
      <c r="B6" s="245"/>
      <c r="C6" s="245"/>
      <c r="D6" s="245"/>
      <c r="E6" s="245" t="s">
        <v>5</v>
      </c>
      <c r="F6" s="245"/>
      <c r="G6" s="245"/>
      <c r="H6" s="157" t="s">
        <v>286</v>
      </c>
      <c r="I6" s="253"/>
      <c r="J6" s="254"/>
      <c r="K6" s="156"/>
      <c r="L6" s="156"/>
      <c r="M6" s="155"/>
      <c r="N6" s="219" t="s">
        <v>4</v>
      </c>
      <c r="O6" s="219"/>
      <c r="P6" s="219"/>
      <c r="Q6" s="219"/>
      <c r="R6" s="219"/>
      <c r="S6" s="219" t="s">
        <v>5</v>
      </c>
      <c r="T6" s="219"/>
      <c r="U6" s="219"/>
      <c r="V6" s="158" t="str">
        <f>H6</f>
        <v>Разница, Гкал                   с  23.11.20 по 24.12.20гг.</v>
      </c>
      <c r="W6" s="209"/>
      <c r="X6" s="213"/>
      <c r="Y6" s="214"/>
      <c r="Z6" s="215"/>
    </row>
    <row r="7" spans="1:27" s="110" customFormat="1" ht="15" customHeight="1" x14ac:dyDescent="0.25">
      <c r="A7" s="220" t="s">
        <v>259</v>
      </c>
      <c r="B7" s="220"/>
      <c r="C7" s="220"/>
      <c r="D7" s="220"/>
      <c r="E7" s="245" t="s">
        <v>15</v>
      </c>
      <c r="F7" s="245"/>
      <c r="G7" s="245"/>
      <c r="H7" s="86">
        <v>167.57499999999999</v>
      </c>
      <c r="I7" s="253"/>
      <c r="J7" s="254"/>
      <c r="K7" s="156"/>
      <c r="L7" s="156"/>
      <c r="M7" s="155"/>
      <c r="N7" s="220" t="s">
        <v>260</v>
      </c>
      <c r="O7" s="220"/>
      <c r="P7" s="220"/>
      <c r="Q7" s="220"/>
      <c r="R7" s="220"/>
      <c r="S7" s="198" t="s">
        <v>15</v>
      </c>
      <c r="T7" s="198"/>
      <c r="U7" s="198"/>
      <c r="V7" s="87">
        <v>52.942999999999998</v>
      </c>
      <c r="W7" s="196">
        <v>2152.5</v>
      </c>
      <c r="X7" s="213"/>
      <c r="Y7" s="214"/>
      <c r="Z7" s="215"/>
    </row>
    <row r="8" spans="1:27" s="110" customFormat="1" ht="15" customHeight="1" x14ac:dyDescent="0.25">
      <c r="A8" s="246" t="s">
        <v>6</v>
      </c>
      <c r="B8" s="246"/>
      <c r="C8" s="246"/>
      <c r="D8" s="246"/>
      <c r="E8" s="245" t="s">
        <v>10</v>
      </c>
      <c r="F8" s="245"/>
      <c r="G8" s="245"/>
      <c r="H8" s="86">
        <f>G191</f>
        <v>165.60693779999994</v>
      </c>
      <c r="I8" s="253"/>
      <c r="J8" s="254"/>
      <c r="K8" s="156"/>
      <c r="L8" s="156"/>
      <c r="M8" s="155"/>
      <c r="N8" s="221" t="s">
        <v>6</v>
      </c>
      <c r="O8" s="222"/>
      <c r="P8" s="222"/>
      <c r="Q8" s="222"/>
      <c r="R8" s="223"/>
      <c r="S8" s="198" t="s">
        <v>287</v>
      </c>
      <c r="T8" s="198"/>
      <c r="U8" s="198"/>
      <c r="V8" s="5">
        <f>U77</f>
        <v>31.570136399999999</v>
      </c>
      <c r="W8" s="196">
        <f>SUM(P14:P22,P24:P31,P33:P38,P40,P42:P45,P47:P57,P59:P74,P76)</f>
        <v>1916.3999999999999</v>
      </c>
      <c r="X8" s="213"/>
      <c r="Y8" s="214"/>
      <c r="Z8" s="215"/>
    </row>
    <row r="9" spans="1:27" s="110" customFormat="1" ht="15" customHeight="1" x14ac:dyDescent="0.25">
      <c r="A9" s="246"/>
      <c r="B9" s="246"/>
      <c r="C9" s="246"/>
      <c r="D9" s="246"/>
      <c r="E9" s="245" t="s">
        <v>11</v>
      </c>
      <c r="F9" s="245"/>
      <c r="G9" s="245"/>
      <c r="H9" s="86">
        <f>H7-H8</f>
        <v>1.9680622000000483</v>
      </c>
      <c r="I9" s="255"/>
      <c r="J9" s="256"/>
      <c r="K9" s="156"/>
      <c r="L9" s="156"/>
      <c r="M9" s="155"/>
      <c r="N9" s="224"/>
      <c r="O9" s="225"/>
      <c r="P9" s="225"/>
      <c r="Q9" s="225"/>
      <c r="R9" s="226"/>
      <c r="S9" s="199" t="s">
        <v>288</v>
      </c>
      <c r="T9" s="199"/>
      <c r="U9" s="199"/>
      <c r="V9" s="197">
        <f>V7-V8-V10</f>
        <v>6.0648648129825702</v>
      </c>
      <c r="W9" s="196">
        <f>P23+P32+P39+P41+P46+P58+P75</f>
        <v>236.10000000000002</v>
      </c>
      <c r="X9" s="213"/>
      <c r="Y9" s="214"/>
      <c r="Z9" s="215"/>
    </row>
    <row r="10" spans="1:27" s="110" customFormat="1" x14ac:dyDescent="0.25">
      <c r="A10" s="159"/>
      <c r="B10" s="160"/>
      <c r="C10" s="159"/>
      <c r="D10" s="160"/>
      <c r="E10" s="159"/>
      <c r="F10" s="159"/>
      <c r="G10" s="159"/>
      <c r="H10" s="161"/>
      <c r="I10" s="162"/>
      <c r="J10" s="156"/>
      <c r="K10" s="88"/>
      <c r="L10" s="88"/>
      <c r="M10" s="155"/>
      <c r="N10" s="227"/>
      <c r="O10" s="228"/>
      <c r="P10" s="228"/>
      <c r="Q10" s="228"/>
      <c r="R10" s="229"/>
      <c r="S10" s="198" t="s">
        <v>293</v>
      </c>
      <c r="T10" s="198"/>
      <c r="U10" s="198"/>
      <c r="V10" s="5">
        <f>W77</f>
        <v>15.307998787017429</v>
      </c>
      <c r="W10" s="196">
        <v>869.5</v>
      </c>
      <c r="X10" s="216"/>
      <c r="Y10" s="217"/>
      <c r="Z10" s="218"/>
    </row>
    <row r="11" spans="1:27" s="110" customFormat="1" x14ac:dyDescent="0.25">
      <c r="A11" s="159"/>
      <c r="B11" s="160"/>
      <c r="C11" s="159"/>
      <c r="D11" s="160"/>
      <c r="E11" s="159"/>
      <c r="F11" s="159"/>
      <c r="G11" s="159"/>
      <c r="H11" s="161"/>
      <c r="I11" s="162"/>
      <c r="J11" s="156"/>
      <c r="K11" s="242"/>
      <c r="L11" s="242"/>
      <c r="M11" s="155"/>
      <c r="N11" s="12"/>
      <c r="O11" s="15"/>
      <c r="P11" s="12"/>
      <c r="Q11" s="12"/>
      <c r="R11" s="15"/>
      <c r="S11" s="12"/>
      <c r="T11" s="12"/>
      <c r="U11" s="12"/>
      <c r="V11" s="16"/>
      <c r="W11" s="16"/>
      <c r="X11" s="14"/>
      <c r="Y11" s="13"/>
      <c r="Z11" s="13"/>
    </row>
    <row r="12" spans="1:27" s="110" customFormat="1" ht="37.5" customHeight="1" x14ac:dyDescent="0.25">
      <c r="A12" s="90" t="s">
        <v>0</v>
      </c>
      <c r="B12" s="91" t="s">
        <v>1</v>
      </c>
      <c r="C12" s="90" t="s">
        <v>2</v>
      </c>
      <c r="D12" s="92" t="s">
        <v>289</v>
      </c>
      <c r="E12" s="92" t="s">
        <v>290</v>
      </c>
      <c r="F12" s="92" t="s">
        <v>247</v>
      </c>
      <c r="G12" s="92" t="s">
        <v>248</v>
      </c>
      <c r="H12" s="93" t="s">
        <v>7</v>
      </c>
      <c r="I12" s="94" t="s">
        <v>14</v>
      </c>
      <c r="J12" s="98"/>
      <c r="K12" s="97"/>
      <c r="L12" s="97"/>
      <c r="M12" s="97"/>
      <c r="N12" s="90" t="s">
        <v>0</v>
      </c>
      <c r="O12" s="91" t="s">
        <v>1</v>
      </c>
      <c r="P12" s="90" t="s">
        <v>2</v>
      </c>
      <c r="Q12" s="90" t="s">
        <v>291</v>
      </c>
      <c r="R12" s="92" t="str">
        <f>D12</f>
        <v>Показания МВт на 23.11.20</v>
      </c>
      <c r="S12" s="92" t="str">
        <f>E12</f>
        <v>Показания МВт на 24.12.20</v>
      </c>
      <c r="T12" s="92" t="s">
        <v>247</v>
      </c>
      <c r="U12" s="92" t="s">
        <v>248</v>
      </c>
      <c r="V12" s="93" t="s">
        <v>292</v>
      </c>
      <c r="W12" s="93" t="s">
        <v>7</v>
      </c>
      <c r="X12" s="94" t="s">
        <v>14</v>
      </c>
      <c r="Y12" s="95"/>
      <c r="Z12" s="95"/>
    </row>
    <row r="13" spans="1:27" s="110" customFormat="1" ht="15" customHeight="1" x14ac:dyDescent="0.25">
      <c r="A13" s="202" t="s">
        <v>17</v>
      </c>
      <c r="B13" s="243"/>
      <c r="C13" s="243"/>
      <c r="D13" s="243"/>
      <c r="E13" s="243"/>
      <c r="F13" s="243"/>
      <c r="G13" s="243"/>
      <c r="H13" s="243"/>
      <c r="I13" s="244"/>
      <c r="J13" s="98"/>
      <c r="K13" s="97"/>
      <c r="L13" s="99"/>
      <c r="M13" s="97"/>
      <c r="N13" s="202" t="s">
        <v>246</v>
      </c>
      <c r="O13" s="203"/>
      <c r="P13" s="203"/>
      <c r="Q13" s="203"/>
      <c r="R13" s="203"/>
      <c r="S13" s="203"/>
      <c r="T13" s="203"/>
      <c r="U13" s="203"/>
      <c r="V13" s="203"/>
      <c r="W13" s="203"/>
      <c r="X13" s="204"/>
      <c r="Y13" s="98"/>
      <c r="Z13" s="98"/>
    </row>
    <row r="14" spans="1:27" s="110" customFormat="1" x14ac:dyDescent="0.25">
      <c r="A14" s="101">
        <v>10</v>
      </c>
      <c r="B14" s="106" t="s">
        <v>18</v>
      </c>
      <c r="C14" s="103">
        <v>98.5</v>
      </c>
      <c r="D14" s="115">
        <v>14.297000000000001</v>
      </c>
      <c r="E14" s="163">
        <v>16.422000000000001</v>
      </c>
      <c r="F14" s="106">
        <f>E14-D14</f>
        <v>2.125</v>
      </c>
      <c r="G14" s="107">
        <v>1.827075</v>
      </c>
      <c r="H14" s="108">
        <v>1.6462636233164456E-2</v>
      </c>
      <c r="I14" s="109">
        <v>1.8435376362331644</v>
      </c>
      <c r="K14" s="111"/>
      <c r="L14" s="112"/>
      <c r="M14" s="97"/>
      <c r="N14" s="113">
        <v>1</v>
      </c>
      <c r="O14" s="164" t="s">
        <v>183</v>
      </c>
      <c r="P14" s="114">
        <v>41.1</v>
      </c>
      <c r="Q14" s="114">
        <f>P14*(W$10/W$7)</f>
        <v>16.602299651567947</v>
      </c>
      <c r="R14" s="165">
        <v>27.43</v>
      </c>
      <c r="S14" s="166">
        <v>28.838000000000001</v>
      </c>
      <c r="T14" s="165">
        <f>S14-R14</f>
        <v>1.4080000000000013</v>
      </c>
      <c r="U14" s="167">
        <f>T14*0.8598</f>
        <v>1.2105984000000012</v>
      </c>
      <c r="V14" s="168"/>
      <c r="W14" s="168">
        <v>0.29246563619552157</v>
      </c>
      <c r="X14" s="169">
        <v>1.5030640361955228</v>
      </c>
      <c r="Y14" s="170"/>
      <c r="Z14" s="170"/>
    </row>
    <row r="15" spans="1:27" x14ac:dyDescent="0.25">
      <c r="A15" s="113">
        <v>11</v>
      </c>
      <c r="B15" s="104" t="s">
        <v>19</v>
      </c>
      <c r="C15" s="114">
        <v>67.900000000000006</v>
      </c>
      <c r="D15" s="104">
        <v>9.9239999999999995</v>
      </c>
      <c r="E15" s="105">
        <v>11.254</v>
      </c>
      <c r="F15" s="115">
        <f t="shared" ref="F15:F78" si="0">E15-D15</f>
        <v>1.33</v>
      </c>
      <c r="G15" s="116">
        <v>1.1435340000000001</v>
      </c>
      <c r="H15" s="117">
        <v>1.1348355332303214E-2</v>
      </c>
      <c r="I15" s="118">
        <v>1.1548823553323033</v>
      </c>
      <c r="J15" s="110"/>
      <c r="K15" s="111"/>
      <c r="L15" s="112"/>
      <c r="M15" s="96"/>
      <c r="N15" s="113">
        <v>2</v>
      </c>
      <c r="O15" s="164" t="s">
        <v>184</v>
      </c>
      <c r="P15" s="114">
        <v>36.4</v>
      </c>
      <c r="Q15" s="114">
        <f t="shared" ref="Q15:Q76" si="1">P15*(W$10/W$7)</f>
        <v>14.703739837398373</v>
      </c>
      <c r="R15" s="165">
        <v>6.7519999999999998</v>
      </c>
      <c r="S15" s="166">
        <v>7.4240000000000004</v>
      </c>
      <c r="T15" s="165">
        <f t="shared" ref="T15:T28" si="2">S15-R15</f>
        <v>0.6720000000000006</v>
      </c>
      <c r="U15" s="167">
        <f t="shared" ref="U15:U76" si="3">T15*0.8598</f>
        <v>0.57778560000000057</v>
      </c>
      <c r="V15" s="168"/>
      <c r="W15" s="168">
        <v>0.25885713639975444</v>
      </c>
      <c r="X15" s="169">
        <v>0.83664273639975506</v>
      </c>
      <c r="Y15" s="170"/>
      <c r="Z15" s="170"/>
      <c r="AA15" s="83"/>
    </row>
    <row r="16" spans="1:27" x14ac:dyDescent="0.25">
      <c r="A16" s="113">
        <v>12</v>
      </c>
      <c r="B16" s="104" t="s">
        <v>20</v>
      </c>
      <c r="C16" s="114">
        <v>51</v>
      </c>
      <c r="D16" s="104">
        <v>18.071000000000002</v>
      </c>
      <c r="E16" s="105">
        <v>19.399999999999999</v>
      </c>
      <c r="F16" s="115">
        <f t="shared" si="0"/>
        <v>1.3289999999999971</v>
      </c>
      <c r="G16" s="116">
        <v>1.1426741999999974</v>
      </c>
      <c r="H16" s="117">
        <v>8.5238015014354029E-3</v>
      </c>
      <c r="I16" s="118">
        <v>1.1511980015014329</v>
      </c>
      <c r="J16" s="110"/>
      <c r="K16" s="111"/>
      <c r="L16" s="112"/>
      <c r="M16" s="96"/>
      <c r="N16" s="113">
        <v>3</v>
      </c>
      <c r="O16" s="164" t="s">
        <v>185</v>
      </c>
      <c r="P16" s="114">
        <v>34.5</v>
      </c>
      <c r="Q16" s="114">
        <f t="shared" si="1"/>
        <v>13.936236933797911</v>
      </c>
      <c r="R16" s="165">
        <v>15.705</v>
      </c>
      <c r="S16" s="166">
        <v>16.655000000000001</v>
      </c>
      <c r="T16" s="165">
        <f t="shared" si="2"/>
        <v>0.95000000000000107</v>
      </c>
      <c r="U16" s="167">
        <f t="shared" si="3"/>
        <v>0.81681000000000092</v>
      </c>
      <c r="V16" s="168"/>
      <c r="W16" s="168">
        <v>0.24528276329953069</v>
      </c>
      <c r="X16" s="169">
        <v>1.0620927632995316</v>
      </c>
      <c r="Y16" s="170"/>
      <c r="Z16" s="170"/>
      <c r="AA16" s="83"/>
    </row>
    <row r="17" spans="1:27" x14ac:dyDescent="0.25">
      <c r="A17" s="113">
        <v>13</v>
      </c>
      <c r="B17" s="104" t="s">
        <v>21</v>
      </c>
      <c r="C17" s="119">
        <v>50.9</v>
      </c>
      <c r="D17" s="104">
        <v>4.3600000000000003</v>
      </c>
      <c r="E17" s="105">
        <v>4.968</v>
      </c>
      <c r="F17" s="115">
        <f t="shared" si="0"/>
        <v>0.60799999999999965</v>
      </c>
      <c r="G17" s="116">
        <v>0.52275839999999973</v>
      </c>
      <c r="H17" s="117">
        <v>8.5070881651580776E-3</v>
      </c>
      <c r="I17" s="118">
        <v>0.53126548816515784</v>
      </c>
      <c r="J17" s="110"/>
      <c r="K17" s="111"/>
      <c r="L17" s="112"/>
      <c r="M17" s="120"/>
      <c r="N17" s="113">
        <v>4</v>
      </c>
      <c r="O17" s="164" t="s">
        <v>186</v>
      </c>
      <c r="P17" s="171">
        <v>37.200000000000003</v>
      </c>
      <c r="Q17" s="114">
        <f t="shared" si="1"/>
        <v>15.026898954703835</v>
      </c>
      <c r="R17" s="165">
        <v>18.215</v>
      </c>
      <c r="S17" s="166">
        <v>19.143000000000001</v>
      </c>
      <c r="T17" s="165">
        <f t="shared" si="2"/>
        <v>0.92800000000000082</v>
      </c>
      <c r="U17" s="167">
        <f t="shared" si="3"/>
        <v>0.79789440000000067</v>
      </c>
      <c r="V17" s="168"/>
      <c r="W17" s="168">
        <v>0.26457473499923434</v>
      </c>
      <c r="X17" s="169">
        <v>1.062469134999235</v>
      </c>
      <c r="Y17" s="170"/>
      <c r="Z17" s="170"/>
      <c r="AA17" s="83"/>
    </row>
    <row r="18" spans="1:27" x14ac:dyDescent="0.25">
      <c r="A18" s="113">
        <v>14</v>
      </c>
      <c r="B18" s="104" t="s">
        <v>22</v>
      </c>
      <c r="C18" s="119">
        <v>45.1</v>
      </c>
      <c r="D18" s="104">
        <v>17.251999999999999</v>
      </c>
      <c r="E18" s="105">
        <v>17.693999999999999</v>
      </c>
      <c r="F18" s="115">
        <f t="shared" si="0"/>
        <v>0.44200000000000017</v>
      </c>
      <c r="G18" s="116">
        <v>0.38003160000000014</v>
      </c>
      <c r="H18" s="117">
        <v>7.5377146610732682E-3</v>
      </c>
      <c r="I18" s="118">
        <v>0.38756931466107342</v>
      </c>
      <c r="J18" s="110"/>
      <c r="K18" s="111"/>
      <c r="L18" s="112"/>
      <c r="M18" s="120"/>
      <c r="N18" s="113">
        <v>5</v>
      </c>
      <c r="O18" s="164" t="s">
        <v>187</v>
      </c>
      <c r="P18" s="171">
        <v>34.1</v>
      </c>
      <c r="Q18" s="114">
        <f t="shared" si="1"/>
        <v>13.774657375145182</v>
      </c>
      <c r="R18" s="165">
        <v>14.975</v>
      </c>
      <c r="S18" s="166">
        <v>15.824</v>
      </c>
      <c r="T18" s="165">
        <f t="shared" si="2"/>
        <v>0.8490000000000002</v>
      </c>
      <c r="U18" s="167">
        <f t="shared" si="3"/>
        <v>0.72997020000000012</v>
      </c>
      <c r="V18" s="168"/>
      <c r="W18" s="168">
        <v>0.24242588315407865</v>
      </c>
      <c r="X18" s="169">
        <v>0.97239608315407877</v>
      </c>
      <c r="Y18" s="170"/>
      <c r="Z18" s="170"/>
      <c r="AA18" s="83"/>
    </row>
    <row r="19" spans="1:27" x14ac:dyDescent="0.25">
      <c r="A19" s="101">
        <v>15</v>
      </c>
      <c r="B19" s="102" t="s">
        <v>23</v>
      </c>
      <c r="C19" s="121">
        <v>75.599999999999994</v>
      </c>
      <c r="D19" s="102">
        <v>2.8690000000000002</v>
      </c>
      <c r="E19" s="105">
        <v>2.8690000000000002</v>
      </c>
      <c r="F19" s="106">
        <f t="shared" si="0"/>
        <v>0</v>
      </c>
      <c r="G19" s="107">
        <v>0</v>
      </c>
      <c r="H19" s="108">
        <v>1.2635282225657185E-2</v>
      </c>
      <c r="I19" s="109">
        <v>1.2635282225657185E-2</v>
      </c>
      <c r="J19" s="110"/>
      <c r="K19" s="111"/>
      <c r="L19" s="112"/>
      <c r="M19" s="120"/>
      <c r="N19" s="113">
        <v>6</v>
      </c>
      <c r="O19" s="164" t="s">
        <v>188</v>
      </c>
      <c r="P19" s="171">
        <v>28.2</v>
      </c>
      <c r="Q19" s="114">
        <f t="shared" si="1"/>
        <v>11.391358885017421</v>
      </c>
      <c r="R19" s="165">
        <v>9.6549999999999994</v>
      </c>
      <c r="S19" s="166">
        <v>9.6549999999999994</v>
      </c>
      <c r="T19" s="165">
        <f t="shared" si="2"/>
        <v>0</v>
      </c>
      <c r="U19" s="167">
        <f t="shared" si="3"/>
        <v>0</v>
      </c>
      <c r="V19" s="168"/>
      <c r="W19" s="168">
        <v>0.20032252123813782</v>
      </c>
      <c r="X19" s="169">
        <v>0.20032252123813782</v>
      </c>
      <c r="Y19" s="170"/>
      <c r="Z19" s="172"/>
      <c r="AA19" s="83"/>
    </row>
    <row r="20" spans="1:27" x14ac:dyDescent="0.25">
      <c r="A20" s="101">
        <v>16</v>
      </c>
      <c r="B20" s="102" t="s">
        <v>24</v>
      </c>
      <c r="C20" s="121">
        <v>45.8</v>
      </c>
      <c r="D20" s="102">
        <v>23.719000000000001</v>
      </c>
      <c r="E20" s="105">
        <v>24.526</v>
      </c>
      <c r="F20" s="106">
        <f t="shared" si="0"/>
        <v>0.80699999999999861</v>
      </c>
      <c r="G20" s="107">
        <v>0.69385859999999877</v>
      </c>
      <c r="H20" s="108">
        <v>7.6547080150145379E-3</v>
      </c>
      <c r="I20" s="109">
        <v>0.70151330801501333</v>
      </c>
      <c r="J20" s="110"/>
      <c r="K20" s="111"/>
      <c r="L20" s="112"/>
      <c r="M20" s="120"/>
      <c r="N20" s="113">
        <v>7</v>
      </c>
      <c r="O20" s="164" t="s">
        <v>189</v>
      </c>
      <c r="P20" s="171">
        <v>26.8</v>
      </c>
      <c r="Q20" s="114">
        <f t="shared" si="1"/>
        <v>10.82583042973287</v>
      </c>
      <c r="R20" s="165">
        <v>8.9469999999999992</v>
      </c>
      <c r="S20" s="166">
        <v>9.4480000000000004</v>
      </c>
      <c r="T20" s="165">
        <f t="shared" si="2"/>
        <v>0.50100000000000122</v>
      </c>
      <c r="U20" s="167">
        <f t="shared" si="3"/>
        <v>0.43075980000000108</v>
      </c>
      <c r="V20" s="168"/>
      <c r="W20" s="168">
        <v>0.19034167675632768</v>
      </c>
      <c r="X20" s="169">
        <v>0.62110147675632876</v>
      </c>
      <c r="Y20" s="170"/>
      <c r="Z20" s="170"/>
      <c r="AA20" s="83"/>
    </row>
    <row r="21" spans="1:27" x14ac:dyDescent="0.25">
      <c r="A21" s="101">
        <v>17</v>
      </c>
      <c r="B21" s="102" t="s">
        <v>25</v>
      </c>
      <c r="C21" s="121">
        <v>46.7</v>
      </c>
      <c r="D21" s="102">
        <v>13.786</v>
      </c>
      <c r="E21" s="105">
        <v>14.333</v>
      </c>
      <c r="F21" s="106">
        <f t="shared" si="0"/>
        <v>0.5470000000000006</v>
      </c>
      <c r="G21" s="107">
        <v>0.47031060000000052</v>
      </c>
      <c r="H21" s="108">
        <v>7.805128041510458E-3</v>
      </c>
      <c r="I21" s="109">
        <v>0.47811572804151098</v>
      </c>
      <c r="J21" s="110"/>
      <c r="K21" s="111"/>
      <c r="L21" s="112"/>
      <c r="M21" s="120"/>
      <c r="N21" s="113">
        <v>8</v>
      </c>
      <c r="O21" s="164" t="s">
        <v>190</v>
      </c>
      <c r="P21" s="171">
        <v>27.9</v>
      </c>
      <c r="Q21" s="114">
        <f t="shared" si="1"/>
        <v>11.270174216027876</v>
      </c>
      <c r="R21" s="165">
        <v>8.3580000000000005</v>
      </c>
      <c r="S21" s="166">
        <v>8.8770000000000007</v>
      </c>
      <c r="T21" s="165">
        <f t="shared" si="2"/>
        <v>0.51900000000000013</v>
      </c>
      <c r="U21" s="167">
        <f t="shared" si="3"/>
        <v>0.44623620000000014</v>
      </c>
      <c r="V21" s="168"/>
      <c r="W21" s="168">
        <v>0.19818345319769551</v>
      </c>
      <c r="X21" s="169">
        <v>0.64441965319769567</v>
      </c>
      <c r="Y21" s="170"/>
      <c r="Z21" s="170"/>
      <c r="AA21" s="83"/>
    </row>
    <row r="22" spans="1:27" x14ac:dyDescent="0.25">
      <c r="A22" s="101">
        <v>18</v>
      </c>
      <c r="B22" s="102" t="s">
        <v>26</v>
      </c>
      <c r="C22" s="121">
        <v>47.6</v>
      </c>
      <c r="D22" s="104">
        <v>7.7249999999999996</v>
      </c>
      <c r="E22" s="105">
        <v>8.6310000000000002</v>
      </c>
      <c r="F22" s="106">
        <f t="shared" si="0"/>
        <v>0.90600000000000058</v>
      </c>
      <c r="G22" s="107">
        <v>0.77897880000000053</v>
      </c>
      <c r="H22" s="108">
        <v>7.9555480680063764E-3</v>
      </c>
      <c r="I22" s="109">
        <v>0.78693434806800688</v>
      </c>
      <c r="J22" s="120"/>
      <c r="K22" s="111"/>
      <c r="L22" s="112"/>
      <c r="M22" s="120"/>
      <c r="N22" s="113">
        <v>9</v>
      </c>
      <c r="O22" s="164" t="s">
        <v>191</v>
      </c>
      <c r="P22" s="171">
        <v>26.5</v>
      </c>
      <c r="Q22" s="114">
        <f t="shared" si="1"/>
        <v>10.704645760743322</v>
      </c>
      <c r="R22" s="165">
        <v>10.255000000000001</v>
      </c>
      <c r="S22" s="173">
        <v>10.705</v>
      </c>
      <c r="T22" s="165">
        <f t="shared" si="2"/>
        <v>0.44999999999999929</v>
      </c>
      <c r="U22" s="167">
        <f t="shared" si="3"/>
        <v>0.38690999999999937</v>
      </c>
      <c r="V22" s="168"/>
      <c r="W22" s="168">
        <v>0.1882034121007729</v>
      </c>
      <c r="X22" s="169">
        <v>0.57511341210077227</v>
      </c>
      <c r="Y22" s="170"/>
      <c r="Z22" s="170"/>
      <c r="AA22" s="83"/>
    </row>
    <row r="23" spans="1:27" x14ac:dyDescent="0.25">
      <c r="A23" s="101">
        <v>19</v>
      </c>
      <c r="B23" s="102" t="s">
        <v>27</v>
      </c>
      <c r="C23" s="121">
        <v>98.5</v>
      </c>
      <c r="D23" s="104">
        <v>36.652000000000001</v>
      </c>
      <c r="E23" s="105">
        <v>38.298000000000002</v>
      </c>
      <c r="F23" s="106">
        <f t="shared" si="0"/>
        <v>1.6460000000000008</v>
      </c>
      <c r="G23" s="107">
        <v>1.4152308000000007</v>
      </c>
      <c r="H23" s="108">
        <v>1.6462636233164456E-2</v>
      </c>
      <c r="I23" s="109">
        <v>1.431693436233165</v>
      </c>
      <c r="J23" s="110"/>
      <c r="K23" s="111"/>
      <c r="L23" s="100"/>
      <c r="M23" s="120"/>
      <c r="N23" s="174">
        <v>10</v>
      </c>
      <c r="O23" s="175" t="s">
        <v>192</v>
      </c>
      <c r="P23" s="176">
        <v>26</v>
      </c>
      <c r="Q23" s="114">
        <f t="shared" si="1"/>
        <v>10.502671312427411</v>
      </c>
      <c r="R23" s="177">
        <v>3.5000000000000003E-2</v>
      </c>
      <c r="S23" s="178">
        <v>3.5000000000000003E-2</v>
      </c>
      <c r="T23" s="177">
        <f t="shared" si="2"/>
        <v>0</v>
      </c>
      <c r="U23" s="179">
        <f t="shared" si="3"/>
        <v>0</v>
      </c>
      <c r="V23" s="180">
        <v>0.66788007258596704</v>
      </c>
      <c r="W23" s="168">
        <v>0.18464002009796604</v>
      </c>
      <c r="X23" s="169">
        <v>0.85252009268393314</v>
      </c>
      <c r="Y23" s="170"/>
      <c r="Z23" s="170"/>
      <c r="AA23" s="83"/>
    </row>
    <row r="24" spans="1:27" x14ac:dyDescent="0.25">
      <c r="A24" s="101">
        <v>20</v>
      </c>
      <c r="B24" s="102" t="s">
        <v>28</v>
      </c>
      <c r="C24" s="121">
        <v>67.900000000000006</v>
      </c>
      <c r="D24" s="104">
        <v>19.664999999999999</v>
      </c>
      <c r="E24" s="105">
        <v>20.713999999999999</v>
      </c>
      <c r="F24" s="106">
        <f t="shared" si="0"/>
        <v>1.0489999999999995</v>
      </c>
      <c r="G24" s="107">
        <v>0.90193019999999957</v>
      </c>
      <c r="H24" s="108">
        <v>1.1348355332303214E-2</v>
      </c>
      <c r="I24" s="109">
        <v>0.91327855533230273</v>
      </c>
      <c r="J24" s="110"/>
      <c r="K24" s="111"/>
      <c r="L24" s="100"/>
      <c r="M24" s="120"/>
      <c r="N24" s="113">
        <v>11</v>
      </c>
      <c r="O24" s="164" t="s">
        <v>193</v>
      </c>
      <c r="P24" s="171">
        <v>34.299999999999997</v>
      </c>
      <c r="Q24" s="114">
        <f t="shared" si="1"/>
        <v>13.855447154471545</v>
      </c>
      <c r="R24" s="165">
        <v>14.473000000000001</v>
      </c>
      <c r="S24" s="166">
        <v>15.156000000000001</v>
      </c>
      <c r="T24" s="165">
        <f t="shared" si="2"/>
        <v>0.68299999999999983</v>
      </c>
      <c r="U24" s="167">
        <f t="shared" si="3"/>
        <v>0.58724339999999986</v>
      </c>
      <c r="V24" s="168"/>
      <c r="W24" s="168">
        <v>0.24385428486317012</v>
      </c>
      <c r="X24" s="169">
        <v>0.83109768486316993</v>
      </c>
      <c r="Y24" s="170"/>
      <c r="Z24" s="170"/>
      <c r="AA24" s="83"/>
    </row>
    <row r="25" spans="1:27" x14ac:dyDescent="0.25">
      <c r="A25" s="113">
        <v>21</v>
      </c>
      <c r="B25" s="104" t="s">
        <v>29</v>
      </c>
      <c r="C25" s="119">
        <v>50.5</v>
      </c>
      <c r="D25" s="104">
        <v>7.2750000000000004</v>
      </c>
      <c r="E25" s="105">
        <v>7.2750000000000004</v>
      </c>
      <c r="F25" s="115">
        <f t="shared" si="0"/>
        <v>0</v>
      </c>
      <c r="G25" s="116">
        <v>0</v>
      </c>
      <c r="H25" s="117">
        <v>8.4402348200487819E-3</v>
      </c>
      <c r="I25" s="118">
        <v>8.4402348200487819E-3</v>
      </c>
      <c r="J25" s="110"/>
      <c r="K25" s="111"/>
      <c r="L25" s="100"/>
      <c r="M25" s="120"/>
      <c r="N25" s="113">
        <v>12</v>
      </c>
      <c r="O25" s="164" t="s">
        <v>194</v>
      </c>
      <c r="P25" s="171">
        <v>32.299999999999997</v>
      </c>
      <c r="Q25" s="114">
        <f t="shared" si="1"/>
        <v>13.047549361207897</v>
      </c>
      <c r="R25" s="165">
        <v>9.9060000000000006</v>
      </c>
      <c r="S25" s="166">
        <v>9.9420000000000002</v>
      </c>
      <c r="T25" s="165">
        <f t="shared" si="2"/>
        <v>3.5999999999999588E-2</v>
      </c>
      <c r="U25" s="167">
        <f t="shared" si="3"/>
        <v>3.0952799999999645E-2</v>
      </c>
      <c r="V25" s="168"/>
      <c r="W25" s="168">
        <v>0.2295737194796082</v>
      </c>
      <c r="X25" s="169">
        <v>0.26052651947960787</v>
      </c>
      <c r="Y25" s="170"/>
      <c r="Z25" s="170"/>
      <c r="AA25" s="83"/>
    </row>
    <row r="26" spans="1:27" x14ac:dyDescent="0.25">
      <c r="A26" s="113">
        <v>22</v>
      </c>
      <c r="B26" s="104" t="s">
        <v>30</v>
      </c>
      <c r="C26" s="119">
        <v>50.4</v>
      </c>
      <c r="D26" s="104">
        <v>20.321999999999999</v>
      </c>
      <c r="E26" s="105">
        <v>21.521000000000001</v>
      </c>
      <c r="F26" s="115">
        <f t="shared" si="0"/>
        <v>1.1990000000000016</v>
      </c>
      <c r="G26" s="116">
        <v>1.0309002000000014</v>
      </c>
      <c r="H26" s="117">
        <v>8.4235214837714567E-3</v>
      </c>
      <c r="I26" s="118">
        <v>1.0393237214837727</v>
      </c>
      <c r="J26" s="110"/>
      <c r="K26" s="111"/>
      <c r="L26" s="100"/>
      <c r="M26" s="120"/>
      <c r="N26" s="27">
        <v>13</v>
      </c>
      <c r="O26" s="181" t="s">
        <v>195</v>
      </c>
      <c r="P26" s="182">
        <v>34.299999999999997</v>
      </c>
      <c r="Q26" s="114">
        <f t="shared" si="1"/>
        <v>13.855447154471545</v>
      </c>
      <c r="R26" s="183">
        <v>5.915</v>
      </c>
      <c r="S26" s="166">
        <v>6.3090000000000002</v>
      </c>
      <c r="T26" s="183">
        <f t="shared" si="2"/>
        <v>0.39400000000000013</v>
      </c>
      <c r="U26" s="184">
        <f t="shared" si="3"/>
        <v>0.3387612000000001</v>
      </c>
      <c r="V26" s="185"/>
      <c r="W26" s="168">
        <v>0.24385428486317012</v>
      </c>
      <c r="X26" s="169">
        <v>0.58261548486317016</v>
      </c>
      <c r="Y26" s="170"/>
      <c r="Z26" s="170"/>
      <c r="AA26" s="83"/>
    </row>
    <row r="27" spans="1:27" x14ac:dyDescent="0.25">
      <c r="A27" s="113">
        <v>23</v>
      </c>
      <c r="B27" s="104" t="s">
        <v>31</v>
      </c>
      <c r="C27" s="119">
        <v>44.7</v>
      </c>
      <c r="D27" s="104">
        <v>22.986999999999998</v>
      </c>
      <c r="E27" s="105">
        <v>23.684999999999999</v>
      </c>
      <c r="F27" s="115">
        <f t="shared" si="0"/>
        <v>0.6980000000000004</v>
      </c>
      <c r="G27" s="116">
        <v>0.60014040000000035</v>
      </c>
      <c r="H27" s="117">
        <v>7.4708613159639716E-3</v>
      </c>
      <c r="I27" s="118">
        <v>0.60761126131596432</v>
      </c>
      <c r="J27" s="110"/>
      <c r="K27" s="111"/>
      <c r="L27" s="100"/>
      <c r="M27" s="120"/>
      <c r="N27" s="186">
        <v>14</v>
      </c>
      <c r="O27" s="181" t="s">
        <v>196</v>
      </c>
      <c r="P27" s="182">
        <v>37.9</v>
      </c>
      <c r="Q27" s="114">
        <f t="shared" si="1"/>
        <v>15.30966318234611</v>
      </c>
      <c r="R27" s="183">
        <v>9.3989999999999991</v>
      </c>
      <c r="S27" s="166">
        <v>9.5559999999999992</v>
      </c>
      <c r="T27" s="183">
        <f t="shared" si="2"/>
        <v>0.15700000000000003</v>
      </c>
      <c r="U27" s="184">
        <f t="shared" si="3"/>
        <v>0.13498860000000001</v>
      </c>
      <c r="V27" s="185"/>
      <c r="W27" s="168">
        <v>0.26957864198307918</v>
      </c>
      <c r="X27" s="169">
        <v>0.4045672419830792</v>
      </c>
      <c r="Y27" s="170"/>
      <c r="Z27" s="170"/>
      <c r="AA27" s="83"/>
    </row>
    <row r="28" spans="1:27" x14ac:dyDescent="0.25">
      <c r="A28" s="113">
        <v>24</v>
      </c>
      <c r="B28" s="104" t="s">
        <v>32</v>
      </c>
      <c r="C28" s="119">
        <v>75.599999999999994</v>
      </c>
      <c r="D28" s="104">
        <v>40.122999999999998</v>
      </c>
      <c r="E28" s="105">
        <v>41.838999999999999</v>
      </c>
      <c r="F28" s="115">
        <f t="shared" si="0"/>
        <v>1.7160000000000011</v>
      </c>
      <c r="G28" s="116">
        <v>1.475416800000001</v>
      </c>
      <c r="H28" s="117">
        <v>1.2635282225657185E-2</v>
      </c>
      <c r="I28" s="118">
        <v>1.4880520822256582</v>
      </c>
      <c r="J28" s="110"/>
      <c r="K28" s="111"/>
      <c r="L28" s="100"/>
      <c r="M28" s="120"/>
      <c r="N28" s="186">
        <v>15</v>
      </c>
      <c r="O28" s="181" t="s">
        <v>197</v>
      </c>
      <c r="P28" s="182">
        <v>35.700000000000003</v>
      </c>
      <c r="Q28" s="114">
        <f t="shared" si="1"/>
        <v>14.4209756097561</v>
      </c>
      <c r="R28" s="183">
        <v>10.066000000000001</v>
      </c>
      <c r="S28" s="166">
        <v>10.7</v>
      </c>
      <c r="T28" s="183">
        <f t="shared" si="2"/>
        <v>0.63399999999999856</v>
      </c>
      <c r="U28" s="184">
        <f t="shared" si="3"/>
        <v>0.54511319999999874</v>
      </c>
      <c r="V28" s="185"/>
      <c r="W28" s="168">
        <v>0.25385524553660133</v>
      </c>
      <c r="X28" s="169">
        <v>0.79896844553660007</v>
      </c>
      <c r="Y28" s="170"/>
      <c r="Z28" s="170"/>
      <c r="AA28" s="83"/>
    </row>
    <row r="29" spans="1:27" x14ac:dyDescent="0.25">
      <c r="A29" s="113">
        <v>25</v>
      </c>
      <c r="B29" s="104" t="s">
        <v>33</v>
      </c>
      <c r="C29" s="119">
        <v>46.2</v>
      </c>
      <c r="D29" s="104">
        <v>16.614999999999998</v>
      </c>
      <c r="E29" s="105">
        <v>17.738</v>
      </c>
      <c r="F29" s="115">
        <f t="shared" si="0"/>
        <v>1.1230000000000011</v>
      </c>
      <c r="G29" s="116">
        <v>0.96555540000000095</v>
      </c>
      <c r="H29" s="117">
        <v>7.7215613601238362E-3</v>
      </c>
      <c r="I29" s="118">
        <v>0.97327696136012476</v>
      </c>
      <c r="J29" s="110"/>
      <c r="K29" s="111"/>
      <c r="L29" s="100"/>
      <c r="M29" s="120"/>
      <c r="N29" s="186">
        <v>16</v>
      </c>
      <c r="O29" s="181" t="s">
        <v>198</v>
      </c>
      <c r="P29" s="182">
        <v>41.2</v>
      </c>
      <c r="Q29" s="114">
        <f t="shared" si="1"/>
        <v>16.64269454123113</v>
      </c>
      <c r="R29" s="183">
        <v>11.896000000000001</v>
      </c>
      <c r="S29" s="166">
        <v>12.827</v>
      </c>
      <c r="T29" s="183">
        <f>S29-R29</f>
        <v>0.93099999999999916</v>
      </c>
      <c r="U29" s="184">
        <f t="shared" si="3"/>
        <v>0.80047379999999924</v>
      </c>
      <c r="V29" s="185"/>
      <c r="W29" s="168">
        <v>0.29318117200107668</v>
      </c>
      <c r="X29" s="169">
        <v>1.093654972001076</v>
      </c>
      <c r="Y29" s="170"/>
      <c r="Z29" s="170"/>
      <c r="AA29" s="83"/>
    </row>
    <row r="30" spans="1:27" x14ac:dyDescent="0.25">
      <c r="A30" s="113">
        <v>26</v>
      </c>
      <c r="B30" s="104" t="s">
        <v>34</v>
      </c>
      <c r="C30" s="119">
        <v>46.9</v>
      </c>
      <c r="D30" s="104">
        <v>15.458</v>
      </c>
      <c r="E30" s="105">
        <v>16.510000000000002</v>
      </c>
      <c r="F30" s="115">
        <f t="shared" si="0"/>
        <v>1.0520000000000014</v>
      </c>
      <c r="G30" s="116">
        <v>0.90450960000000125</v>
      </c>
      <c r="H30" s="117">
        <v>7.838554714065105E-3</v>
      </c>
      <c r="I30" s="118">
        <v>0.91234815471406638</v>
      </c>
      <c r="J30" s="110"/>
      <c r="K30" s="111"/>
      <c r="L30" s="100"/>
      <c r="M30" s="120"/>
      <c r="N30" s="186">
        <v>17</v>
      </c>
      <c r="O30" s="181" t="s">
        <v>199</v>
      </c>
      <c r="P30" s="182">
        <v>36.9</v>
      </c>
      <c r="Q30" s="114">
        <f t="shared" si="1"/>
        <v>14.905714285714286</v>
      </c>
      <c r="R30" s="183">
        <v>9.4589999999999996</v>
      </c>
      <c r="S30" s="166">
        <v>10.285</v>
      </c>
      <c r="T30" s="183">
        <f t="shared" ref="T30:T43" si="4">S30-R30</f>
        <v>0.82600000000000051</v>
      </c>
      <c r="U30" s="184">
        <f t="shared" si="3"/>
        <v>0.71019480000000046</v>
      </c>
      <c r="V30" s="185"/>
      <c r="W30" s="168">
        <v>0.26243049151387715</v>
      </c>
      <c r="X30" s="169">
        <v>0.97262529151387755</v>
      </c>
      <c r="Y30" s="170"/>
      <c r="Z30" s="170"/>
      <c r="AA30" s="83"/>
    </row>
    <row r="31" spans="1:27" x14ac:dyDescent="0.25">
      <c r="A31" s="113">
        <v>27</v>
      </c>
      <c r="B31" s="104" t="s">
        <v>35</v>
      </c>
      <c r="C31" s="119">
        <v>47.3</v>
      </c>
      <c r="D31" s="104">
        <v>7.5019999999999998</v>
      </c>
      <c r="E31" s="105">
        <v>8.0649999999999995</v>
      </c>
      <c r="F31" s="115">
        <f t="shared" si="0"/>
        <v>0.56299999999999972</v>
      </c>
      <c r="G31" s="116">
        <v>0.48406739999999976</v>
      </c>
      <c r="H31" s="117">
        <v>7.9054080591744024E-3</v>
      </c>
      <c r="I31" s="118">
        <v>0.49197280805917415</v>
      </c>
      <c r="J31" s="110"/>
      <c r="K31" s="111"/>
      <c r="L31" s="100"/>
      <c r="M31" s="120"/>
      <c r="N31" s="187">
        <v>18</v>
      </c>
      <c r="O31" s="164" t="s">
        <v>200</v>
      </c>
      <c r="P31" s="171">
        <v>34.700000000000003</v>
      </c>
      <c r="Q31" s="114">
        <f t="shared" si="1"/>
        <v>14.017026713124276</v>
      </c>
      <c r="R31" s="165">
        <v>8.9909999999999997</v>
      </c>
      <c r="S31" s="166">
        <v>9.1850000000000005</v>
      </c>
      <c r="T31" s="165">
        <f t="shared" si="4"/>
        <v>0.19400000000000084</v>
      </c>
      <c r="U31" s="167">
        <f t="shared" si="3"/>
        <v>0.16680120000000073</v>
      </c>
      <c r="V31" s="168"/>
      <c r="W31" s="168">
        <v>0.24671131846934261</v>
      </c>
      <c r="X31" s="169">
        <v>0.41351251846934334</v>
      </c>
      <c r="Y31" s="170"/>
      <c r="Z31" s="170"/>
      <c r="AA31" s="83"/>
    </row>
    <row r="32" spans="1:27" x14ac:dyDescent="0.25">
      <c r="A32" s="101">
        <v>28</v>
      </c>
      <c r="B32" s="102" t="s">
        <v>36</v>
      </c>
      <c r="C32" s="121">
        <v>97.9</v>
      </c>
      <c r="D32" s="102">
        <v>6.8220000000000001</v>
      </c>
      <c r="E32" s="105">
        <v>7.883</v>
      </c>
      <c r="F32" s="106">
        <f t="shared" si="0"/>
        <v>1.0609999999999999</v>
      </c>
      <c r="G32" s="107">
        <v>0.91224779999999994</v>
      </c>
      <c r="H32" s="108">
        <v>1.6362356215500511E-2</v>
      </c>
      <c r="I32" s="109">
        <v>0.92861015621550047</v>
      </c>
      <c r="J32" s="110"/>
      <c r="K32" s="111"/>
      <c r="L32" s="100"/>
      <c r="M32" s="120"/>
      <c r="N32" s="174">
        <v>19</v>
      </c>
      <c r="O32" s="175" t="s">
        <v>201</v>
      </c>
      <c r="P32" s="176">
        <v>36.700000000000003</v>
      </c>
      <c r="Q32" s="114">
        <f t="shared" si="1"/>
        <v>14.824924506387923</v>
      </c>
      <c r="R32" s="177">
        <v>5.8999999999999997E-2</v>
      </c>
      <c r="S32" s="178">
        <v>5.8999999999999997E-2</v>
      </c>
      <c r="T32" s="177">
        <f t="shared" si="4"/>
        <v>0</v>
      </c>
      <c r="U32" s="179">
        <f t="shared" si="3"/>
        <v>0</v>
      </c>
      <c r="V32" s="180">
        <v>0.942738410150192</v>
      </c>
      <c r="W32" s="168">
        <v>0.26100109186787623</v>
      </c>
      <c r="X32" s="169">
        <v>1.2037395020180681</v>
      </c>
      <c r="Y32" s="170"/>
      <c r="Z32" s="170"/>
      <c r="AA32" s="83"/>
    </row>
    <row r="33" spans="1:27" x14ac:dyDescent="0.25">
      <c r="A33" s="101">
        <v>29</v>
      </c>
      <c r="B33" s="102" t="s">
        <v>37</v>
      </c>
      <c r="C33" s="121">
        <v>67.8</v>
      </c>
      <c r="D33" s="104">
        <v>15.811999999999999</v>
      </c>
      <c r="E33" s="105">
        <v>16.806000000000001</v>
      </c>
      <c r="F33" s="106">
        <f t="shared" si="0"/>
        <v>0.99400000000000155</v>
      </c>
      <c r="G33" s="107">
        <v>0.85464120000000132</v>
      </c>
      <c r="H33" s="108">
        <v>1.1331641996025888E-2</v>
      </c>
      <c r="I33" s="109">
        <v>0.8659728419960272</v>
      </c>
      <c r="J33" s="120"/>
      <c r="K33" s="111"/>
      <c r="L33" s="100"/>
      <c r="M33" s="120"/>
      <c r="N33" s="186">
        <v>20</v>
      </c>
      <c r="O33" s="181" t="s">
        <v>202</v>
      </c>
      <c r="P33" s="182">
        <v>34</v>
      </c>
      <c r="Q33" s="114">
        <f t="shared" si="1"/>
        <v>13.734262485481999</v>
      </c>
      <c r="R33" s="183">
        <v>7.4630000000000001</v>
      </c>
      <c r="S33" s="166">
        <v>8.17</v>
      </c>
      <c r="T33" s="183">
        <f t="shared" si="4"/>
        <v>0.70699999999999985</v>
      </c>
      <c r="U33" s="184">
        <f t="shared" si="3"/>
        <v>0.60787859999999982</v>
      </c>
      <c r="V33" s="185"/>
      <c r="W33" s="168">
        <v>0.24171171107032699</v>
      </c>
      <c r="X33" s="169">
        <v>0.84959031107032679</v>
      </c>
      <c r="Y33" s="170"/>
      <c r="Z33" s="170"/>
      <c r="AA33" s="83"/>
    </row>
    <row r="34" spans="1:27" x14ac:dyDescent="0.25">
      <c r="A34" s="113">
        <v>30</v>
      </c>
      <c r="B34" s="104" t="s">
        <v>38</v>
      </c>
      <c r="C34" s="119">
        <v>50.9</v>
      </c>
      <c r="D34" s="104">
        <v>11.62</v>
      </c>
      <c r="E34" s="105">
        <v>12.365</v>
      </c>
      <c r="F34" s="115">
        <f t="shared" si="0"/>
        <v>0.74500000000000099</v>
      </c>
      <c r="G34" s="116">
        <v>0.64055100000000087</v>
      </c>
      <c r="H34" s="117">
        <v>8.5070881651580776E-3</v>
      </c>
      <c r="I34" s="118">
        <v>0.64905808816515898</v>
      </c>
      <c r="J34" s="110"/>
      <c r="K34" s="111"/>
      <c r="L34" s="100"/>
      <c r="M34" s="120"/>
      <c r="N34" s="113">
        <v>21</v>
      </c>
      <c r="O34" s="164" t="s">
        <v>203</v>
      </c>
      <c r="P34" s="171">
        <v>28.5</v>
      </c>
      <c r="Q34" s="114">
        <f t="shared" si="1"/>
        <v>11.512543554006969</v>
      </c>
      <c r="R34" s="165">
        <v>8.5359999999999996</v>
      </c>
      <c r="S34" s="166">
        <v>9.08</v>
      </c>
      <c r="T34" s="165">
        <f t="shared" si="4"/>
        <v>0.54400000000000048</v>
      </c>
      <c r="U34" s="167">
        <f t="shared" si="3"/>
        <v>0.4677312000000004</v>
      </c>
      <c r="V34" s="168"/>
      <c r="W34" s="168">
        <v>0.20246176149139034</v>
      </c>
      <c r="X34" s="169">
        <v>0.67019296149139074</v>
      </c>
      <c r="Y34" s="170"/>
      <c r="Z34" s="170"/>
      <c r="AA34" s="83"/>
    </row>
    <row r="35" spans="1:27" x14ac:dyDescent="0.25">
      <c r="A35" s="113">
        <v>31</v>
      </c>
      <c r="B35" s="104" t="s">
        <v>39</v>
      </c>
      <c r="C35" s="119">
        <v>50.5</v>
      </c>
      <c r="D35" s="104">
        <v>10.993</v>
      </c>
      <c r="E35" s="105">
        <v>10.993</v>
      </c>
      <c r="F35" s="115">
        <f t="shared" si="0"/>
        <v>0</v>
      </c>
      <c r="G35" s="116">
        <v>0</v>
      </c>
      <c r="H35" s="117">
        <v>8.4402348200487819E-3</v>
      </c>
      <c r="I35" s="118">
        <v>8.4402348200487819E-3</v>
      </c>
      <c r="J35" s="110"/>
      <c r="K35" s="111"/>
      <c r="L35" s="100"/>
      <c r="M35" s="120"/>
      <c r="N35" s="113">
        <v>22</v>
      </c>
      <c r="O35" s="164" t="s">
        <v>204</v>
      </c>
      <c r="P35" s="171">
        <v>26.6</v>
      </c>
      <c r="Q35" s="114">
        <f t="shared" si="1"/>
        <v>10.745040650406505</v>
      </c>
      <c r="R35" s="165">
        <v>2.399</v>
      </c>
      <c r="S35" s="166">
        <v>2.5979999999999999</v>
      </c>
      <c r="T35" s="165">
        <f t="shared" si="4"/>
        <v>0.19899999999999984</v>
      </c>
      <c r="U35" s="167">
        <f t="shared" si="3"/>
        <v>0.17110019999999987</v>
      </c>
      <c r="V35" s="168"/>
      <c r="W35" s="168">
        <v>0.18891614786326291</v>
      </c>
      <c r="X35" s="169">
        <v>0.36001634786326275</v>
      </c>
      <c r="Y35" s="170"/>
      <c r="Z35" s="170"/>
      <c r="AA35" s="83"/>
    </row>
    <row r="36" spans="1:27" x14ac:dyDescent="0.25">
      <c r="A36" s="113">
        <v>32</v>
      </c>
      <c r="B36" s="104" t="s">
        <v>40</v>
      </c>
      <c r="C36" s="119">
        <v>44.6</v>
      </c>
      <c r="D36" s="104">
        <v>20.625</v>
      </c>
      <c r="E36" s="105">
        <v>21.788</v>
      </c>
      <c r="F36" s="115">
        <f t="shared" si="0"/>
        <v>1.1630000000000003</v>
      </c>
      <c r="G36" s="116">
        <v>0.99994740000000026</v>
      </c>
      <c r="H36" s="117">
        <v>7.4541479796866464E-3</v>
      </c>
      <c r="I36" s="118">
        <v>1.007401547979687</v>
      </c>
      <c r="J36" s="110"/>
      <c r="K36" s="111"/>
      <c r="L36" s="100"/>
      <c r="M36" s="120"/>
      <c r="N36" s="113">
        <v>23</v>
      </c>
      <c r="O36" s="164" t="s">
        <v>205</v>
      </c>
      <c r="P36" s="171">
        <v>27.5</v>
      </c>
      <c r="Q36" s="114">
        <f t="shared" si="1"/>
        <v>11.108594657375146</v>
      </c>
      <c r="R36" s="165">
        <v>6.01</v>
      </c>
      <c r="S36" s="166">
        <v>6.681</v>
      </c>
      <c r="T36" s="165">
        <f t="shared" si="4"/>
        <v>0.67100000000000026</v>
      </c>
      <c r="U36" s="167">
        <f t="shared" si="3"/>
        <v>0.57692580000000027</v>
      </c>
      <c r="V36" s="168"/>
      <c r="W36" s="168">
        <v>0.19533163032775902</v>
      </c>
      <c r="X36" s="169">
        <v>0.77225743032775929</v>
      </c>
      <c r="Y36" s="170"/>
      <c r="Z36" s="170"/>
      <c r="AA36" s="83"/>
    </row>
    <row r="37" spans="1:27" x14ac:dyDescent="0.25">
      <c r="A37" s="101">
        <v>33</v>
      </c>
      <c r="B37" s="102" t="s">
        <v>41</v>
      </c>
      <c r="C37" s="121">
        <v>75.7</v>
      </c>
      <c r="D37" s="104">
        <v>11.811</v>
      </c>
      <c r="E37" s="105">
        <v>11.86</v>
      </c>
      <c r="F37" s="106">
        <f t="shared" si="0"/>
        <v>4.8999999999999488E-2</v>
      </c>
      <c r="G37" s="107">
        <v>4.2130199999999562E-2</v>
      </c>
      <c r="H37" s="108">
        <v>1.265199556193451E-2</v>
      </c>
      <c r="I37" s="109">
        <v>5.4782195561934074E-2</v>
      </c>
      <c r="J37" s="110"/>
      <c r="K37" s="111"/>
      <c r="L37" s="100"/>
      <c r="M37" s="120"/>
      <c r="N37" s="113">
        <v>24</v>
      </c>
      <c r="O37" s="164" t="s">
        <v>206</v>
      </c>
      <c r="P37" s="171">
        <v>26.1</v>
      </c>
      <c r="Q37" s="114">
        <f t="shared" si="1"/>
        <v>10.543066202090593</v>
      </c>
      <c r="R37" s="165">
        <v>8.8420000000000005</v>
      </c>
      <c r="S37" s="166">
        <v>9.2539999999999996</v>
      </c>
      <c r="T37" s="165">
        <f t="shared" si="4"/>
        <v>0.41199999999999903</v>
      </c>
      <c r="U37" s="167">
        <f t="shared" si="3"/>
        <v>0.35423759999999915</v>
      </c>
      <c r="V37" s="168"/>
      <c r="W37" s="168">
        <v>0.18535266025980643</v>
      </c>
      <c r="X37" s="169">
        <v>0.53959026025980561</v>
      </c>
      <c r="Y37" s="170"/>
      <c r="Z37" s="170"/>
      <c r="AA37" s="83"/>
    </row>
    <row r="38" spans="1:27" x14ac:dyDescent="0.25">
      <c r="A38" s="113">
        <v>34</v>
      </c>
      <c r="B38" s="104" t="s">
        <v>42</v>
      </c>
      <c r="C38" s="119">
        <v>45.6</v>
      </c>
      <c r="D38" s="104">
        <v>15.811999999999999</v>
      </c>
      <c r="E38" s="105">
        <v>16.923999999999999</v>
      </c>
      <c r="F38" s="115">
        <f t="shared" si="0"/>
        <v>1.1120000000000001</v>
      </c>
      <c r="G38" s="116">
        <v>0.9560976000000001</v>
      </c>
      <c r="H38" s="117">
        <v>7.62128134245989E-3</v>
      </c>
      <c r="I38" s="118">
        <v>0.96371888134245998</v>
      </c>
      <c r="J38" s="110"/>
      <c r="K38" s="111"/>
      <c r="L38" s="100"/>
      <c r="M38" s="120"/>
      <c r="N38" s="113">
        <v>25</v>
      </c>
      <c r="O38" s="164" t="s">
        <v>207</v>
      </c>
      <c r="P38" s="171">
        <v>26.1</v>
      </c>
      <c r="Q38" s="114">
        <f t="shared" si="1"/>
        <v>10.543066202090593</v>
      </c>
      <c r="R38" s="165">
        <v>12.742000000000001</v>
      </c>
      <c r="S38" s="166">
        <v>13.529</v>
      </c>
      <c r="T38" s="165">
        <f t="shared" si="4"/>
        <v>0.78699999999999903</v>
      </c>
      <c r="U38" s="167">
        <f t="shared" si="3"/>
        <v>0.67666259999999923</v>
      </c>
      <c r="V38" s="168"/>
      <c r="W38" s="168">
        <v>0.18535266025980643</v>
      </c>
      <c r="X38" s="169">
        <v>0.86201526025980568</v>
      </c>
      <c r="Y38" s="170"/>
      <c r="Z38" s="170"/>
      <c r="AA38" s="83"/>
    </row>
    <row r="39" spans="1:27" x14ac:dyDescent="0.25">
      <c r="A39" s="113">
        <v>35</v>
      </c>
      <c r="B39" s="104" t="s">
        <v>43</v>
      </c>
      <c r="C39" s="119">
        <v>47.2</v>
      </c>
      <c r="D39" s="104">
        <v>22.347000000000001</v>
      </c>
      <c r="E39" s="105">
        <v>23.556000000000001</v>
      </c>
      <c r="F39" s="115">
        <f t="shared" si="0"/>
        <v>1.2089999999999996</v>
      </c>
      <c r="G39" s="116">
        <v>1.0394981999999997</v>
      </c>
      <c r="H39" s="117">
        <v>7.8886947228970789E-3</v>
      </c>
      <c r="I39" s="118">
        <v>1.0473868947228968</v>
      </c>
      <c r="J39" s="110"/>
      <c r="K39" s="111"/>
      <c r="L39" s="100"/>
      <c r="M39" s="120"/>
      <c r="N39" s="174">
        <v>26</v>
      </c>
      <c r="O39" s="175" t="s">
        <v>208</v>
      </c>
      <c r="P39" s="176">
        <v>34.200000000000003</v>
      </c>
      <c r="Q39" s="114">
        <f t="shared" si="1"/>
        <v>13.815052264808365</v>
      </c>
      <c r="R39" s="177">
        <v>4</v>
      </c>
      <c r="S39" s="177">
        <v>4</v>
      </c>
      <c r="T39" s="177">
        <f>S39-R39</f>
        <v>0</v>
      </c>
      <c r="U39" s="179">
        <f t="shared" si="3"/>
        <v>0</v>
      </c>
      <c r="V39" s="180">
        <v>0.87851917240154132</v>
      </c>
      <c r="W39" s="168">
        <v>0.24314007441810218</v>
      </c>
      <c r="X39" s="169">
        <v>1.1216592468196436</v>
      </c>
      <c r="Y39" s="170"/>
      <c r="Z39" s="170"/>
      <c r="AA39" s="83"/>
    </row>
    <row r="40" spans="1:27" x14ac:dyDescent="0.25">
      <c r="A40" s="113">
        <v>36</v>
      </c>
      <c r="B40" s="104" t="s">
        <v>44</v>
      </c>
      <c r="C40" s="119">
        <v>48.4</v>
      </c>
      <c r="D40" s="104">
        <v>24.001000000000001</v>
      </c>
      <c r="E40" s="105">
        <v>25.370999999999999</v>
      </c>
      <c r="F40" s="115">
        <f t="shared" si="0"/>
        <v>1.3699999999999974</v>
      </c>
      <c r="G40" s="116">
        <v>1.1779259999999978</v>
      </c>
      <c r="H40" s="117">
        <v>8.0892547582249712E-3</v>
      </c>
      <c r="I40" s="118">
        <v>1.1860152547582228</v>
      </c>
      <c r="J40" s="110"/>
      <c r="K40" s="111"/>
      <c r="L40" s="100"/>
      <c r="M40" s="120"/>
      <c r="N40" s="187">
        <v>27</v>
      </c>
      <c r="O40" s="164" t="s">
        <v>209</v>
      </c>
      <c r="P40" s="171">
        <v>32.5</v>
      </c>
      <c r="Q40" s="114">
        <f t="shared" si="1"/>
        <v>13.128339140534264</v>
      </c>
      <c r="R40" s="165">
        <v>7.9770000000000003</v>
      </c>
      <c r="S40" s="166">
        <v>8.5090000000000003</v>
      </c>
      <c r="T40" s="165">
        <f t="shared" si="4"/>
        <v>0.53200000000000003</v>
      </c>
      <c r="U40" s="167">
        <f t="shared" si="3"/>
        <v>0.45741360000000003</v>
      </c>
      <c r="V40" s="168"/>
      <c r="W40" s="168">
        <v>0.23100143092137324</v>
      </c>
      <c r="X40" s="169">
        <v>0.68841503092137324</v>
      </c>
      <c r="Y40" s="170"/>
      <c r="Z40" s="170"/>
      <c r="AA40" s="83"/>
    </row>
    <row r="41" spans="1:27" x14ac:dyDescent="0.25">
      <c r="A41" s="113">
        <v>37</v>
      </c>
      <c r="B41" s="104" t="s">
        <v>45</v>
      </c>
      <c r="C41" s="119">
        <v>98.5</v>
      </c>
      <c r="D41" s="104">
        <v>26.652999999999999</v>
      </c>
      <c r="E41" s="105">
        <v>27.76</v>
      </c>
      <c r="F41" s="115">
        <f t="shared" si="0"/>
        <v>1.1070000000000029</v>
      </c>
      <c r="G41" s="116">
        <v>0.95179860000000249</v>
      </c>
      <c r="H41" s="117">
        <v>1.6462636233164456E-2</v>
      </c>
      <c r="I41" s="118">
        <v>0.96826123623316696</v>
      </c>
      <c r="J41" s="110"/>
      <c r="K41" s="111"/>
      <c r="L41" s="100"/>
      <c r="M41" s="120"/>
      <c r="N41" s="188">
        <v>28</v>
      </c>
      <c r="O41" s="175" t="s">
        <v>210</v>
      </c>
      <c r="P41" s="176">
        <v>34.1</v>
      </c>
      <c r="Q41" s="114">
        <f t="shared" si="1"/>
        <v>13.774657375145182</v>
      </c>
      <c r="R41" s="177">
        <v>2.7</v>
      </c>
      <c r="S41" s="178">
        <v>2.7</v>
      </c>
      <c r="T41" s="177">
        <f t="shared" si="4"/>
        <v>0</v>
      </c>
      <c r="U41" s="179">
        <f t="shared" si="3"/>
        <v>0</v>
      </c>
      <c r="V41" s="180">
        <v>0.8759504028915952</v>
      </c>
      <c r="W41" s="168">
        <v>0.24242588315407865</v>
      </c>
      <c r="X41" s="169">
        <v>1.1183762860456739</v>
      </c>
      <c r="Y41" s="170"/>
      <c r="Z41" s="170"/>
      <c r="AA41" s="83"/>
    </row>
    <row r="42" spans="1:27" x14ac:dyDescent="0.25">
      <c r="A42" s="113">
        <v>38</v>
      </c>
      <c r="B42" s="104" t="s">
        <v>46</v>
      </c>
      <c r="C42" s="119">
        <v>67.7</v>
      </c>
      <c r="D42" s="104">
        <v>29.577999999999999</v>
      </c>
      <c r="E42" s="105">
        <v>31.030999999999999</v>
      </c>
      <c r="F42" s="115">
        <f t="shared" si="0"/>
        <v>1.4529999999999994</v>
      </c>
      <c r="G42" s="116">
        <v>1.2492893999999994</v>
      </c>
      <c r="H42" s="117">
        <v>1.1314928659748565E-2</v>
      </c>
      <c r="I42" s="118">
        <v>1.2606043286597479</v>
      </c>
      <c r="J42" s="110"/>
      <c r="K42" s="111"/>
      <c r="L42" s="100"/>
      <c r="M42" s="120"/>
      <c r="N42" s="187">
        <v>29</v>
      </c>
      <c r="O42" s="164" t="s">
        <v>211</v>
      </c>
      <c r="P42" s="171">
        <v>37.5</v>
      </c>
      <c r="Q42" s="114">
        <f t="shared" si="1"/>
        <v>15.148083623693381</v>
      </c>
      <c r="R42" s="165">
        <v>8.2119999999999997</v>
      </c>
      <c r="S42" s="166">
        <v>8.6920000000000002</v>
      </c>
      <c r="T42" s="165">
        <f t="shared" si="4"/>
        <v>0.48000000000000043</v>
      </c>
      <c r="U42" s="167">
        <f t="shared" si="3"/>
        <v>0.41270400000000035</v>
      </c>
      <c r="V42" s="168"/>
      <c r="W42" s="168">
        <v>0.26671915132279178</v>
      </c>
      <c r="X42" s="169">
        <v>0.67942315132279218</v>
      </c>
      <c r="Y42" s="170"/>
      <c r="Z42" s="170"/>
      <c r="AA42" s="83"/>
    </row>
    <row r="43" spans="1:27" x14ac:dyDescent="0.25">
      <c r="A43" s="113">
        <v>39</v>
      </c>
      <c r="B43" s="104" t="s">
        <v>47</v>
      </c>
      <c r="C43" s="119">
        <v>50.6</v>
      </c>
      <c r="D43" s="104">
        <v>10.731</v>
      </c>
      <c r="E43" s="105">
        <v>11.87</v>
      </c>
      <c r="F43" s="115">
        <f t="shared" si="0"/>
        <v>1.1389999999999993</v>
      </c>
      <c r="G43" s="116">
        <v>0.97931219999999941</v>
      </c>
      <c r="H43" s="117">
        <v>8.4569481563261054E-3</v>
      </c>
      <c r="I43" s="118">
        <v>0.98776914815632555</v>
      </c>
      <c r="J43" s="110"/>
      <c r="K43" s="111"/>
      <c r="L43" s="100"/>
      <c r="M43" s="120"/>
      <c r="N43" s="113">
        <v>30</v>
      </c>
      <c r="O43" s="164" t="s">
        <v>212</v>
      </c>
      <c r="P43" s="171">
        <v>34.9</v>
      </c>
      <c r="Q43" s="114">
        <f t="shared" si="1"/>
        <v>14.097816492450638</v>
      </c>
      <c r="R43" s="165">
        <v>12.323</v>
      </c>
      <c r="S43" s="166">
        <v>13.018000000000001</v>
      </c>
      <c r="T43" s="165">
        <f t="shared" si="4"/>
        <v>0.69500000000000028</v>
      </c>
      <c r="U43" s="167">
        <f t="shared" si="3"/>
        <v>0.59756100000000023</v>
      </c>
      <c r="V43" s="168"/>
      <c r="W43" s="168">
        <v>0.24813995037878891</v>
      </c>
      <c r="X43" s="169">
        <v>0.84570095037878912</v>
      </c>
      <c r="Y43" s="170"/>
      <c r="Z43" s="170"/>
      <c r="AA43" s="83"/>
    </row>
    <row r="44" spans="1:27" x14ac:dyDescent="0.25">
      <c r="A44" s="113">
        <v>40</v>
      </c>
      <c r="B44" s="104" t="s">
        <v>48</v>
      </c>
      <c r="C44" s="119">
        <v>50.3</v>
      </c>
      <c r="D44" s="104">
        <v>6.4980000000000002</v>
      </c>
      <c r="E44" s="105">
        <v>6.9829999999999997</v>
      </c>
      <c r="F44" s="115">
        <f t="shared" si="0"/>
        <v>0.48499999999999943</v>
      </c>
      <c r="G44" s="116">
        <v>0.41700299999999951</v>
      </c>
      <c r="H44" s="117">
        <v>8.4068081474941315E-3</v>
      </c>
      <c r="I44" s="118">
        <v>0.42540980814749363</v>
      </c>
      <c r="J44" s="110"/>
      <c r="K44" s="111"/>
      <c r="L44" s="100"/>
      <c r="M44" s="120"/>
      <c r="N44" s="113">
        <v>31</v>
      </c>
      <c r="O44" s="164" t="s">
        <v>213</v>
      </c>
      <c r="P44" s="171">
        <v>38.9</v>
      </c>
      <c r="Q44" s="114">
        <f t="shared" si="1"/>
        <v>15.713612078977933</v>
      </c>
      <c r="R44" s="165">
        <v>19.233000000000001</v>
      </c>
      <c r="S44" s="166">
        <v>20.36</v>
      </c>
      <c r="T44" s="165">
        <f>S44-R44</f>
        <v>1.1269999999999989</v>
      </c>
      <c r="U44" s="167">
        <f t="shared" si="3"/>
        <v>0.96899459999999904</v>
      </c>
      <c r="V44" s="168"/>
      <c r="W44" s="168">
        <v>0.27672871341863126</v>
      </c>
      <c r="X44" s="169">
        <v>1.2457233134186303</v>
      </c>
      <c r="Y44" s="170"/>
      <c r="Z44" s="170"/>
      <c r="AA44" s="83"/>
    </row>
    <row r="45" spans="1:27" x14ac:dyDescent="0.25">
      <c r="A45" s="113">
        <v>41</v>
      </c>
      <c r="B45" s="104" t="s">
        <v>49</v>
      </c>
      <c r="C45" s="119">
        <v>44.6</v>
      </c>
      <c r="D45" s="104">
        <v>0</v>
      </c>
      <c r="E45" s="105">
        <v>0</v>
      </c>
      <c r="F45" s="115">
        <f t="shared" si="0"/>
        <v>0</v>
      </c>
      <c r="G45" s="116">
        <v>0</v>
      </c>
      <c r="H45" s="117">
        <v>7.4541479796866464E-3</v>
      </c>
      <c r="I45" s="118">
        <v>7.4541479796866464E-3</v>
      </c>
      <c r="J45" s="110"/>
      <c r="K45" s="111"/>
      <c r="L45" s="100"/>
      <c r="M45" s="120"/>
      <c r="N45" s="113">
        <v>32</v>
      </c>
      <c r="O45" s="164" t="s">
        <v>214</v>
      </c>
      <c r="P45" s="171">
        <v>36.5</v>
      </c>
      <c r="Q45" s="114">
        <f t="shared" si="1"/>
        <v>14.744134727061557</v>
      </c>
      <c r="R45" s="165">
        <v>7.9749999999999996</v>
      </c>
      <c r="S45" s="173">
        <v>8.7810000000000006</v>
      </c>
      <c r="T45" s="165">
        <f t="shared" ref="T45:T55" si="5">S45-R45</f>
        <v>0.80600000000000094</v>
      </c>
      <c r="U45" s="167">
        <f t="shared" si="3"/>
        <v>0.6929988000000008</v>
      </c>
      <c r="V45" s="168"/>
      <c r="W45" s="168">
        <v>0.25957176902337603</v>
      </c>
      <c r="X45" s="169">
        <v>0.95257056902337678</v>
      </c>
      <c r="Y45" s="170"/>
      <c r="Z45" s="170"/>
      <c r="AA45" s="83"/>
    </row>
    <row r="46" spans="1:27" x14ac:dyDescent="0.25">
      <c r="A46" s="113">
        <v>42</v>
      </c>
      <c r="B46" s="104" t="s">
        <v>50</v>
      </c>
      <c r="C46" s="119">
        <v>76</v>
      </c>
      <c r="D46" s="104">
        <v>18.931999999999999</v>
      </c>
      <c r="E46" s="105">
        <v>19.899999999999999</v>
      </c>
      <c r="F46" s="115">
        <f t="shared" si="0"/>
        <v>0.96799999999999997</v>
      </c>
      <c r="G46" s="116">
        <v>0.83228639999999998</v>
      </c>
      <c r="H46" s="117">
        <v>1.2702135570766483E-2</v>
      </c>
      <c r="I46" s="118">
        <v>0.84498853557076647</v>
      </c>
      <c r="J46" s="110"/>
      <c r="K46" s="111"/>
      <c r="L46" s="100"/>
      <c r="M46" s="120"/>
      <c r="N46" s="174">
        <v>33</v>
      </c>
      <c r="O46" s="175" t="s">
        <v>249</v>
      </c>
      <c r="P46" s="176">
        <v>34.4</v>
      </c>
      <c r="Q46" s="114">
        <f t="shared" si="1"/>
        <v>13.895842044134728</v>
      </c>
      <c r="R46" s="177">
        <v>1.0349999999999999</v>
      </c>
      <c r="S46" s="178">
        <v>1.0349999999999999</v>
      </c>
      <c r="T46" s="177">
        <f t="shared" si="5"/>
        <v>0</v>
      </c>
      <c r="U46" s="179">
        <f t="shared" si="3"/>
        <v>0</v>
      </c>
      <c r="V46" s="180">
        <v>0.88365671142143321</v>
      </c>
      <c r="W46" s="168">
        <v>0.2445685144900554</v>
      </c>
      <c r="X46" s="169">
        <v>1.1282252259114887</v>
      </c>
      <c r="Y46" s="170"/>
      <c r="Z46" s="170"/>
      <c r="AA46" s="83"/>
    </row>
    <row r="47" spans="1:27" x14ac:dyDescent="0.25">
      <c r="A47" s="113">
        <v>43</v>
      </c>
      <c r="B47" s="104" t="s">
        <v>51</v>
      </c>
      <c r="C47" s="119">
        <v>45.4</v>
      </c>
      <c r="D47" s="104">
        <v>9.7309999999999999</v>
      </c>
      <c r="E47" s="105">
        <v>9.9550000000000001</v>
      </c>
      <c r="F47" s="115">
        <f t="shared" si="0"/>
        <v>0.2240000000000002</v>
      </c>
      <c r="G47" s="116">
        <v>0.19259520000000016</v>
      </c>
      <c r="H47" s="117">
        <v>7.5878546699052404E-3</v>
      </c>
      <c r="I47" s="118">
        <v>0.20018305466990541</v>
      </c>
      <c r="J47" s="110"/>
      <c r="K47" s="111"/>
      <c r="L47" s="100"/>
      <c r="M47" s="120"/>
      <c r="N47" s="113">
        <v>34</v>
      </c>
      <c r="O47" s="164" t="s">
        <v>215</v>
      </c>
      <c r="P47" s="171">
        <v>36.9</v>
      </c>
      <c r="Q47" s="114">
        <f t="shared" si="1"/>
        <v>14.905714285714286</v>
      </c>
      <c r="R47" s="165">
        <v>14.635</v>
      </c>
      <c r="S47" s="166">
        <v>15.404</v>
      </c>
      <c r="T47" s="165">
        <f t="shared" si="5"/>
        <v>0.76900000000000013</v>
      </c>
      <c r="U47" s="167">
        <f t="shared" si="3"/>
        <v>0.66118620000000017</v>
      </c>
      <c r="V47" s="168"/>
      <c r="W47" s="168">
        <v>0.26243049151387715</v>
      </c>
      <c r="X47" s="169">
        <v>0.92361669151387726</v>
      </c>
      <c r="Y47" s="170"/>
      <c r="Z47" s="170"/>
      <c r="AA47" s="83"/>
    </row>
    <row r="48" spans="1:27" x14ac:dyDescent="0.25">
      <c r="A48" s="113">
        <v>44</v>
      </c>
      <c r="B48" s="104" t="s">
        <v>52</v>
      </c>
      <c r="C48" s="119">
        <v>46.9</v>
      </c>
      <c r="D48" s="104">
        <v>2.5510000000000002</v>
      </c>
      <c r="E48" s="105">
        <v>3.3919999999999999</v>
      </c>
      <c r="F48" s="115">
        <f t="shared" si="0"/>
        <v>0.84099999999999975</v>
      </c>
      <c r="G48" s="116">
        <v>0.72309179999999984</v>
      </c>
      <c r="H48" s="117">
        <v>7.838554714065105E-3</v>
      </c>
      <c r="I48" s="118">
        <v>0.73093035471406498</v>
      </c>
      <c r="J48" s="110"/>
      <c r="K48" s="111"/>
      <c r="L48" s="100"/>
      <c r="M48" s="120"/>
      <c r="N48" s="113">
        <v>35</v>
      </c>
      <c r="O48" s="164" t="s">
        <v>216</v>
      </c>
      <c r="P48" s="171">
        <v>34</v>
      </c>
      <c r="Q48" s="114">
        <f t="shared" si="1"/>
        <v>13.734262485481999</v>
      </c>
      <c r="R48" s="165">
        <v>4.8550000000000004</v>
      </c>
      <c r="S48" s="166">
        <v>4.9550000000000001</v>
      </c>
      <c r="T48" s="165">
        <f t="shared" si="5"/>
        <v>9.9999999999999645E-2</v>
      </c>
      <c r="U48" s="167">
        <f t="shared" si="3"/>
        <v>8.5979999999999696E-2</v>
      </c>
      <c r="V48" s="168"/>
      <c r="W48" s="168">
        <v>0.24171171107032699</v>
      </c>
      <c r="X48" s="169">
        <v>0.32769171107032669</v>
      </c>
      <c r="Y48" s="170"/>
      <c r="Z48" s="170"/>
      <c r="AA48" s="83"/>
    </row>
    <row r="49" spans="1:27" x14ac:dyDescent="0.25">
      <c r="A49" s="113">
        <v>45</v>
      </c>
      <c r="B49" s="104" t="s">
        <v>53</v>
      </c>
      <c r="C49" s="119">
        <v>48.6</v>
      </c>
      <c r="D49" s="104">
        <v>23.594999999999999</v>
      </c>
      <c r="E49" s="105">
        <v>24.8</v>
      </c>
      <c r="F49" s="115">
        <f t="shared" si="0"/>
        <v>1.2050000000000018</v>
      </c>
      <c r="G49" s="116">
        <v>1.0360590000000016</v>
      </c>
      <c r="H49" s="117">
        <v>8.12268143077962E-3</v>
      </c>
      <c r="I49" s="118">
        <v>1.0441816814307812</v>
      </c>
      <c r="J49" s="110"/>
      <c r="K49" s="111"/>
      <c r="L49" s="100"/>
      <c r="M49" s="120"/>
      <c r="N49" s="113">
        <v>36</v>
      </c>
      <c r="O49" s="164" t="s">
        <v>217</v>
      </c>
      <c r="P49" s="171">
        <v>28</v>
      </c>
      <c r="Q49" s="114">
        <f t="shared" si="1"/>
        <v>11.310569105691057</v>
      </c>
      <c r="R49" s="165">
        <v>11.483000000000001</v>
      </c>
      <c r="S49" s="166">
        <v>11.957000000000001</v>
      </c>
      <c r="T49" s="165">
        <f t="shared" si="5"/>
        <v>0.4740000000000002</v>
      </c>
      <c r="U49" s="167">
        <f t="shared" si="3"/>
        <v>0.40754520000000016</v>
      </c>
      <c r="V49" s="168"/>
      <c r="W49" s="168">
        <v>0.19889645674436993</v>
      </c>
      <c r="X49" s="169">
        <v>0.60644165674437012</v>
      </c>
      <c r="Y49" s="170"/>
      <c r="Z49" s="170"/>
      <c r="AA49" s="83"/>
    </row>
    <row r="50" spans="1:27" x14ac:dyDescent="0.25">
      <c r="A50" s="101">
        <v>46</v>
      </c>
      <c r="B50" s="102" t="s">
        <v>54</v>
      </c>
      <c r="C50" s="121">
        <v>97.9</v>
      </c>
      <c r="D50" s="102">
        <v>12.891999999999999</v>
      </c>
      <c r="E50" s="105">
        <v>14.712999999999999</v>
      </c>
      <c r="F50" s="106">
        <f t="shared" si="0"/>
        <v>1.8209999999999997</v>
      </c>
      <c r="G50" s="107">
        <v>1.5656957999999999</v>
      </c>
      <c r="H50" s="108">
        <v>1.6362356215500511E-2</v>
      </c>
      <c r="I50" s="109">
        <v>1.5820581562155003</v>
      </c>
      <c r="J50" s="120"/>
      <c r="K50" s="111"/>
      <c r="L50" s="100"/>
      <c r="M50" s="120"/>
      <c r="N50" s="113">
        <v>37</v>
      </c>
      <c r="O50" s="164" t="s">
        <v>218</v>
      </c>
      <c r="P50" s="189">
        <v>26.4</v>
      </c>
      <c r="Q50" s="114">
        <f t="shared" si="1"/>
        <v>10.664250871080139</v>
      </c>
      <c r="R50" s="165">
        <v>8.2420000000000009</v>
      </c>
      <c r="S50" s="166">
        <v>8.6709999999999994</v>
      </c>
      <c r="T50" s="165">
        <f t="shared" si="5"/>
        <v>0.42899999999999849</v>
      </c>
      <c r="U50" s="167">
        <f t="shared" si="3"/>
        <v>0.36885419999999869</v>
      </c>
      <c r="V50" s="168"/>
      <c r="W50" s="168">
        <v>0.18749069545995167</v>
      </c>
      <c r="X50" s="169">
        <v>0.55634489545995036</v>
      </c>
      <c r="Y50" s="170"/>
      <c r="Z50" s="170"/>
      <c r="AA50" s="83"/>
    </row>
    <row r="51" spans="1:27" x14ac:dyDescent="0.25">
      <c r="A51" s="113">
        <v>47</v>
      </c>
      <c r="B51" s="104" t="s">
        <v>55</v>
      </c>
      <c r="C51" s="119">
        <v>68.2</v>
      </c>
      <c r="D51" s="104">
        <v>7.0739999999999998</v>
      </c>
      <c r="E51" s="105">
        <v>7.5540000000000003</v>
      </c>
      <c r="F51" s="115">
        <f t="shared" si="0"/>
        <v>0.48000000000000043</v>
      </c>
      <c r="G51" s="116">
        <v>0.41270400000000035</v>
      </c>
      <c r="H51" s="117">
        <v>1.1398495341135186E-2</v>
      </c>
      <c r="I51" s="118">
        <v>0.42410249534113553</v>
      </c>
      <c r="J51" s="110"/>
      <c r="K51" s="111"/>
      <c r="L51" s="100"/>
      <c r="M51" s="120"/>
      <c r="N51" s="113">
        <v>38</v>
      </c>
      <c r="O51" s="164" t="s">
        <v>219</v>
      </c>
      <c r="P51" s="171">
        <v>27.3</v>
      </c>
      <c r="Q51" s="114">
        <f t="shared" si="1"/>
        <v>11.027804878048782</v>
      </c>
      <c r="R51" s="165">
        <v>7.9989999999999997</v>
      </c>
      <c r="S51" s="166">
        <v>8.4410000000000007</v>
      </c>
      <c r="T51" s="165">
        <f t="shared" si="5"/>
        <v>0.44200000000000106</v>
      </c>
      <c r="U51" s="167">
        <f t="shared" si="3"/>
        <v>0.38003160000000091</v>
      </c>
      <c r="V51" s="168"/>
      <c r="W51" s="168">
        <v>0.19390583367206735</v>
      </c>
      <c r="X51" s="169">
        <v>0.57393743367206829</v>
      </c>
      <c r="Y51" s="170"/>
      <c r="Z51" s="170"/>
      <c r="AA51" s="83"/>
    </row>
    <row r="52" spans="1:27" x14ac:dyDescent="0.25">
      <c r="A52" s="101">
        <v>48</v>
      </c>
      <c r="B52" s="102" t="s">
        <v>56</v>
      </c>
      <c r="C52" s="121">
        <v>50.7</v>
      </c>
      <c r="D52" s="102">
        <v>6.22</v>
      </c>
      <c r="E52" s="105">
        <v>7.11</v>
      </c>
      <c r="F52" s="106">
        <f t="shared" si="0"/>
        <v>0.89000000000000057</v>
      </c>
      <c r="G52" s="107">
        <v>0.76522200000000051</v>
      </c>
      <c r="H52" s="108">
        <v>8.4736614926034307E-3</v>
      </c>
      <c r="I52" s="109">
        <v>0.77369566149260394</v>
      </c>
      <c r="J52" s="110"/>
      <c r="K52" s="111"/>
      <c r="L52" s="100"/>
      <c r="M52" s="120"/>
      <c r="N52" s="113">
        <v>39</v>
      </c>
      <c r="O52" s="164" t="s">
        <v>220</v>
      </c>
      <c r="P52" s="171">
        <v>26.1</v>
      </c>
      <c r="Q52" s="114">
        <f t="shared" si="1"/>
        <v>10.543066202090593</v>
      </c>
      <c r="R52" s="165">
        <v>5.4530000000000003</v>
      </c>
      <c r="S52" s="166">
        <v>5.96</v>
      </c>
      <c r="T52" s="165">
        <f t="shared" si="5"/>
        <v>0.50699999999999967</v>
      </c>
      <c r="U52" s="167">
        <f t="shared" si="3"/>
        <v>0.43591859999999971</v>
      </c>
      <c r="V52" s="168"/>
      <c r="W52" s="168">
        <v>0.18535266025980643</v>
      </c>
      <c r="X52" s="169">
        <v>0.62127126025980617</v>
      </c>
      <c r="Y52" s="170"/>
      <c r="Z52" s="170"/>
      <c r="AA52" s="83"/>
    </row>
    <row r="53" spans="1:27" x14ac:dyDescent="0.25">
      <c r="A53" s="113">
        <v>49</v>
      </c>
      <c r="B53" s="104" t="s">
        <v>57</v>
      </c>
      <c r="C53" s="119">
        <v>50.2</v>
      </c>
      <c r="D53" s="104">
        <v>22.728000000000002</v>
      </c>
      <c r="E53" s="105">
        <v>23.95</v>
      </c>
      <c r="F53" s="115">
        <f t="shared" si="0"/>
        <v>1.2219999999999978</v>
      </c>
      <c r="G53" s="116">
        <v>1.0506755999999982</v>
      </c>
      <c r="H53" s="117">
        <v>8.3900948112168097E-3</v>
      </c>
      <c r="I53" s="118">
        <v>1.0590656948112149</v>
      </c>
      <c r="J53" s="110"/>
      <c r="K53" s="111"/>
      <c r="L53" s="100"/>
      <c r="M53" s="120"/>
      <c r="N53" s="113">
        <v>40</v>
      </c>
      <c r="O53" s="164" t="s">
        <v>221</v>
      </c>
      <c r="P53" s="171">
        <v>25.8</v>
      </c>
      <c r="Q53" s="114">
        <f t="shared" si="1"/>
        <v>10.421881533101047</v>
      </c>
      <c r="R53" s="165">
        <v>11.016</v>
      </c>
      <c r="S53" s="166">
        <v>11.375</v>
      </c>
      <c r="T53" s="165">
        <f t="shared" si="5"/>
        <v>0.35899999999999999</v>
      </c>
      <c r="U53" s="167">
        <f t="shared" si="3"/>
        <v>0.3086682</v>
      </c>
      <c r="V53" s="168"/>
      <c r="W53" s="168">
        <v>0.18321479712698122</v>
      </c>
      <c r="X53" s="169">
        <v>0.49188299712698125</v>
      </c>
      <c r="Y53" s="170"/>
      <c r="Z53" s="170"/>
      <c r="AA53" s="83"/>
    </row>
    <row r="54" spans="1:27" x14ac:dyDescent="0.25">
      <c r="A54" s="125">
        <v>50</v>
      </c>
      <c r="B54" s="104" t="s">
        <v>58</v>
      </c>
      <c r="C54" s="123">
        <v>44.6</v>
      </c>
      <c r="D54" s="104">
        <v>11.827999999999999</v>
      </c>
      <c r="E54" s="105">
        <v>12.965</v>
      </c>
      <c r="F54" s="115">
        <f t="shared" si="0"/>
        <v>1.1370000000000005</v>
      </c>
      <c r="G54" s="116">
        <v>0.97759260000000037</v>
      </c>
      <c r="H54" s="117">
        <v>7.4541479796866464E-3</v>
      </c>
      <c r="I54" s="124">
        <v>0.98504674797968705</v>
      </c>
      <c r="J54" s="110"/>
      <c r="K54" s="111"/>
      <c r="L54" s="100"/>
      <c r="M54" s="120"/>
      <c r="N54" s="113">
        <v>41</v>
      </c>
      <c r="O54" s="164" t="s">
        <v>222</v>
      </c>
      <c r="P54" s="171">
        <v>34.5</v>
      </c>
      <c r="Q54" s="114">
        <f t="shared" si="1"/>
        <v>13.936236933797911</v>
      </c>
      <c r="R54" s="165">
        <v>7.2690000000000001</v>
      </c>
      <c r="S54" s="166">
        <v>8.0410000000000004</v>
      </c>
      <c r="T54" s="165">
        <f t="shared" si="5"/>
        <v>0.77200000000000024</v>
      </c>
      <c r="U54" s="167">
        <f t="shared" si="3"/>
        <v>0.66376560000000018</v>
      </c>
      <c r="V54" s="168"/>
      <c r="W54" s="168">
        <v>0.24528276329953069</v>
      </c>
      <c r="X54" s="169">
        <v>0.90904836329953087</v>
      </c>
      <c r="Y54" s="170"/>
      <c r="Z54" s="170"/>
      <c r="AA54" s="83"/>
    </row>
    <row r="55" spans="1:27" x14ac:dyDescent="0.25">
      <c r="A55" s="113">
        <v>51</v>
      </c>
      <c r="B55" s="104" t="s">
        <v>59</v>
      </c>
      <c r="C55" s="119">
        <v>75.5</v>
      </c>
      <c r="D55" s="104">
        <v>29.965</v>
      </c>
      <c r="E55" s="105">
        <v>31.687000000000001</v>
      </c>
      <c r="F55" s="115">
        <f t="shared" si="0"/>
        <v>1.7220000000000013</v>
      </c>
      <c r="G55" s="116">
        <v>1.4805756000000012</v>
      </c>
      <c r="H55" s="117">
        <v>1.2618568889379862E-2</v>
      </c>
      <c r="I55" s="124">
        <v>1.4931941688893811</v>
      </c>
      <c r="J55" s="110"/>
      <c r="K55" s="111"/>
      <c r="L55" s="100"/>
      <c r="M55" s="120"/>
      <c r="N55" s="113">
        <v>42</v>
      </c>
      <c r="O55" s="164" t="s">
        <v>223</v>
      </c>
      <c r="P55" s="171">
        <v>32.700000000000003</v>
      </c>
      <c r="Q55" s="114">
        <f t="shared" si="1"/>
        <v>13.209128919860628</v>
      </c>
      <c r="R55" s="165">
        <v>2.6840000000000002</v>
      </c>
      <c r="S55" s="166">
        <v>3.0939999999999999</v>
      </c>
      <c r="T55" s="165">
        <f t="shared" si="5"/>
        <v>0.4099999999999997</v>
      </c>
      <c r="U55" s="167">
        <f t="shared" si="3"/>
        <v>0.35251799999999972</v>
      </c>
      <c r="V55" s="168"/>
      <c r="W55" s="168">
        <v>0.2324292190347963</v>
      </c>
      <c r="X55" s="169">
        <v>0.58494721903479596</v>
      </c>
      <c r="Y55" s="170"/>
      <c r="Z55" s="170"/>
      <c r="AA55" s="83"/>
    </row>
    <row r="56" spans="1:27" x14ac:dyDescent="0.25">
      <c r="A56" s="113">
        <v>52</v>
      </c>
      <c r="B56" s="104" t="s">
        <v>60</v>
      </c>
      <c r="C56" s="119">
        <v>45.8</v>
      </c>
      <c r="D56" s="104">
        <v>15.863</v>
      </c>
      <c r="E56" s="105">
        <v>16.687999999999999</v>
      </c>
      <c r="F56" s="115">
        <f t="shared" si="0"/>
        <v>0.82499999999999929</v>
      </c>
      <c r="G56" s="116">
        <v>0.70933499999999938</v>
      </c>
      <c r="H56" s="117">
        <v>7.6547080150145379E-3</v>
      </c>
      <c r="I56" s="118">
        <v>0.71698970801501394</v>
      </c>
      <c r="J56" s="110"/>
      <c r="K56" s="111"/>
      <c r="L56" s="100"/>
      <c r="M56" s="120"/>
      <c r="N56" s="186">
        <v>43</v>
      </c>
      <c r="O56" s="181" t="s">
        <v>224</v>
      </c>
      <c r="P56" s="182">
        <v>33.4</v>
      </c>
      <c r="Q56" s="114">
        <f t="shared" si="1"/>
        <v>13.491893147502903</v>
      </c>
      <c r="R56" s="183">
        <v>9.3930000000000007</v>
      </c>
      <c r="S56" s="166">
        <v>9.8879999999999999</v>
      </c>
      <c r="T56" s="183">
        <f>S56-R56</f>
        <v>0.49499999999999922</v>
      </c>
      <c r="U56" s="184">
        <f t="shared" si="3"/>
        <v>0.42560099999999934</v>
      </c>
      <c r="V56" s="185"/>
      <c r="W56" s="168">
        <v>0.23742708131026069</v>
      </c>
      <c r="X56" s="169">
        <v>0.66302808131026003</v>
      </c>
      <c r="Y56" s="170"/>
      <c r="Z56" s="170"/>
      <c r="AA56" s="83"/>
    </row>
    <row r="57" spans="1:27" x14ac:dyDescent="0.25">
      <c r="A57" s="113">
        <v>53</v>
      </c>
      <c r="B57" s="104" t="s">
        <v>61</v>
      </c>
      <c r="C57" s="119">
        <v>46.8</v>
      </c>
      <c r="D57" s="104">
        <v>23.972000000000001</v>
      </c>
      <c r="E57" s="105">
        <v>25.257000000000001</v>
      </c>
      <c r="F57" s="115">
        <f t="shared" si="0"/>
        <v>1.2850000000000001</v>
      </c>
      <c r="G57" s="116">
        <v>1.1048430000000002</v>
      </c>
      <c r="H57" s="117">
        <v>7.8218413777877815E-3</v>
      </c>
      <c r="I57" s="118">
        <v>1.112664841377788</v>
      </c>
      <c r="J57" s="110"/>
      <c r="K57" s="111"/>
      <c r="L57" s="100"/>
      <c r="M57" s="120"/>
      <c r="N57" s="186">
        <v>44</v>
      </c>
      <c r="O57" s="181" t="s">
        <v>225</v>
      </c>
      <c r="P57" s="182">
        <v>37.299999999999997</v>
      </c>
      <c r="Q57" s="114">
        <f t="shared" si="1"/>
        <v>15.067293844367015</v>
      </c>
      <c r="R57" s="183">
        <v>8.1229999999999993</v>
      </c>
      <c r="S57" s="166">
        <v>8.5820000000000007</v>
      </c>
      <c r="T57" s="183">
        <f t="shared" ref="T57:T70" si="6">S57-R57</f>
        <v>0.45900000000000141</v>
      </c>
      <c r="U57" s="184">
        <f t="shared" si="3"/>
        <v>0.39464820000000123</v>
      </c>
      <c r="V57" s="185"/>
      <c r="W57" s="168">
        <v>0.26528952123514371</v>
      </c>
      <c r="X57" s="169">
        <v>0.65993772123514494</v>
      </c>
      <c r="Y57" s="170"/>
      <c r="Z57" s="170"/>
      <c r="AA57" s="83"/>
    </row>
    <row r="58" spans="1:27" x14ac:dyDescent="0.25">
      <c r="A58" s="113">
        <v>54</v>
      </c>
      <c r="B58" s="104" t="s">
        <v>62</v>
      </c>
      <c r="C58" s="119">
        <v>48.2</v>
      </c>
      <c r="D58" s="104">
        <v>20.629000000000001</v>
      </c>
      <c r="E58" s="105">
        <v>21.83</v>
      </c>
      <c r="F58" s="115">
        <f t="shared" si="0"/>
        <v>1.200999999999997</v>
      </c>
      <c r="G58" s="116">
        <v>1.0326197999999973</v>
      </c>
      <c r="H58" s="117">
        <v>8.0558280856703225E-3</v>
      </c>
      <c r="I58" s="118">
        <v>1.0406756280856677</v>
      </c>
      <c r="J58" s="110"/>
      <c r="K58" s="111"/>
      <c r="L58" s="100"/>
      <c r="M58" s="120"/>
      <c r="N58" s="174">
        <v>45</v>
      </c>
      <c r="O58" s="175" t="s">
        <v>226</v>
      </c>
      <c r="P58" s="176">
        <v>38.700000000000003</v>
      </c>
      <c r="Q58" s="114">
        <f t="shared" si="1"/>
        <v>15.63282229965157</v>
      </c>
      <c r="R58" s="177">
        <v>0</v>
      </c>
      <c r="S58" s="177">
        <v>0</v>
      </c>
      <c r="T58" s="177">
        <f t="shared" si="6"/>
        <v>0</v>
      </c>
      <c r="U58" s="179">
        <f t="shared" si="3"/>
        <v>0</v>
      </c>
      <c r="V58" s="180">
        <v>0.99411380034911256</v>
      </c>
      <c r="W58" s="168">
        <v>0.27529854541704513</v>
      </c>
      <c r="X58" s="169">
        <v>1.2694123457661577</v>
      </c>
      <c r="Y58" s="170"/>
      <c r="Z58" s="190"/>
      <c r="AA58" s="83"/>
    </row>
    <row r="59" spans="1:27" x14ac:dyDescent="0.25">
      <c r="A59" s="101">
        <v>55</v>
      </c>
      <c r="B59" s="102" t="s">
        <v>63</v>
      </c>
      <c r="C59" s="121">
        <v>98.4</v>
      </c>
      <c r="D59" s="104">
        <v>40.189</v>
      </c>
      <c r="E59" s="105">
        <v>42.276000000000003</v>
      </c>
      <c r="F59" s="106">
        <f t="shared" si="0"/>
        <v>2.0870000000000033</v>
      </c>
      <c r="G59" s="107">
        <v>1.7944026000000028</v>
      </c>
      <c r="H59" s="108">
        <v>1.6445922896887132E-2</v>
      </c>
      <c r="I59" s="109">
        <v>1.81084852289689</v>
      </c>
      <c r="J59" s="110"/>
      <c r="K59" s="111"/>
      <c r="L59" s="100"/>
      <c r="M59" s="120"/>
      <c r="N59" s="186">
        <v>46</v>
      </c>
      <c r="O59" s="181" t="s">
        <v>227</v>
      </c>
      <c r="P59" s="182">
        <v>39</v>
      </c>
      <c r="Q59" s="114">
        <f t="shared" si="1"/>
        <v>15.754006968641116</v>
      </c>
      <c r="R59" s="183">
        <v>16.100000000000001</v>
      </c>
      <c r="S59" s="166">
        <v>18.100000000000001</v>
      </c>
      <c r="T59" s="183">
        <f t="shared" si="6"/>
        <v>2</v>
      </c>
      <c r="U59" s="184">
        <f t="shared" si="3"/>
        <v>1.7196</v>
      </c>
      <c r="V59" s="185"/>
      <c r="W59" s="168">
        <v>0.27744382624514863</v>
      </c>
      <c r="X59" s="169">
        <v>1.9970438262451486</v>
      </c>
      <c r="Y59" s="170"/>
      <c r="Z59" s="170"/>
      <c r="AA59" s="83"/>
    </row>
    <row r="60" spans="1:27" x14ac:dyDescent="0.25">
      <c r="A60" s="113">
        <v>56</v>
      </c>
      <c r="B60" s="104" t="s">
        <v>64</v>
      </c>
      <c r="C60" s="119">
        <v>68</v>
      </c>
      <c r="D60" s="104">
        <v>10.157</v>
      </c>
      <c r="E60" s="105">
        <v>10.718999999999999</v>
      </c>
      <c r="F60" s="115">
        <f t="shared" si="0"/>
        <v>0.56199999999999939</v>
      </c>
      <c r="G60" s="116">
        <v>0.48320759999999946</v>
      </c>
      <c r="H60" s="117">
        <v>1.1365068668580537E-2</v>
      </c>
      <c r="I60" s="118">
        <v>0.49457266866858002</v>
      </c>
      <c r="J60" s="110"/>
      <c r="K60" s="111"/>
      <c r="L60" s="100"/>
      <c r="M60" s="120"/>
      <c r="N60" s="186">
        <v>47</v>
      </c>
      <c r="O60" s="181" t="s">
        <v>228</v>
      </c>
      <c r="P60" s="182">
        <v>35.700000000000003</v>
      </c>
      <c r="Q60" s="114">
        <f t="shared" si="1"/>
        <v>14.4209756097561</v>
      </c>
      <c r="R60" s="183">
        <v>19.599</v>
      </c>
      <c r="S60" s="166">
        <v>20.992999999999999</v>
      </c>
      <c r="T60" s="183">
        <f t="shared" si="6"/>
        <v>1.3939999999999984</v>
      </c>
      <c r="U60" s="184">
        <f t="shared" si="3"/>
        <v>1.1985611999999985</v>
      </c>
      <c r="V60" s="185"/>
      <c r="W60" s="168">
        <v>0.25385524553660133</v>
      </c>
      <c r="X60" s="169">
        <v>1.4524164455366</v>
      </c>
      <c r="Y60" s="170"/>
      <c r="Z60" s="170"/>
      <c r="AA60" s="83"/>
    </row>
    <row r="61" spans="1:27" x14ac:dyDescent="0.25">
      <c r="A61" s="113">
        <v>57</v>
      </c>
      <c r="B61" s="104" t="s">
        <v>65</v>
      </c>
      <c r="C61" s="119">
        <v>50.6</v>
      </c>
      <c r="D61" s="104">
        <v>16.701000000000001</v>
      </c>
      <c r="E61" s="105">
        <v>17.651</v>
      </c>
      <c r="F61" s="115">
        <f t="shared" si="0"/>
        <v>0.94999999999999929</v>
      </c>
      <c r="G61" s="116">
        <v>0.81680999999999937</v>
      </c>
      <c r="H61" s="117">
        <v>8.4569481563261054E-3</v>
      </c>
      <c r="I61" s="118">
        <v>0.82526694815632551</v>
      </c>
      <c r="J61" s="110"/>
      <c r="K61" s="111"/>
      <c r="L61" s="100"/>
      <c r="M61" s="110"/>
      <c r="N61" s="186">
        <v>48</v>
      </c>
      <c r="O61" s="181" t="s">
        <v>229</v>
      </c>
      <c r="P61" s="182">
        <v>34.299999999999997</v>
      </c>
      <c r="Q61" s="114">
        <f t="shared" si="1"/>
        <v>13.855447154471545</v>
      </c>
      <c r="R61" s="183">
        <v>17.568000000000001</v>
      </c>
      <c r="S61" s="166">
        <v>18.561</v>
      </c>
      <c r="T61" s="183">
        <f t="shared" si="6"/>
        <v>0.99299999999999855</v>
      </c>
      <c r="U61" s="184">
        <f t="shared" si="3"/>
        <v>0.8537813999999988</v>
      </c>
      <c r="V61" s="185"/>
      <c r="W61" s="168">
        <v>0.24385428486317012</v>
      </c>
      <c r="X61" s="169">
        <v>1.097635684863169</v>
      </c>
      <c r="Y61" s="170"/>
      <c r="Z61" s="170"/>
      <c r="AA61" s="83"/>
    </row>
    <row r="62" spans="1:27" x14ac:dyDescent="0.25">
      <c r="A62" s="101">
        <v>58</v>
      </c>
      <c r="B62" s="102" t="s">
        <v>66</v>
      </c>
      <c r="C62" s="121">
        <v>50.1</v>
      </c>
      <c r="D62" s="104">
        <v>2.2549999999999999</v>
      </c>
      <c r="E62" s="105">
        <v>2.2549999999999999</v>
      </c>
      <c r="F62" s="106">
        <f t="shared" si="0"/>
        <v>0</v>
      </c>
      <c r="G62" s="107">
        <v>0</v>
      </c>
      <c r="H62" s="108">
        <v>8.3733814749394845E-3</v>
      </c>
      <c r="I62" s="109">
        <v>8.3733814749394845E-3</v>
      </c>
      <c r="J62" s="110"/>
      <c r="K62" s="111"/>
      <c r="L62" s="100"/>
      <c r="M62" s="120"/>
      <c r="N62" s="113">
        <v>49</v>
      </c>
      <c r="O62" s="164" t="s">
        <v>230</v>
      </c>
      <c r="P62" s="171">
        <v>36.1</v>
      </c>
      <c r="Q62" s="114">
        <f t="shared" si="1"/>
        <v>14.582555168408827</v>
      </c>
      <c r="R62" s="165">
        <v>8.2520000000000007</v>
      </c>
      <c r="S62" s="166">
        <v>8.6769999999999996</v>
      </c>
      <c r="T62" s="165">
        <f t="shared" si="6"/>
        <v>0.42499999999999893</v>
      </c>
      <c r="U62" s="167">
        <f t="shared" si="3"/>
        <v>0.3654149999999991</v>
      </c>
      <c r="V62" s="168"/>
      <c r="W62" s="168">
        <v>0.25671335371412041</v>
      </c>
      <c r="X62" s="169">
        <v>0.62212835371411956</v>
      </c>
      <c r="Y62" s="170"/>
      <c r="Z62" s="170"/>
      <c r="AA62" s="83"/>
    </row>
    <row r="63" spans="1:27" x14ac:dyDescent="0.25">
      <c r="A63" s="113">
        <v>59</v>
      </c>
      <c r="B63" s="104" t="s">
        <v>67</v>
      </c>
      <c r="C63" s="119">
        <v>44.7</v>
      </c>
      <c r="D63" s="104">
        <v>13.855</v>
      </c>
      <c r="E63" s="105">
        <v>14.954000000000001</v>
      </c>
      <c r="F63" s="115">
        <f t="shared" si="0"/>
        <v>1.0990000000000002</v>
      </c>
      <c r="G63" s="116">
        <v>0.94492020000000021</v>
      </c>
      <c r="H63" s="117">
        <v>7.4708613159639716E-3</v>
      </c>
      <c r="I63" s="118">
        <v>0.95239106131596418</v>
      </c>
      <c r="J63" s="110"/>
      <c r="K63" s="111"/>
      <c r="L63" s="100"/>
      <c r="M63" s="120"/>
      <c r="N63" s="113">
        <v>50</v>
      </c>
      <c r="O63" s="164" t="s">
        <v>231</v>
      </c>
      <c r="P63" s="171">
        <v>33.700000000000003</v>
      </c>
      <c r="Q63" s="114">
        <f t="shared" si="1"/>
        <v>13.613077816492453</v>
      </c>
      <c r="R63" s="165">
        <v>8.64</v>
      </c>
      <c r="S63" s="166">
        <v>9.2520000000000007</v>
      </c>
      <c r="T63" s="165">
        <f t="shared" si="6"/>
        <v>0.6120000000000001</v>
      </c>
      <c r="U63" s="167">
        <f t="shared" si="3"/>
        <v>0.52619760000000004</v>
      </c>
      <c r="V63" s="168"/>
      <c r="W63" s="168">
        <v>0.23956930989297695</v>
      </c>
      <c r="X63" s="169">
        <v>0.76576690989297702</v>
      </c>
      <c r="Y63" s="170"/>
      <c r="Z63" s="170"/>
      <c r="AA63" s="83"/>
    </row>
    <row r="64" spans="1:27" x14ac:dyDescent="0.25">
      <c r="A64" s="113">
        <v>60</v>
      </c>
      <c r="B64" s="104" t="s">
        <v>68</v>
      </c>
      <c r="C64" s="119">
        <v>75.7</v>
      </c>
      <c r="D64" s="104">
        <v>26.542000000000002</v>
      </c>
      <c r="E64" s="105">
        <v>26.545000000000002</v>
      </c>
      <c r="F64" s="115">
        <f t="shared" si="0"/>
        <v>3.0000000000001137E-3</v>
      </c>
      <c r="G64" s="116">
        <v>2.5794000000000979E-3</v>
      </c>
      <c r="H64" s="117">
        <v>1.265199556193451E-2</v>
      </c>
      <c r="I64" s="118">
        <v>1.5231395561934608E-2</v>
      </c>
      <c r="J64" s="110"/>
      <c r="K64" s="111"/>
      <c r="L64" s="100"/>
      <c r="M64" s="120"/>
      <c r="N64" s="113">
        <v>51</v>
      </c>
      <c r="O64" s="164" t="s">
        <v>232</v>
      </c>
      <c r="P64" s="171">
        <v>28.1</v>
      </c>
      <c r="Q64" s="114">
        <f t="shared" si="1"/>
        <v>11.35096399535424</v>
      </c>
      <c r="R64" s="165">
        <v>13.083</v>
      </c>
      <c r="S64" s="166">
        <v>13.938000000000001</v>
      </c>
      <c r="T64" s="165">
        <f t="shared" si="6"/>
        <v>0.85500000000000043</v>
      </c>
      <c r="U64" s="167">
        <f t="shared" si="3"/>
        <v>0.73512900000000037</v>
      </c>
      <c r="V64" s="168"/>
      <c r="W64" s="168">
        <v>0.19960947942426063</v>
      </c>
      <c r="X64" s="169">
        <v>0.93473847942426103</v>
      </c>
      <c r="Y64" s="170"/>
      <c r="Z64" s="170"/>
      <c r="AA64" s="83"/>
    </row>
    <row r="65" spans="1:27" x14ac:dyDescent="0.25">
      <c r="A65" s="113">
        <v>61</v>
      </c>
      <c r="B65" s="104" t="s">
        <v>69</v>
      </c>
      <c r="C65" s="119">
        <v>45.8</v>
      </c>
      <c r="D65" s="104">
        <v>7.4420000000000002</v>
      </c>
      <c r="E65" s="105">
        <v>7.7619999999999996</v>
      </c>
      <c r="F65" s="115">
        <f t="shared" si="0"/>
        <v>0.3199999999999994</v>
      </c>
      <c r="G65" s="116">
        <v>0.27513599999999949</v>
      </c>
      <c r="H65" s="117">
        <v>7.6547080150145379E-3</v>
      </c>
      <c r="I65" s="118">
        <v>0.28279070801501405</v>
      </c>
      <c r="J65" s="110"/>
      <c r="K65" s="111"/>
      <c r="L65" s="100"/>
      <c r="M65" s="120"/>
      <c r="N65" s="113">
        <v>52</v>
      </c>
      <c r="O65" s="164" t="s">
        <v>233</v>
      </c>
      <c r="P65" s="171">
        <v>26.6</v>
      </c>
      <c r="Q65" s="114">
        <f t="shared" si="1"/>
        <v>10.745040650406505</v>
      </c>
      <c r="R65" s="165">
        <v>13.557</v>
      </c>
      <c r="S65" s="166">
        <v>14.236000000000001</v>
      </c>
      <c r="T65" s="165">
        <f t="shared" si="6"/>
        <v>0.67900000000000027</v>
      </c>
      <c r="U65" s="167">
        <f t="shared" si="3"/>
        <v>0.58380420000000022</v>
      </c>
      <c r="V65" s="168"/>
      <c r="W65" s="168">
        <v>0.18891614786326291</v>
      </c>
      <c r="X65" s="169">
        <v>0.77272034786326316</v>
      </c>
      <c r="Y65" s="170"/>
      <c r="Z65" s="170"/>
      <c r="AA65" s="83"/>
    </row>
    <row r="66" spans="1:27" x14ac:dyDescent="0.25">
      <c r="A66" s="113">
        <v>62</v>
      </c>
      <c r="B66" s="104" t="s">
        <v>70</v>
      </c>
      <c r="C66" s="119">
        <v>48.4</v>
      </c>
      <c r="D66" s="104">
        <v>16.082999999999998</v>
      </c>
      <c r="E66" s="105">
        <v>16.082999999999998</v>
      </c>
      <c r="F66" s="115">
        <f t="shared" si="0"/>
        <v>0</v>
      </c>
      <c r="G66" s="116">
        <v>0</v>
      </c>
      <c r="H66" s="117">
        <v>8.0892547582249712E-3</v>
      </c>
      <c r="I66" s="118">
        <v>8.0892547582249712E-3</v>
      </c>
      <c r="J66" s="110"/>
      <c r="K66" s="111"/>
      <c r="L66" s="100"/>
      <c r="M66" s="120"/>
      <c r="N66" s="113">
        <v>53</v>
      </c>
      <c r="O66" s="164" t="s">
        <v>234</v>
      </c>
      <c r="P66" s="171">
        <v>27.9</v>
      </c>
      <c r="Q66" s="114">
        <f t="shared" si="1"/>
        <v>11.270174216027876</v>
      </c>
      <c r="R66" s="165">
        <v>14.802</v>
      </c>
      <c r="S66" s="166">
        <v>15.584</v>
      </c>
      <c r="T66" s="165">
        <f t="shared" si="6"/>
        <v>0.78200000000000003</v>
      </c>
      <c r="U66" s="167">
        <f t="shared" si="3"/>
        <v>0.67236360000000006</v>
      </c>
      <c r="V66" s="168"/>
      <c r="W66" s="168">
        <v>0.19818345319769551</v>
      </c>
      <c r="X66" s="169">
        <v>0.87054705319769554</v>
      </c>
      <c r="Y66" s="170"/>
      <c r="Z66" s="170"/>
      <c r="AA66" s="83"/>
    </row>
    <row r="67" spans="1:27" x14ac:dyDescent="0.25">
      <c r="A67" s="113">
        <v>63</v>
      </c>
      <c r="B67" s="104" t="s">
        <v>71</v>
      </c>
      <c r="C67" s="119">
        <v>48</v>
      </c>
      <c r="D67" s="104">
        <v>17.997</v>
      </c>
      <c r="E67" s="105">
        <v>19.155999999999999</v>
      </c>
      <c r="F67" s="115">
        <f t="shared" si="0"/>
        <v>1.1589999999999989</v>
      </c>
      <c r="G67" s="116">
        <v>0.99650819999999907</v>
      </c>
      <c r="H67" s="117">
        <v>8.0224014131156738E-3</v>
      </c>
      <c r="I67" s="118">
        <v>1.0045306014131148</v>
      </c>
      <c r="J67" s="110"/>
      <c r="K67" s="111"/>
      <c r="L67" s="100"/>
      <c r="M67" s="120"/>
      <c r="N67" s="186">
        <v>54</v>
      </c>
      <c r="O67" s="181" t="s">
        <v>235</v>
      </c>
      <c r="P67" s="182">
        <v>25.9</v>
      </c>
      <c r="Q67" s="114">
        <f t="shared" si="1"/>
        <v>10.462276422764228</v>
      </c>
      <c r="R67" s="183">
        <v>8.2840000000000007</v>
      </c>
      <c r="S67" s="166">
        <v>8.8670000000000009</v>
      </c>
      <c r="T67" s="183">
        <f t="shared" si="6"/>
        <v>0.58300000000000018</v>
      </c>
      <c r="U67" s="184">
        <f t="shared" si="3"/>
        <v>0.50126340000000014</v>
      </c>
      <c r="V67" s="185"/>
      <c r="W67" s="168">
        <v>0.18392739905394739</v>
      </c>
      <c r="X67" s="169">
        <v>0.68519079905394753</v>
      </c>
      <c r="Y67" s="170"/>
      <c r="Z67" s="170"/>
      <c r="AA67" s="83"/>
    </row>
    <row r="68" spans="1:27" x14ac:dyDescent="0.25">
      <c r="A68" s="101">
        <v>64</v>
      </c>
      <c r="B68" s="102" t="s">
        <v>72</v>
      </c>
      <c r="C68" s="121">
        <v>98.7</v>
      </c>
      <c r="D68" s="104">
        <v>29.007000000000001</v>
      </c>
      <c r="E68" s="105">
        <v>30.923999999999999</v>
      </c>
      <c r="F68" s="106">
        <f t="shared" si="0"/>
        <v>1.916999999999998</v>
      </c>
      <c r="G68" s="107">
        <v>1.6482365999999984</v>
      </c>
      <c r="H68" s="108">
        <v>1.6496062905719103E-2</v>
      </c>
      <c r="I68" s="109">
        <v>1.6647326629057175</v>
      </c>
      <c r="J68" s="110"/>
      <c r="K68" s="111"/>
      <c r="L68" s="100"/>
      <c r="M68" s="120"/>
      <c r="N68" s="113">
        <v>55</v>
      </c>
      <c r="O68" s="164" t="s">
        <v>236</v>
      </c>
      <c r="P68" s="171">
        <v>26.1</v>
      </c>
      <c r="Q68" s="114">
        <f t="shared" si="1"/>
        <v>10.543066202090593</v>
      </c>
      <c r="R68" s="165">
        <v>13.173</v>
      </c>
      <c r="S68" s="166">
        <v>13.622999999999999</v>
      </c>
      <c r="T68" s="165">
        <f t="shared" si="6"/>
        <v>0.44999999999999929</v>
      </c>
      <c r="U68" s="167">
        <f t="shared" si="3"/>
        <v>0.38690999999999937</v>
      </c>
      <c r="V68" s="168"/>
      <c r="W68" s="168">
        <v>0.18535266025980643</v>
      </c>
      <c r="X68" s="169">
        <v>0.57226266025980577</v>
      </c>
      <c r="Y68" s="170"/>
      <c r="Z68" s="170"/>
      <c r="AA68" s="83"/>
    </row>
    <row r="69" spans="1:27" x14ac:dyDescent="0.25">
      <c r="A69" s="113">
        <v>65</v>
      </c>
      <c r="B69" s="104" t="s">
        <v>73</v>
      </c>
      <c r="C69" s="119">
        <v>67.7</v>
      </c>
      <c r="D69" s="104">
        <v>18.097999999999999</v>
      </c>
      <c r="E69" s="105">
        <v>19.271000000000001</v>
      </c>
      <c r="F69" s="115">
        <f t="shared" si="0"/>
        <v>1.1730000000000018</v>
      </c>
      <c r="G69" s="116">
        <v>1.0085454000000016</v>
      </c>
      <c r="H69" s="117">
        <v>1.1314928659748565E-2</v>
      </c>
      <c r="I69" s="118">
        <v>1.0198603286597501</v>
      </c>
      <c r="J69" s="110"/>
      <c r="K69" s="111"/>
      <c r="L69" s="100"/>
      <c r="M69" s="120"/>
      <c r="N69" s="186">
        <v>56</v>
      </c>
      <c r="O69" s="181" t="s">
        <v>237</v>
      </c>
      <c r="P69" s="182">
        <v>34.4</v>
      </c>
      <c r="Q69" s="114">
        <f t="shared" si="1"/>
        <v>13.895842044134728</v>
      </c>
      <c r="R69" s="183">
        <v>16.428999999999998</v>
      </c>
      <c r="S69" s="166">
        <v>17.414999999999999</v>
      </c>
      <c r="T69" s="183">
        <f t="shared" si="6"/>
        <v>0.98600000000000065</v>
      </c>
      <c r="U69" s="184">
        <f t="shared" si="3"/>
        <v>0.84776280000000059</v>
      </c>
      <c r="V69" s="185"/>
      <c r="W69" s="168">
        <v>0.2445685144900554</v>
      </c>
      <c r="X69" s="169">
        <v>1.0923313144900559</v>
      </c>
      <c r="Y69" s="170"/>
      <c r="Z69" s="170"/>
      <c r="AA69" s="83"/>
    </row>
    <row r="70" spans="1:27" x14ac:dyDescent="0.25">
      <c r="A70" s="113">
        <v>66</v>
      </c>
      <c r="B70" s="104" t="s">
        <v>74</v>
      </c>
      <c r="C70" s="119">
        <v>50.1</v>
      </c>
      <c r="D70" s="104">
        <v>2.8029999999999999</v>
      </c>
      <c r="E70" s="105">
        <v>3.1019999999999999</v>
      </c>
      <c r="F70" s="115">
        <f t="shared" si="0"/>
        <v>0.29899999999999993</v>
      </c>
      <c r="G70" s="116">
        <v>0.25708019999999993</v>
      </c>
      <c r="H70" s="117">
        <v>8.3733814749394845E-3</v>
      </c>
      <c r="I70" s="118">
        <v>0.26545358147493942</v>
      </c>
      <c r="J70" s="110"/>
      <c r="K70" s="111"/>
      <c r="L70" s="100"/>
      <c r="M70" s="120"/>
      <c r="N70" s="113">
        <v>57</v>
      </c>
      <c r="O70" s="164" t="s">
        <v>238</v>
      </c>
      <c r="P70" s="171">
        <v>32.1</v>
      </c>
      <c r="Q70" s="114">
        <f t="shared" si="1"/>
        <v>12.966759581881535</v>
      </c>
      <c r="R70" s="165">
        <v>16.388999999999999</v>
      </c>
      <c r="S70" s="166">
        <v>17.004999999999999</v>
      </c>
      <c r="T70" s="165">
        <f t="shared" si="6"/>
        <v>0.61599999999999966</v>
      </c>
      <c r="U70" s="167">
        <f t="shared" si="3"/>
        <v>0.52963679999999969</v>
      </c>
      <c r="V70" s="168"/>
      <c r="W70" s="168">
        <v>0.22814608470332548</v>
      </c>
      <c r="X70" s="169">
        <v>0.75778288470332522</v>
      </c>
      <c r="Y70" s="170"/>
      <c r="Z70" s="170"/>
      <c r="AA70" s="83"/>
    </row>
    <row r="71" spans="1:27" x14ac:dyDescent="0.25">
      <c r="A71" s="113">
        <v>67</v>
      </c>
      <c r="B71" s="104" t="s">
        <v>75</v>
      </c>
      <c r="C71" s="119">
        <v>50.1</v>
      </c>
      <c r="D71" s="104">
        <v>15.097</v>
      </c>
      <c r="E71" s="105">
        <v>16</v>
      </c>
      <c r="F71" s="115">
        <f t="shared" si="0"/>
        <v>0.90300000000000047</v>
      </c>
      <c r="G71" s="116">
        <v>0.77639940000000041</v>
      </c>
      <c r="H71" s="117">
        <v>8.3733814749394845E-3</v>
      </c>
      <c r="I71" s="118">
        <v>0.7847727814749399</v>
      </c>
      <c r="J71" s="110"/>
      <c r="K71" s="111"/>
      <c r="L71" s="100"/>
      <c r="M71" s="120"/>
      <c r="N71" s="187">
        <v>58</v>
      </c>
      <c r="O71" s="164" t="s">
        <v>239</v>
      </c>
      <c r="P71" s="171">
        <v>33.9</v>
      </c>
      <c r="Q71" s="114">
        <f t="shared" si="1"/>
        <v>13.693867595818816</v>
      </c>
      <c r="R71" s="165">
        <v>11.664</v>
      </c>
      <c r="S71" s="166">
        <v>12.507999999999999</v>
      </c>
      <c r="T71" s="165">
        <f>S71-R71</f>
        <v>0.84399999999999942</v>
      </c>
      <c r="U71" s="167">
        <f t="shared" si="3"/>
        <v>0.72567119999999952</v>
      </c>
      <c r="V71" s="168"/>
      <c r="W71" s="168">
        <v>0.2409975581660746</v>
      </c>
      <c r="X71" s="169">
        <v>0.96666875816607412</v>
      </c>
      <c r="Y71" s="170"/>
      <c r="Z71" s="170"/>
      <c r="AA71" s="83"/>
    </row>
    <row r="72" spans="1:27" x14ac:dyDescent="0.25">
      <c r="A72" s="113">
        <v>68</v>
      </c>
      <c r="B72" s="104" t="s">
        <v>76</v>
      </c>
      <c r="C72" s="119">
        <v>45.2</v>
      </c>
      <c r="D72" s="104">
        <v>1.256</v>
      </c>
      <c r="E72" s="105">
        <v>1.256</v>
      </c>
      <c r="F72" s="115">
        <f t="shared" si="0"/>
        <v>0</v>
      </c>
      <c r="G72" s="116">
        <v>0</v>
      </c>
      <c r="H72" s="117">
        <v>7.5544279973505926E-3</v>
      </c>
      <c r="I72" s="118">
        <v>7.5544279973505926E-3</v>
      </c>
      <c r="J72" s="110"/>
      <c r="K72" s="111"/>
      <c r="L72" s="100"/>
      <c r="M72" s="120"/>
      <c r="N72" s="113">
        <v>59</v>
      </c>
      <c r="O72" s="164" t="s">
        <v>240</v>
      </c>
      <c r="P72" s="171">
        <v>37.299999999999997</v>
      </c>
      <c r="Q72" s="114">
        <f t="shared" si="1"/>
        <v>15.067293844367015</v>
      </c>
      <c r="R72" s="165">
        <v>7.71</v>
      </c>
      <c r="S72" s="166">
        <v>8.4559999999999995</v>
      </c>
      <c r="T72" s="165">
        <f t="shared" ref="T72:T76" si="7">S72-R72</f>
        <v>0.74599999999999955</v>
      </c>
      <c r="U72" s="167">
        <f t="shared" si="3"/>
        <v>0.64141079999999961</v>
      </c>
      <c r="V72" s="168"/>
      <c r="W72" s="168">
        <v>0.26528952123514371</v>
      </c>
      <c r="X72" s="169">
        <v>0.90670032123514333</v>
      </c>
      <c r="Y72" s="170"/>
      <c r="Z72" s="170"/>
      <c r="AA72" s="83"/>
    </row>
    <row r="73" spans="1:27" x14ac:dyDescent="0.25">
      <c r="A73" s="101">
        <v>69</v>
      </c>
      <c r="B73" s="102" t="s">
        <v>77</v>
      </c>
      <c r="C73" s="121">
        <v>75.8</v>
      </c>
      <c r="D73" s="104">
        <v>1.0129999999999999</v>
      </c>
      <c r="E73" s="105">
        <v>2.6619999999999999</v>
      </c>
      <c r="F73" s="106">
        <f t="shared" si="0"/>
        <v>1.649</v>
      </c>
      <c r="G73" s="107">
        <v>1.4178102000000001</v>
      </c>
      <c r="H73" s="108">
        <v>1.2668708898211834E-2</v>
      </c>
      <c r="I73" s="109">
        <v>1.4304789088982119</v>
      </c>
      <c r="J73" s="110"/>
      <c r="K73" s="111"/>
      <c r="L73" s="100"/>
      <c r="M73" s="120"/>
      <c r="N73" s="113">
        <v>60</v>
      </c>
      <c r="O73" s="164" t="s">
        <v>241</v>
      </c>
      <c r="P73" s="171">
        <v>38.4</v>
      </c>
      <c r="Q73" s="114">
        <f t="shared" si="1"/>
        <v>15.511637630662021</v>
      </c>
      <c r="R73" s="165">
        <v>19.117000000000001</v>
      </c>
      <c r="S73" s="166">
        <v>20.381</v>
      </c>
      <c r="T73" s="165">
        <f t="shared" si="7"/>
        <v>1.2639999999999993</v>
      </c>
      <c r="U73" s="167">
        <f t="shared" si="3"/>
        <v>1.0867871999999994</v>
      </c>
      <c r="V73" s="168"/>
      <c r="W73" s="168">
        <v>0.27315343753166782</v>
      </c>
      <c r="X73" s="169">
        <v>1.3599406375316672</v>
      </c>
      <c r="Y73" s="170"/>
      <c r="Z73" s="170"/>
      <c r="AA73" s="83"/>
    </row>
    <row r="74" spans="1:27" x14ac:dyDescent="0.25">
      <c r="A74" s="113">
        <v>70</v>
      </c>
      <c r="B74" s="104" t="s">
        <v>78</v>
      </c>
      <c r="C74" s="119">
        <v>45.6</v>
      </c>
      <c r="D74" s="104">
        <v>21.981000000000002</v>
      </c>
      <c r="E74" s="105">
        <v>23.324000000000002</v>
      </c>
      <c r="F74" s="115">
        <f t="shared" si="0"/>
        <v>1.343</v>
      </c>
      <c r="G74" s="116">
        <v>1.1547114000000001</v>
      </c>
      <c r="H74" s="117">
        <v>7.62128134245989E-3</v>
      </c>
      <c r="I74" s="118">
        <v>1.1623326813424599</v>
      </c>
      <c r="J74" s="110"/>
      <c r="K74" s="111"/>
      <c r="L74" s="100"/>
      <c r="M74" s="120"/>
      <c r="N74" s="113">
        <v>61</v>
      </c>
      <c r="O74" s="164" t="s">
        <v>242</v>
      </c>
      <c r="P74" s="171">
        <v>67.3</v>
      </c>
      <c r="Q74" s="114">
        <f t="shared" si="1"/>
        <v>27.185760743321719</v>
      </c>
      <c r="R74" s="183">
        <v>7.835</v>
      </c>
      <c r="S74" s="165">
        <v>8.9749999999999996</v>
      </c>
      <c r="T74" s="183">
        <f t="shared" si="7"/>
        <v>1.1399999999999997</v>
      </c>
      <c r="U74" s="167">
        <f t="shared" si="3"/>
        <v>0.98017199999999971</v>
      </c>
      <c r="V74" s="168"/>
      <c r="W74" s="168">
        <v>0.48059599562706734</v>
      </c>
      <c r="X74" s="169">
        <v>1.4607679956270672</v>
      </c>
      <c r="Y74" s="170"/>
      <c r="Z74" s="170"/>
      <c r="AA74" s="83"/>
    </row>
    <row r="75" spans="1:27" x14ac:dyDescent="0.25">
      <c r="A75" s="113">
        <v>71</v>
      </c>
      <c r="B75" s="104" t="s">
        <v>79</v>
      </c>
      <c r="C75" s="119">
        <v>47.7</v>
      </c>
      <c r="D75" s="104">
        <v>16.832999999999998</v>
      </c>
      <c r="E75" s="105">
        <v>18.359000000000002</v>
      </c>
      <c r="F75" s="115">
        <f t="shared" si="0"/>
        <v>1.5260000000000034</v>
      </c>
      <c r="G75" s="116">
        <v>1.312054800000003</v>
      </c>
      <c r="H75" s="117">
        <v>7.9722614042837016E-3</v>
      </c>
      <c r="I75" s="118">
        <v>1.3200270614042866</v>
      </c>
      <c r="J75" s="110"/>
      <c r="K75" s="111"/>
      <c r="L75" s="100"/>
      <c r="M75" s="120"/>
      <c r="N75" s="174">
        <v>62</v>
      </c>
      <c r="O75" s="175" t="s">
        <v>243</v>
      </c>
      <c r="P75" s="176">
        <v>32</v>
      </c>
      <c r="Q75" s="114">
        <f t="shared" si="1"/>
        <v>12.926364692218351</v>
      </c>
      <c r="R75" s="177">
        <v>2</v>
      </c>
      <c r="S75" s="177">
        <v>2</v>
      </c>
      <c r="T75" s="177">
        <f t="shared" si="7"/>
        <v>0</v>
      </c>
      <c r="U75" s="179">
        <f t="shared" si="3"/>
        <v>0</v>
      </c>
      <c r="V75" s="179">
        <v>0.82200624318272864</v>
      </c>
      <c r="W75" s="168">
        <v>0.22743229606281024</v>
      </c>
      <c r="X75" s="169">
        <v>1.0494385392455388</v>
      </c>
      <c r="Y75" s="170"/>
      <c r="Z75" s="170"/>
      <c r="AA75" s="83"/>
    </row>
    <row r="76" spans="1:27" x14ac:dyDescent="0.25">
      <c r="A76" s="101">
        <v>72</v>
      </c>
      <c r="B76" s="102" t="s">
        <v>80</v>
      </c>
      <c r="C76" s="121">
        <v>48.3</v>
      </c>
      <c r="D76" s="104">
        <v>18.138999999999999</v>
      </c>
      <c r="E76" s="105">
        <v>19.457000000000001</v>
      </c>
      <c r="F76" s="106">
        <f t="shared" si="0"/>
        <v>1.3180000000000014</v>
      </c>
      <c r="G76" s="107">
        <v>1.1332164000000011</v>
      </c>
      <c r="H76" s="108">
        <v>8.072541421947646E-3</v>
      </c>
      <c r="I76" s="109">
        <v>1.1412889414219487</v>
      </c>
      <c r="J76" s="110"/>
      <c r="K76" s="111"/>
      <c r="L76" s="100"/>
      <c r="M76" s="120"/>
      <c r="N76" s="186">
        <v>63</v>
      </c>
      <c r="O76" s="181" t="s">
        <v>244</v>
      </c>
      <c r="P76" s="182">
        <v>88.1</v>
      </c>
      <c r="Q76" s="114">
        <f t="shared" si="1"/>
        <v>35.587897793263643</v>
      </c>
      <c r="R76" s="165">
        <v>3</v>
      </c>
      <c r="S76" s="165">
        <v>3.0409999999999999</v>
      </c>
      <c r="T76" s="165">
        <f t="shared" si="7"/>
        <v>4.0999999999999925E-2</v>
      </c>
      <c r="U76" s="184">
        <f t="shared" si="3"/>
        <v>3.5251799999999937E-2</v>
      </c>
      <c r="V76" s="184"/>
      <c r="W76" s="168">
        <v>0.63090089658976567</v>
      </c>
      <c r="X76" s="169">
        <v>0.66615269658976561</v>
      </c>
      <c r="Y76" s="170"/>
      <c r="Z76" s="170"/>
      <c r="AA76" s="83"/>
    </row>
    <row r="77" spans="1:27" x14ac:dyDescent="0.25">
      <c r="A77" s="125">
        <v>73</v>
      </c>
      <c r="B77" s="104" t="s">
        <v>81</v>
      </c>
      <c r="C77" s="119">
        <v>98.7</v>
      </c>
      <c r="D77" s="104">
        <v>39.393000000000001</v>
      </c>
      <c r="E77" s="105">
        <v>41.423000000000002</v>
      </c>
      <c r="F77" s="115">
        <f t="shared" si="0"/>
        <v>2.0300000000000011</v>
      </c>
      <c r="G77" s="116">
        <v>1.745394000000001</v>
      </c>
      <c r="H77" s="117">
        <v>1.6496062905719103E-2</v>
      </c>
      <c r="I77" s="118">
        <v>1.7618900629057201</v>
      </c>
      <c r="J77" s="110"/>
      <c r="K77" s="111"/>
      <c r="L77" s="100"/>
      <c r="M77" s="120"/>
      <c r="N77" s="230" t="s">
        <v>262</v>
      </c>
      <c r="O77" s="231"/>
      <c r="P77" s="191">
        <f t="shared" ref="P77:U77" si="8">SUM(P14:P76)</f>
        <v>2152.5000000000005</v>
      </c>
      <c r="Q77" s="191">
        <f t="shared" si="8"/>
        <v>869.5</v>
      </c>
      <c r="R77" s="191">
        <f t="shared" si="8"/>
        <v>618.29200000000014</v>
      </c>
      <c r="S77" s="191">
        <f t="shared" si="8"/>
        <v>655.01</v>
      </c>
      <c r="T77" s="191">
        <f t="shared" si="8"/>
        <v>36.718000000000004</v>
      </c>
      <c r="U77" s="192">
        <f t="shared" si="8"/>
        <v>31.570136399999999</v>
      </c>
      <c r="V77" s="192">
        <v>6.0648648129825702</v>
      </c>
      <c r="W77" s="192">
        <v>15.307998787017429</v>
      </c>
      <c r="X77" s="192">
        <v>52.942999999999969</v>
      </c>
      <c r="Y77" s="193"/>
      <c r="Z77" s="193"/>
      <c r="AA77" s="83"/>
    </row>
    <row r="78" spans="1:27" x14ac:dyDescent="0.25">
      <c r="A78" s="113">
        <v>74</v>
      </c>
      <c r="B78" s="104" t="s">
        <v>82</v>
      </c>
      <c r="C78" s="119">
        <v>67.5</v>
      </c>
      <c r="D78" s="104">
        <v>8.5969999999999995</v>
      </c>
      <c r="E78" s="105">
        <v>9</v>
      </c>
      <c r="F78" s="115">
        <f t="shared" si="0"/>
        <v>0.40300000000000047</v>
      </c>
      <c r="G78" s="116">
        <v>0.3464994000000004</v>
      </c>
      <c r="H78" s="117">
        <v>1.1281501987193916E-2</v>
      </c>
      <c r="I78" s="118">
        <v>0.35778090198719431</v>
      </c>
      <c r="J78" s="110"/>
      <c r="K78" s="111"/>
      <c r="L78" s="100"/>
      <c r="M78" s="120"/>
      <c r="N78" s="172" t="s">
        <v>267</v>
      </c>
      <c r="O78" s="172" t="s">
        <v>267</v>
      </c>
      <c r="P78" s="172" t="s">
        <v>267</v>
      </c>
      <c r="Q78" s="172"/>
      <c r="R78" s="172" t="s">
        <v>267</v>
      </c>
      <c r="S78" s="172"/>
      <c r="T78" s="172"/>
      <c r="U78" s="172"/>
      <c r="V78" s="172"/>
      <c r="W78" s="172"/>
      <c r="X78" s="172"/>
      <c r="Y78" s="194"/>
      <c r="Z78" s="194"/>
      <c r="AA78" s="83"/>
    </row>
    <row r="79" spans="1:27" x14ac:dyDescent="0.25">
      <c r="A79" s="113">
        <v>75</v>
      </c>
      <c r="B79" s="104" t="s">
        <v>83</v>
      </c>
      <c r="C79" s="119">
        <v>50.1</v>
      </c>
      <c r="D79" s="104">
        <v>17.893000000000001</v>
      </c>
      <c r="E79" s="105">
        <v>19.015999999999998</v>
      </c>
      <c r="F79" s="115">
        <f t="shared" ref="F79:F142" si="9">E79-D79</f>
        <v>1.1229999999999976</v>
      </c>
      <c r="G79" s="116">
        <v>0.96555539999999795</v>
      </c>
      <c r="H79" s="117">
        <v>8.3733814749394845E-3</v>
      </c>
      <c r="I79" s="118">
        <v>0.97392878147493744</v>
      </c>
      <c r="J79" s="110"/>
      <c r="K79" s="111"/>
      <c r="L79" s="100"/>
      <c r="M79" s="120"/>
      <c r="N79" s="195"/>
      <c r="O79" s="195"/>
      <c r="P79" s="3"/>
      <c r="Q79" s="3"/>
      <c r="R79" s="3"/>
      <c r="S79" s="3"/>
      <c r="T79" s="3"/>
      <c r="U79" s="3"/>
      <c r="V79" s="3"/>
      <c r="W79" s="3"/>
      <c r="X79" s="3"/>
      <c r="Y79" s="194"/>
      <c r="Z79" s="194"/>
      <c r="AA79" s="83"/>
    </row>
    <row r="80" spans="1:27" x14ac:dyDescent="0.25">
      <c r="A80" s="113">
        <v>76</v>
      </c>
      <c r="B80" s="104" t="s">
        <v>84</v>
      </c>
      <c r="C80" s="119">
        <v>50.3</v>
      </c>
      <c r="D80" s="104">
        <v>12.17</v>
      </c>
      <c r="E80" s="105">
        <v>12.721</v>
      </c>
      <c r="F80" s="115">
        <f t="shared" si="9"/>
        <v>0.55100000000000016</v>
      </c>
      <c r="G80" s="116">
        <v>0.47374980000000017</v>
      </c>
      <c r="H80" s="117">
        <v>8.4068081474941315E-3</v>
      </c>
      <c r="I80" s="118">
        <v>0.48215660814749428</v>
      </c>
      <c r="J80" s="110"/>
      <c r="K80" s="111"/>
      <c r="L80" s="100"/>
      <c r="M80" s="120"/>
      <c r="N80" s="195"/>
      <c r="O80" s="195"/>
      <c r="P80" s="3"/>
      <c r="Q80" s="3"/>
      <c r="R80" s="3"/>
      <c r="S80" s="3"/>
      <c r="T80" s="3"/>
      <c r="U80" s="3"/>
      <c r="V80" s="3"/>
      <c r="W80" s="3"/>
      <c r="X80" s="3"/>
      <c r="Y80" s="194"/>
      <c r="Z80" s="194"/>
      <c r="AA80" s="83"/>
    </row>
    <row r="81" spans="1:27" x14ac:dyDescent="0.25">
      <c r="A81" s="113">
        <v>77</v>
      </c>
      <c r="B81" s="104" t="s">
        <v>85</v>
      </c>
      <c r="C81" s="119">
        <v>45.2</v>
      </c>
      <c r="D81" s="104">
        <v>1.0609999999999999</v>
      </c>
      <c r="E81" s="105">
        <v>1.0620000000000001</v>
      </c>
      <c r="F81" s="115">
        <f t="shared" si="9"/>
        <v>1.0000000000001119E-3</v>
      </c>
      <c r="G81" s="116">
        <v>8.5980000000009625E-4</v>
      </c>
      <c r="H81" s="117">
        <v>7.5544279973505926E-3</v>
      </c>
      <c r="I81" s="118">
        <v>8.414227997350688E-3</v>
      </c>
      <c r="J81" s="110"/>
      <c r="K81" s="111"/>
      <c r="L81" s="100"/>
      <c r="M81" s="120"/>
      <c r="N81" s="3"/>
      <c r="O81" s="195"/>
      <c r="P81" s="3"/>
      <c r="Q81" s="3"/>
      <c r="R81" s="3"/>
      <c r="S81" s="3"/>
      <c r="T81" s="3"/>
      <c r="U81" s="3"/>
      <c r="V81" s="3"/>
      <c r="W81" s="3"/>
      <c r="X81" s="3"/>
      <c r="Y81" s="194"/>
      <c r="Z81" s="194"/>
      <c r="AA81" s="83"/>
    </row>
    <row r="82" spans="1:27" x14ac:dyDescent="0.25">
      <c r="A82" s="113">
        <v>78</v>
      </c>
      <c r="B82" s="104" t="s">
        <v>86</v>
      </c>
      <c r="C82" s="119">
        <v>75.5</v>
      </c>
      <c r="D82" s="104">
        <v>22.907</v>
      </c>
      <c r="E82" s="105">
        <v>24.265999999999998</v>
      </c>
      <c r="F82" s="115">
        <f t="shared" si="9"/>
        <v>1.3589999999999982</v>
      </c>
      <c r="G82" s="116">
        <v>1.1684681999999984</v>
      </c>
      <c r="H82" s="117">
        <v>1.2618568889379862E-2</v>
      </c>
      <c r="I82" s="118">
        <v>1.1810867688893782</v>
      </c>
      <c r="J82" s="110"/>
      <c r="K82" s="111"/>
      <c r="L82" s="100"/>
      <c r="M82" s="120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194"/>
      <c r="Z82" s="194"/>
      <c r="AA82" s="83"/>
    </row>
    <row r="83" spans="1:27" x14ac:dyDescent="0.25">
      <c r="A83" s="113">
        <v>79</v>
      </c>
      <c r="B83" s="104" t="s">
        <v>87</v>
      </c>
      <c r="C83" s="119">
        <v>45.7</v>
      </c>
      <c r="D83" s="104">
        <v>9.9619999999999997</v>
      </c>
      <c r="E83" s="105">
        <v>10.833</v>
      </c>
      <c r="F83" s="115">
        <f t="shared" si="9"/>
        <v>0.87100000000000044</v>
      </c>
      <c r="G83" s="116">
        <v>0.74888580000000038</v>
      </c>
      <c r="H83" s="117">
        <v>7.6379946787372144E-3</v>
      </c>
      <c r="I83" s="118">
        <v>0.75652379467873754</v>
      </c>
      <c r="J83" s="110"/>
      <c r="K83" s="111"/>
      <c r="L83" s="100"/>
      <c r="M83" s="120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194"/>
      <c r="Z83" s="194"/>
      <c r="AA83" s="83"/>
    </row>
    <row r="84" spans="1:27" x14ac:dyDescent="0.25">
      <c r="A84" s="113">
        <v>80</v>
      </c>
      <c r="B84" s="104" t="s">
        <v>88</v>
      </c>
      <c r="C84" s="119">
        <v>48.1</v>
      </c>
      <c r="D84" s="104">
        <v>15.33</v>
      </c>
      <c r="E84" s="105">
        <v>16.100999999999999</v>
      </c>
      <c r="F84" s="115">
        <f t="shared" si="9"/>
        <v>0.77099999999999902</v>
      </c>
      <c r="G84" s="116">
        <v>0.66290579999999921</v>
      </c>
      <c r="H84" s="117">
        <v>8.0391147493929973E-3</v>
      </c>
      <c r="I84" s="118">
        <v>0.67094491474939222</v>
      </c>
      <c r="J84" s="110"/>
      <c r="K84" s="111"/>
      <c r="L84" s="100"/>
      <c r="M84" s="120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194"/>
      <c r="Z84" s="194"/>
      <c r="AA84" s="83"/>
    </row>
    <row r="85" spans="1:27" x14ac:dyDescent="0.25">
      <c r="A85" s="113">
        <v>81</v>
      </c>
      <c r="B85" s="104" t="s">
        <v>89</v>
      </c>
      <c r="C85" s="119">
        <v>48.6</v>
      </c>
      <c r="D85" s="104">
        <v>17.654</v>
      </c>
      <c r="E85" s="105">
        <v>18.515000000000001</v>
      </c>
      <c r="F85" s="115">
        <f t="shared" si="9"/>
        <v>0.86100000000000065</v>
      </c>
      <c r="G85" s="116">
        <v>0.74028780000000061</v>
      </c>
      <c r="H85" s="117">
        <v>8.12268143077962E-3</v>
      </c>
      <c r="I85" s="118">
        <v>0.74841048143078026</v>
      </c>
      <c r="J85" s="110"/>
      <c r="K85" s="111"/>
      <c r="L85" s="100"/>
      <c r="M85" s="120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83"/>
    </row>
    <row r="86" spans="1:27" x14ac:dyDescent="0.25">
      <c r="A86" s="101">
        <v>82</v>
      </c>
      <c r="B86" s="102" t="s">
        <v>90</v>
      </c>
      <c r="C86" s="121">
        <v>100.9</v>
      </c>
      <c r="D86" s="102">
        <v>5.1849999999999996</v>
      </c>
      <c r="E86" s="105">
        <v>5.1849999999999996</v>
      </c>
      <c r="F86" s="106">
        <f t="shared" si="9"/>
        <v>0</v>
      </c>
      <c r="G86" s="107">
        <v>0</v>
      </c>
      <c r="H86" s="108">
        <v>1.686375630382024E-2</v>
      </c>
      <c r="I86" s="109">
        <v>1.686375630382024E-2</v>
      </c>
      <c r="J86" s="110"/>
      <c r="K86" s="111"/>
      <c r="L86" s="100"/>
      <c r="M86" s="120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83"/>
    </row>
    <row r="87" spans="1:27" x14ac:dyDescent="0.25">
      <c r="A87" s="113">
        <v>83</v>
      </c>
      <c r="B87" s="104" t="s">
        <v>91</v>
      </c>
      <c r="C87" s="119">
        <v>67.8</v>
      </c>
      <c r="D87" s="104">
        <v>21.119</v>
      </c>
      <c r="E87" s="105">
        <v>22.013999999999999</v>
      </c>
      <c r="F87" s="115">
        <f t="shared" si="9"/>
        <v>0.89499999999999957</v>
      </c>
      <c r="G87" s="116">
        <v>0.76952099999999968</v>
      </c>
      <c r="H87" s="117">
        <v>1.1331641996025888E-2</v>
      </c>
      <c r="I87" s="118">
        <v>0.78085264199602555</v>
      </c>
      <c r="J87" s="110"/>
      <c r="K87" s="111"/>
      <c r="L87" s="100"/>
      <c r="M87" s="120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83"/>
    </row>
    <row r="88" spans="1:27" x14ac:dyDescent="0.25">
      <c r="A88" s="113">
        <v>84</v>
      </c>
      <c r="B88" s="104" t="s">
        <v>92</v>
      </c>
      <c r="C88" s="119">
        <v>49.9</v>
      </c>
      <c r="D88" s="104">
        <v>2.9870000000000001</v>
      </c>
      <c r="E88" s="105">
        <v>2.9870000000000001</v>
      </c>
      <c r="F88" s="115">
        <f t="shared" si="9"/>
        <v>0</v>
      </c>
      <c r="G88" s="116">
        <v>0</v>
      </c>
      <c r="H88" s="117">
        <v>8.3399548023848358E-3</v>
      </c>
      <c r="I88" s="118">
        <v>8.3399548023848358E-3</v>
      </c>
      <c r="J88" s="110"/>
      <c r="K88" s="111"/>
      <c r="L88" s="100"/>
      <c r="M88" s="120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83"/>
    </row>
    <row r="89" spans="1:27" x14ac:dyDescent="0.25">
      <c r="A89" s="113">
        <v>85</v>
      </c>
      <c r="B89" s="104" t="s">
        <v>93</v>
      </c>
      <c r="C89" s="119">
        <v>50.7</v>
      </c>
      <c r="D89" s="104">
        <v>11.91</v>
      </c>
      <c r="E89" s="105">
        <v>12.932</v>
      </c>
      <c r="F89" s="115">
        <f t="shared" si="9"/>
        <v>1.0220000000000002</v>
      </c>
      <c r="G89" s="116">
        <v>0.87871560000000026</v>
      </c>
      <c r="H89" s="117">
        <v>8.4736614926034307E-3</v>
      </c>
      <c r="I89" s="118">
        <v>0.88718926149260369</v>
      </c>
      <c r="J89" s="110"/>
      <c r="K89" s="111"/>
      <c r="L89" s="100"/>
      <c r="M89" s="120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83"/>
    </row>
    <row r="90" spans="1:27" x14ac:dyDescent="0.25">
      <c r="A90" s="113">
        <v>86</v>
      </c>
      <c r="B90" s="104" t="s">
        <v>94</v>
      </c>
      <c r="C90" s="119">
        <v>44.9</v>
      </c>
      <c r="D90" s="104">
        <v>21.643999999999998</v>
      </c>
      <c r="E90" s="105">
        <v>22.681000000000001</v>
      </c>
      <c r="F90" s="115">
        <f t="shared" si="9"/>
        <v>1.0370000000000026</v>
      </c>
      <c r="G90" s="116">
        <v>0.8916126000000022</v>
      </c>
      <c r="H90" s="117">
        <v>7.5042879885186195E-3</v>
      </c>
      <c r="I90" s="118">
        <v>0.89911688798852085</v>
      </c>
      <c r="J90" s="110"/>
      <c r="K90" s="111"/>
      <c r="L90" s="100"/>
      <c r="M90" s="120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83"/>
    </row>
    <row r="91" spans="1:27" x14ac:dyDescent="0.25">
      <c r="A91" s="113">
        <v>87</v>
      </c>
      <c r="B91" s="104" t="s">
        <v>95</v>
      </c>
      <c r="C91" s="119">
        <v>75.8</v>
      </c>
      <c r="D91" s="104">
        <v>10.090999999999999</v>
      </c>
      <c r="E91" s="105">
        <v>10.57</v>
      </c>
      <c r="F91" s="115">
        <f t="shared" si="9"/>
        <v>0.47900000000000098</v>
      </c>
      <c r="G91" s="116">
        <v>0.41184420000000083</v>
      </c>
      <c r="H91" s="117">
        <v>1.2668708898211834E-2</v>
      </c>
      <c r="I91" s="118">
        <v>0.42451290889821264</v>
      </c>
      <c r="J91" s="110"/>
      <c r="K91" s="111"/>
      <c r="L91" s="100"/>
      <c r="M91" s="120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83"/>
    </row>
    <row r="92" spans="1:27" x14ac:dyDescent="0.25">
      <c r="A92" s="113">
        <v>88</v>
      </c>
      <c r="B92" s="104" t="s">
        <v>96</v>
      </c>
      <c r="C92" s="119">
        <v>56.8</v>
      </c>
      <c r="D92" s="104">
        <v>30.244</v>
      </c>
      <c r="E92" s="105">
        <v>31.789000000000001</v>
      </c>
      <c r="F92" s="115">
        <f t="shared" si="9"/>
        <v>1.5450000000000017</v>
      </c>
      <c r="G92" s="116">
        <v>1.3283910000000014</v>
      </c>
      <c r="H92" s="117">
        <v>9.4931750055202123E-3</v>
      </c>
      <c r="I92" s="118">
        <v>1.3378841750055217</v>
      </c>
      <c r="J92" s="110"/>
      <c r="K92" s="111"/>
      <c r="L92" s="100"/>
      <c r="M92" s="120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83"/>
    </row>
    <row r="93" spans="1:27" x14ac:dyDescent="0.25">
      <c r="A93" s="113">
        <v>89</v>
      </c>
      <c r="B93" s="104" t="s">
        <v>97</v>
      </c>
      <c r="C93" s="119">
        <v>47.9</v>
      </c>
      <c r="D93" s="104">
        <v>19.675000000000001</v>
      </c>
      <c r="E93" s="105">
        <v>20.861999999999998</v>
      </c>
      <c r="F93" s="115">
        <f t="shared" si="9"/>
        <v>1.1869999999999976</v>
      </c>
      <c r="G93" s="116">
        <v>1.020582599999998</v>
      </c>
      <c r="H93" s="117">
        <v>8.0056880768383486E-3</v>
      </c>
      <c r="I93" s="118">
        <v>1.0285882880768364</v>
      </c>
      <c r="J93" s="110"/>
      <c r="K93" s="111"/>
      <c r="L93" s="100"/>
      <c r="M93" s="120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83"/>
    </row>
    <row r="94" spans="1:27" x14ac:dyDescent="0.25">
      <c r="A94" s="113">
        <v>90</v>
      </c>
      <c r="B94" s="104" t="s">
        <v>98</v>
      </c>
      <c r="C94" s="119">
        <v>48.1</v>
      </c>
      <c r="D94" s="104">
        <v>10.731</v>
      </c>
      <c r="E94" s="105">
        <v>11.704000000000001</v>
      </c>
      <c r="F94" s="115">
        <f t="shared" si="9"/>
        <v>0.97300000000000075</v>
      </c>
      <c r="G94" s="116">
        <v>0.8365854000000007</v>
      </c>
      <c r="H94" s="117">
        <v>8.0391147493929973E-3</v>
      </c>
      <c r="I94" s="118">
        <v>0.84462451474939371</v>
      </c>
      <c r="J94" s="110"/>
      <c r="K94" s="111"/>
      <c r="L94" s="100"/>
      <c r="M94" s="120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83"/>
    </row>
    <row r="95" spans="1:27" x14ac:dyDescent="0.25">
      <c r="A95" s="101">
        <v>91</v>
      </c>
      <c r="B95" s="102" t="s">
        <v>99</v>
      </c>
      <c r="C95" s="121">
        <v>100.9</v>
      </c>
      <c r="D95" s="102">
        <v>25.045000000000002</v>
      </c>
      <c r="E95" s="105">
        <v>26.161000000000001</v>
      </c>
      <c r="F95" s="106">
        <f t="shared" si="9"/>
        <v>1.1159999999999997</v>
      </c>
      <c r="G95" s="107">
        <v>0.95953679999999975</v>
      </c>
      <c r="H95" s="108">
        <v>1.686375630382024E-2</v>
      </c>
      <c r="I95" s="109">
        <v>0.97640055630381994</v>
      </c>
      <c r="J95" s="120"/>
      <c r="K95" s="111"/>
      <c r="L95" s="100"/>
      <c r="M95" s="120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83"/>
    </row>
    <row r="96" spans="1:27" x14ac:dyDescent="0.25">
      <c r="A96" s="101">
        <v>92</v>
      </c>
      <c r="B96" s="102" t="s">
        <v>100</v>
      </c>
      <c r="C96" s="121">
        <v>67.5</v>
      </c>
      <c r="D96" s="102">
        <v>6.9980000000000002</v>
      </c>
      <c r="E96" s="105">
        <v>8.0030000000000001</v>
      </c>
      <c r="F96" s="106">
        <f t="shared" si="9"/>
        <v>1.0049999999999999</v>
      </c>
      <c r="G96" s="107">
        <v>0.86409899999999995</v>
      </c>
      <c r="H96" s="108">
        <v>1.1281501987193916E-2</v>
      </c>
      <c r="I96" s="109">
        <v>0.87538050198719386</v>
      </c>
      <c r="J96" s="110"/>
      <c r="K96" s="111"/>
      <c r="L96" s="100"/>
      <c r="M96" s="120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83"/>
    </row>
    <row r="97" spans="1:27" ht="14.25" customHeight="1" x14ac:dyDescent="0.25">
      <c r="A97" s="113">
        <v>93</v>
      </c>
      <c r="B97" s="104" t="s">
        <v>101</v>
      </c>
      <c r="C97" s="119">
        <v>50.4</v>
      </c>
      <c r="D97" s="104">
        <v>2.3540000000000001</v>
      </c>
      <c r="E97" s="105">
        <v>2.3540000000000001</v>
      </c>
      <c r="F97" s="115">
        <f t="shared" si="9"/>
        <v>0</v>
      </c>
      <c r="G97" s="116">
        <v>0</v>
      </c>
      <c r="H97" s="117">
        <v>8.4235214837714567E-3</v>
      </c>
      <c r="I97" s="118">
        <v>8.4235214837714567E-3</v>
      </c>
      <c r="J97" s="110"/>
      <c r="K97" s="111"/>
      <c r="L97" s="100"/>
      <c r="M97" s="120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83"/>
    </row>
    <row r="98" spans="1:27" x14ac:dyDescent="0.25">
      <c r="A98" s="113">
        <v>94</v>
      </c>
      <c r="B98" s="104" t="s">
        <v>102</v>
      </c>
      <c r="C98" s="119">
        <v>50.1</v>
      </c>
      <c r="D98" s="104">
        <v>3.2629999999999999</v>
      </c>
      <c r="E98" s="105">
        <v>3.8119999999999998</v>
      </c>
      <c r="F98" s="115">
        <f t="shared" si="9"/>
        <v>0.54899999999999993</v>
      </c>
      <c r="G98" s="116">
        <v>0.47203019999999996</v>
      </c>
      <c r="H98" s="117">
        <v>8.3733814749394845E-3</v>
      </c>
      <c r="I98" s="118">
        <v>0.48040358147493945</v>
      </c>
      <c r="J98" s="110"/>
      <c r="K98" s="111"/>
      <c r="L98" s="100"/>
      <c r="M98" s="120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83"/>
    </row>
    <row r="99" spans="1:27" x14ac:dyDescent="0.25">
      <c r="A99" s="113">
        <v>95</v>
      </c>
      <c r="B99" s="104" t="s">
        <v>103</v>
      </c>
      <c r="C99" s="119">
        <v>45</v>
      </c>
      <c r="D99" s="104">
        <v>4.556</v>
      </c>
      <c r="E99" s="105">
        <v>4.891</v>
      </c>
      <c r="F99" s="115">
        <f t="shared" si="9"/>
        <v>0.33499999999999996</v>
      </c>
      <c r="G99" s="116">
        <v>0.28803299999999998</v>
      </c>
      <c r="H99" s="117">
        <v>7.5210013247959439E-3</v>
      </c>
      <c r="I99" s="118">
        <v>0.29555400132479592</v>
      </c>
      <c r="J99" s="110"/>
      <c r="K99" s="111"/>
      <c r="L99" s="100"/>
      <c r="M99" s="120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83"/>
    </row>
    <row r="100" spans="1:27" x14ac:dyDescent="0.25">
      <c r="A100" s="113">
        <v>96</v>
      </c>
      <c r="B100" s="104" t="s">
        <v>104</v>
      </c>
      <c r="C100" s="119">
        <v>77.2</v>
      </c>
      <c r="D100" s="104">
        <v>26.943000000000001</v>
      </c>
      <c r="E100" s="105">
        <v>28.591999999999999</v>
      </c>
      <c r="F100" s="115">
        <f t="shared" si="9"/>
        <v>1.6489999999999974</v>
      </c>
      <c r="G100" s="116">
        <v>1.4178101999999977</v>
      </c>
      <c r="H100" s="117">
        <v>1.2902695606094375E-2</v>
      </c>
      <c r="I100" s="118">
        <v>1.4307128956060922</v>
      </c>
      <c r="J100" s="110"/>
      <c r="K100" s="111"/>
      <c r="L100" s="100"/>
      <c r="M100" s="120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83"/>
    </row>
    <row r="101" spans="1:27" x14ac:dyDescent="0.25">
      <c r="A101" s="113">
        <v>97</v>
      </c>
      <c r="B101" s="104" t="s">
        <v>105</v>
      </c>
      <c r="C101" s="119">
        <v>56.7</v>
      </c>
      <c r="D101" s="104">
        <v>17.363</v>
      </c>
      <c r="E101" s="105">
        <v>18.951000000000001</v>
      </c>
      <c r="F101" s="115">
        <f t="shared" si="9"/>
        <v>1.588000000000001</v>
      </c>
      <c r="G101" s="116">
        <v>1.3653624000000009</v>
      </c>
      <c r="H101" s="117">
        <v>9.4764616692428888E-3</v>
      </c>
      <c r="I101" s="118">
        <v>1.3748388616692437</v>
      </c>
      <c r="J101" s="110"/>
      <c r="K101" s="111"/>
      <c r="L101" s="100"/>
      <c r="M101" s="120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83"/>
    </row>
    <row r="102" spans="1:27" x14ac:dyDescent="0.25">
      <c r="A102" s="101">
        <v>98</v>
      </c>
      <c r="B102" s="102" t="s">
        <v>106</v>
      </c>
      <c r="C102" s="121">
        <v>48.1</v>
      </c>
      <c r="D102" s="104">
        <v>10.266</v>
      </c>
      <c r="E102" s="105">
        <v>11.396000000000001</v>
      </c>
      <c r="F102" s="106">
        <f t="shared" si="9"/>
        <v>1.1300000000000008</v>
      </c>
      <c r="G102" s="107">
        <v>0.97157400000000071</v>
      </c>
      <c r="H102" s="108">
        <v>8.0391147493929973E-3</v>
      </c>
      <c r="I102" s="109">
        <v>0.97961311474939372</v>
      </c>
      <c r="J102" s="110"/>
      <c r="K102" s="111"/>
      <c r="L102" s="100"/>
      <c r="M102" s="120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83"/>
    </row>
    <row r="103" spans="1:27" x14ac:dyDescent="0.25">
      <c r="A103" s="101">
        <v>99</v>
      </c>
      <c r="B103" s="102" t="s">
        <v>107</v>
      </c>
      <c r="C103" s="121">
        <v>47.6</v>
      </c>
      <c r="D103" s="104">
        <v>17.713999999999999</v>
      </c>
      <c r="E103" s="105">
        <v>18.881</v>
      </c>
      <c r="F103" s="106">
        <f t="shared" si="9"/>
        <v>1.1670000000000016</v>
      </c>
      <c r="G103" s="107">
        <v>1.0033866000000013</v>
      </c>
      <c r="H103" s="108">
        <v>7.9555480680063764E-3</v>
      </c>
      <c r="I103" s="109">
        <v>1.0113421480680078</v>
      </c>
      <c r="J103" s="110"/>
      <c r="K103" s="111"/>
      <c r="L103" s="100"/>
      <c r="M103" s="89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83"/>
    </row>
    <row r="104" spans="1:27" x14ac:dyDescent="0.25">
      <c r="A104" s="113">
        <v>100</v>
      </c>
      <c r="B104" s="104" t="s">
        <v>108</v>
      </c>
      <c r="C104" s="119">
        <v>100.9</v>
      </c>
      <c r="D104" s="104">
        <v>28.195</v>
      </c>
      <c r="E104" s="105">
        <v>30.544</v>
      </c>
      <c r="F104" s="115">
        <f t="shared" si="9"/>
        <v>2.3490000000000002</v>
      </c>
      <c r="G104" s="116">
        <v>2.0196702000000002</v>
      </c>
      <c r="H104" s="117">
        <v>1.686375630382024E-2</v>
      </c>
      <c r="I104" s="118">
        <v>2.0365339563038205</v>
      </c>
      <c r="J104" s="110"/>
      <c r="K104" s="111"/>
      <c r="L104" s="100"/>
      <c r="M104" s="89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83"/>
    </row>
    <row r="105" spans="1:27" x14ac:dyDescent="0.25">
      <c r="A105" s="101">
        <v>101</v>
      </c>
      <c r="B105" s="102" t="s">
        <v>109</v>
      </c>
      <c r="C105" s="121">
        <v>67.3</v>
      </c>
      <c r="D105" s="102">
        <v>3.351</v>
      </c>
      <c r="E105" s="105">
        <v>3.351</v>
      </c>
      <c r="F105" s="106">
        <f t="shared" si="9"/>
        <v>0</v>
      </c>
      <c r="G105" s="107">
        <v>0</v>
      </c>
      <c r="H105" s="108">
        <v>1.1248075314639266E-2</v>
      </c>
      <c r="I105" s="109">
        <v>1.1248075314639266E-2</v>
      </c>
      <c r="J105" s="110"/>
      <c r="K105" s="111"/>
      <c r="L105" s="100"/>
      <c r="M105" s="89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83"/>
    </row>
    <row r="106" spans="1:27" x14ac:dyDescent="0.25">
      <c r="A106" s="101">
        <v>102</v>
      </c>
      <c r="B106" s="102" t="s">
        <v>110</v>
      </c>
      <c r="C106" s="121">
        <v>50.5</v>
      </c>
      <c r="D106" s="102">
        <v>6.665</v>
      </c>
      <c r="E106" s="105">
        <v>7.1360000000000001</v>
      </c>
      <c r="F106" s="106">
        <f t="shared" si="9"/>
        <v>0.47100000000000009</v>
      </c>
      <c r="G106" s="107">
        <v>0.4049658000000001</v>
      </c>
      <c r="H106" s="108">
        <v>8.4402348200487819E-3</v>
      </c>
      <c r="I106" s="109">
        <v>0.4134060348200489</v>
      </c>
      <c r="J106" s="110"/>
      <c r="K106" s="111"/>
      <c r="L106" s="100"/>
      <c r="M106" s="89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83"/>
    </row>
    <row r="107" spans="1:27" x14ac:dyDescent="0.25">
      <c r="A107" s="101">
        <v>103</v>
      </c>
      <c r="B107" s="102" t="s">
        <v>111</v>
      </c>
      <c r="C107" s="121">
        <v>50.3</v>
      </c>
      <c r="D107" s="102">
        <v>13.442</v>
      </c>
      <c r="E107" s="105">
        <v>14.430999999999999</v>
      </c>
      <c r="F107" s="106">
        <f t="shared" si="9"/>
        <v>0.98899999999999899</v>
      </c>
      <c r="G107" s="107">
        <v>0.85034219999999916</v>
      </c>
      <c r="H107" s="108">
        <v>8.4068081474941315E-3</v>
      </c>
      <c r="I107" s="109">
        <v>0.85874900814749333</v>
      </c>
      <c r="J107" s="110"/>
      <c r="K107" s="111"/>
      <c r="L107" s="100"/>
      <c r="M107" s="89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</row>
    <row r="108" spans="1:27" x14ac:dyDescent="0.25">
      <c r="A108" s="113">
        <v>104</v>
      </c>
      <c r="B108" s="104" t="s">
        <v>112</v>
      </c>
      <c r="C108" s="119">
        <v>45</v>
      </c>
      <c r="D108" s="104">
        <v>16.119</v>
      </c>
      <c r="E108" s="105">
        <v>17.172999999999998</v>
      </c>
      <c r="F108" s="115">
        <f t="shared" si="9"/>
        <v>1.0539999999999985</v>
      </c>
      <c r="G108" s="116">
        <v>0.90622919999999874</v>
      </c>
      <c r="H108" s="117">
        <v>7.5210013247959439E-3</v>
      </c>
      <c r="I108" s="118">
        <v>0.91375020132479468</v>
      </c>
      <c r="J108" s="110"/>
      <c r="K108" s="111"/>
      <c r="L108" s="100"/>
      <c r="M108" s="89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</row>
    <row r="109" spans="1:27" x14ac:dyDescent="0.25">
      <c r="A109" s="113">
        <v>105</v>
      </c>
      <c r="B109" s="104" t="s">
        <v>113</v>
      </c>
      <c r="C109" s="119">
        <v>74.7</v>
      </c>
      <c r="D109" s="104">
        <v>26.443000000000001</v>
      </c>
      <c r="E109" s="105">
        <v>27.629000000000001</v>
      </c>
      <c r="F109" s="115">
        <f t="shared" si="9"/>
        <v>1.1859999999999999</v>
      </c>
      <c r="G109" s="116">
        <v>1.0197228</v>
      </c>
      <c r="H109" s="117">
        <v>1.2484862199161267E-2</v>
      </c>
      <c r="I109" s="118">
        <v>1.0322076621991614</v>
      </c>
      <c r="J109" s="110"/>
      <c r="K109" s="111"/>
      <c r="L109" s="100"/>
      <c r="M109" s="89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</row>
    <row r="110" spans="1:27" x14ac:dyDescent="0.25">
      <c r="A110" s="113">
        <v>106</v>
      </c>
      <c r="B110" s="104" t="s">
        <v>114</v>
      </c>
      <c r="C110" s="119">
        <v>56.3</v>
      </c>
      <c r="D110" s="104">
        <v>13.882999999999999</v>
      </c>
      <c r="E110" s="105">
        <v>14.725</v>
      </c>
      <c r="F110" s="115">
        <f t="shared" si="9"/>
        <v>0.84200000000000053</v>
      </c>
      <c r="G110" s="116">
        <v>0.72395160000000047</v>
      </c>
      <c r="H110" s="117">
        <v>9.4096083241335914E-3</v>
      </c>
      <c r="I110" s="118">
        <v>0.7333612083241341</v>
      </c>
      <c r="J110" s="110"/>
      <c r="K110" s="111"/>
      <c r="L110" s="100"/>
      <c r="M110" s="89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</row>
    <row r="111" spans="1:27" x14ac:dyDescent="0.25">
      <c r="A111" s="113">
        <v>107</v>
      </c>
      <c r="B111" s="104" t="s">
        <v>115</v>
      </c>
      <c r="C111" s="119">
        <v>47.9</v>
      </c>
      <c r="D111" s="104">
        <v>12.845000000000001</v>
      </c>
      <c r="E111" s="105">
        <v>13.647</v>
      </c>
      <c r="F111" s="115">
        <f t="shared" si="9"/>
        <v>0.8019999999999996</v>
      </c>
      <c r="G111" s="116">
        <v>0.68955959999999972</v>
      </c>
      <c r="H111" s="117">
        <v>8.0056880768383486E-3</v>
      </c>
      <c r="I111" s="118">
        <v>0.69756528807683804</v>
      </c>
      <c r="J111" s="110"/>
      <c r="K111" s="111"/>
      <c r="L111" s="100"/>
      <c r="M111" s="89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</row>
    <row r="112" spans="1:27" x14ac:dyDescent="0.25">
      <c r="A112" s="113">
        <v>108</v>
      </c>
      <c r="B112" s="104" t="s">
        <v>116</v>
      </c>
      <c r="C112" s="119">
        <v>47.7</v>
      </c>
      <c r="D112" s="104">
        <v>15.641</v>
      </c>
      <c r="E112" s="105">
        <v>16.463999999999999</v>
      </c>
      <c r="F112" s="115">
        <f t="shared" si="9"/>
        <v>0.82299999999999862</v>
      </c>
      <c r="G112" s="116">
        <v>0.70761539999999878</v>
      </c>
      <c r="H112" s="117">
        <v>7.9722614042837016E-3</v>
      </c>
      <c r="I112" s="118">
        <v>0.71558766140428254</v>
      </c>
      <c r="J112" s="110"/>
      <c r="K112" s="111"/>
      <c r="L112" s="100"/>
      <c r="M112" s="89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</row>
    <row r="113" spans="1:26" x14ac:dyDescent="0.25">
      <c r="A113" s="113">
        <v>109</v>
      </c>
      <c r="B113" s="104" t="s">
        <v>117</v>
      </c>
      <c r="C113" s="119">
        <v>101.1</v>
      </c>
      <c r="D113" s="104">
        <v>19.591000000000001</v>
      </c>
      <c r="E113" s="105">
        <v>21.425000000000001</v>
      </c>
      <c r="F113" s="115">
        <f t="shared" si="9"/>
        <v>1.8339999999999996</v>
      </c>
      <c r="G113" s="116">
        <v>1.5768731999999996</v>
      </c>
      <c r="H113" s="117">
        <v>1.6897182976374887E-2</v>
      </c>
      <c r="I113" s="118">
        <v>1.5937703829763745</v>
      </c>
      <c r="J113" s="110"/>
      <c r="K113" s="111"/>
      <c r="L113" s="100"/>
      <c r="M113" s="89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</row>
    <row r="114" spans="1:26" x14ac:dyDescent="0.25">
      <c r="A114" s="113">
        <v>110</v>
      </c>
      <c r="B114" s="104" t="s">
        <v>118</v>
      </c>
      <c r="C114" s="119">
        <v>67.400000000000006</v>
      </c>
      <c r="D114" s="104">
        <v>14.276999999999999</v>
      </c>
      <c r="E114" s="105">
        <v>15.260999999999999</v>
      </c>
      <c r="F114" s="115">
        <f t="shared" si="9"/>
        <v>0.98399999999999999</v>
      </c>
      <c r="G114" s="116">
        <v>0.8460432</v>
      </c>
      <c r="H114" s="117">
        <v>1.1264788650916593E-2</v>
      </c>
      <c r="I114" s="118">
        <v>0.85730798865091662</v>
      </c>
      <c r="J114" s="110"/>
      <c r="K114" s="111"/>
      <c r="L114" s="100"/>
      <c r="M114" s="89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</row>
    <row r="115" spans="1:26" x14ac:dyDescent="0.25">
      <c r="A115" s="113">
        <v>111</v>
      </c>
      <c r="B115" s="104" t="s">
        <v>119</v>
      </c>
      <c r="C115" s="119">
        <v>50.8</v>
      </c>
      <c r="D115" s="104">
        <v>4.2</v>
      </c>
      <c r="E115" s="105">
        <v>4.2</v>
      </c>
      <c r="F115" s="115">
        <f t="shared" si="9"/>
        <v>0</v>
      </c>
      <c r="G115" s="116">
        <v>0</v>
      </c>
      <c r="H115" s="117">
        <v>8.4903748288807541E-3</v>
      </c>
      <c r="I115" s="118">
        <v>8.4903748288807541E-3</v>
      </c>
      <c r="J115" s="110"/>
      <c r="K115" s="111"/>
      <c r="L115" s="100"/>
      <c r="M115" s="89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</row>
    <row r="116" spans="1:26" x14ac:dyDescent="0.25">
      <c r="A116" s="113">
        <v>112</v>
      </c>
      <c r="B116" s="104" t="s">
        <v>120</v>
      </c>
      <c r="C116" s="119">
        <v>51.2</v>
      </c>
      <c r="D116" s="104">
        <v>0</v>
      </c>
      <c r="E116" s="105">
        <v>0</v>
      </c>
      <c r="F116" s="115">
        <f t="shared" si="9"/>
        <v>0</v>
      </c>
      <c r="G116" s="116">
        <v>0</v>
      </c>
      <c r="H116" s="117">
        <v>8.5572281739900516E-3</v>
      </c>
      <c r="I116" s="118">
        <v>8.5572281739900516E-3</v>
      </c>
      <c r="J116" s="110"/>
      <c r="K116" s="111"/>
      <c r="L116" s="100"/>
      <c r="M116" s="89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</row>
    <row r="117" spans="1:26" x14ac:dyDescent="0.25">
      <c r="A117" s="113">
        <v>113</v>
      </c>
      <c r="B117" s="104" t="s">
        <v>121</v>
      </c>
      <c r="C117" s="119">
        <v>45.3</v>
      </c>
      <c r="D117" s="104">
        <v>14.169</v>
      </c>
      <c r="E117" s="105">
        <v>14.769</v>
      </c>
      <c r="F117" s="115">
        <f t="shared" si="9"/>
        <v>0.59999999999999964</v>
      </c>
      <c r="G117" s="116">
        <v>0.51587999999999967</v>
      </c>
      <c r="H117" s="117">
        <v>7.5711413336279161E-3</v>
      </c>
      <c r="I117" s="118">
        <v>0.52345114133362758</v>
      </c>
      <c r="J117" s="110"/>
      <c r="K117" s="111"/>
      <c r="L117" s="100"/>
      <c r="M117" s="89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</row>
    <row r="118" spans="1:26" x14ac:dyDescent="0.25">
      <c r="A118" s="113">
        <v>114</v>
      </c>
      <c r="B118" s="104" t="s">
        <v>122</v>
      </c>
      <c r="C118" s="119">
        <v>74.7</v>
      </c>
      <c r="D118" s="104">
        <v>13.257</v>
      </c>
      <c r="E118" s="105">
        <v>14.709</v>
      </c>
      <c r="F118" s="115">
        <f t="shared" si="9"/>
        <v>1.452</v>
      </c>
      <c r="G118" s="116">
        <v>1.2484295999999999</v>
      </c>
      <c r="H118" s="117">
        <v>1.2484862199161267E-2</v>
      </c>
      <c r="I118" s="118">
        <v>1.2609144621991613</v>
      </c>
      <c r="J118" s="110"/>
      <c r="K118" s="111"/>
      <c r="L118" s="100"/>
      <c r="M118" s="89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</row>
    <row r="119" spans="1:26" x14ac:dyDescent="0.25">
      <c r="A119" s="113">
        <v>115</v>
      </c>
      <c r="B119" s="104" t="s">
        <v>123</v>
      </c>
      <c r="C119" s="119">
        <v>56.5</v>
      </c>
      <c r="D119" s="104">
        <v>23.922999999999998</v>
      </c>
      <c r="E119" s="105">
        <v>24.93</v>
      </c>
      <c r="F119" s="115">
        <f t="shared" si="9"/>
        <v>1.0070000000000014</v>
      </c>
      <c r="G119" s="116">
        <v>0.86581860000000122</v>
      </c>
      <c r="H119" s="117">
        <v>9.4430349966882401E-3</v>
      </c>
      <c r="I119" s="118">
        <v>0.87526163499668941</v>
      </c>
      <c r="J119" s="110"/>
      <c r="K119" s="111"/>
      <c r="L119" s="100"/>
      <c r="M119" s="89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</row>
    <row r="120" spans="1:26" x14ac:dyDescent="0.25">
      <c r="A120" s="113">
        <v>116</v>
      </c>
      <c r="B120" s="104" t="s">
        <v>124</v>
      </c>
      <c r="C120" s="119">
        <v>48.2</v>
      </c>
      <c r="D120" s="104">
        <v>4.6529999999999996</v>
      </c>
      <c r="E120" s="105">
        <v>5.125</v>
      </c>
      <c r="F120" s="115">
        <f t="shared" si="9"/>
        <v>0.47200000000000042</v>
      </c>
      <c r="G120" s="116">
        <v>0.40582560000000034</v>
      </c>
      <c r="H120" s="117">
        <v>8.0558280856703225E-3</v>
      </c>
      <c r="I120" s="118">
        <v>0.41388142808567069</v>
      </c>
      <c r="J120" s="110"/>
      <c r="K120" s="111"/>
      <c r="L120" s="100"/>
      <c r="M120" s="89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</row>
    <row r="121" spans="1:26" x14ac:dyDescent="0.25">
      <c r="A121" s="113">
        <v>117</v>
      </c>
      <c r="B121" s="104" t="s">
        <v>125</v>
      </c>
      <c r="C121" s="119">
        <v>47.7</v>
      </c>
      <c r="D121" s="104">
        <v>20.175999999999998</v>
      </c>
      <c r="E121" s="105">
        <v>21.454000000000001</v>
      </c>
      <c r="F121" s="115">
        <f t="shared" si="9"/>
        <v>1.2780000000000022</v>
      </c>
      <c r="G121" s="116">
        <v>1.098824400000002</v>
      </c>
      <c r="H121" s="117">
        <v>7.9722614042837016E-3</v>
      </c>
      <c r="I121" s="118">
        <v>1.1067966614042857</v>
      </c>
      <c r="J121" s="110"/>
      <c r="K121" s="111"/>
      <c r="L121" s="100"/>
      <c r="M121" s="89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</row>
    <row r="122" spans="1:26" x14ac:dyDescent="0.25">
      <c r="A122" s="101">
        <v>118</v>
      </c>
      <c r="B122" s="102" t="s">
        <v>126</v>
      </c>
      <c r="C122" s="121">
        <v>100.8</v>
      </c>
      <c r="D122" s="104">
        <v>4.4080000000000004</v>
      </c>
      <c r="E122" s="105">
        <v>4.4080000000000004</v>
      </c>
      <c r="F122" s="106">
        <f t="shared" si="9"/>
        <v>0</v>
      </c>
      <c r="G122" s="107">
        <v>0</v>
      </c>
      <c r="H122" s="108">
        <v>1.6847042967542913E-2</v>
      </c>
      <c r="I122" s="109">
        <v>1.6847042967542913E-2</v>
      </c>
      <c r="J122" s="110"/>
      <c r="K122" s="111"/>
      <c r="L122" s="100"/>
      <c r="M122" s="89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</row>
    <row r="123" spans="1:26" x14ac:dyDescent="0.25">
      <c r="A123" s="101">
        <v>119</v>
      </c>
      <c r="B123" s="102" t="s">
        <v>127</v>
      </c>
      <c r="C123" s="121">
        <v>67.5</v>
      </c>
      <c r="D123" s="104">
        <v>3.831</v>
      </c>
      <c r="E123" s="105">
        <v>3.831</v>
      </c>
      <c r="F123" s="106">
        <f t="shared" si="9"/>
        <v>0</v>
      </c>
      <c r="G123" s="107">
        <v>0</v>
      </c>
      <c r="H123" s="108">
        <v>1.1281501987193916E-2</v>
      </c>
      <c r="I123" s="109">
        <v>1.1281501987193916E-2</v>
      </c>
      <c r="J123" s="110"/>
      <c r="K123" s="111"/>
      <c r="L123" s="100"/>
      <c r="M123" s="89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</row>
    <row r="124" spans="1:26" x14ac:dyDescent="0.25">
      <c r="A124" s="113">
        <v>120</v>
      </c>
      <c r="B124" s="104" t="s">
        <v>128</v>
      </c>
      <c r="C124" s="119">
        <v>50.8</v>
      </c>
      <c r="D124" s="104">
        <v>18.265999999999998</v>
      </c>
      <c r="E124" s="105">
        <v>19.286000000000001</v>
      </c>
      <c r="F124" s="115">
        <f t="shared" si="9"/>
        <v>1.0200000000000031</v>
      </c>
      <c r="G124" s="116">
        <v>0.87699600000000266</v>
      </c>
      <c r="H124" s="117">
        <v>8.4903748288807541E-3</v>
      </c>
      <c r="I124" s="118">
        <v>0.88548637482888337</v>
      </c>
      <c r="J124" s="110"/>
      <c r="K124" s="111"/>
      <c r="L124" s="100"/>
      <c r="M124" s="89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</row>
    <row r="125" spans="1:26" x14ac:dyDescent="0.25">
      <c r="A125" s="113">
        <v>121</v>
      </c>
      <c r="B125" s="104" t="s">
        <v>129</v>
      </c>
      <c r="C125" s="119">
        <v>50.3</v>
      </c>
      <c r="D125" s="104">
        <v>10.587999999999999</v>
      </c>
      <c r="E125" s="105">
        <v>10.587999999999999</v>
      </c>
      <c r="F125" s="115">
        <f t="shared" si="9"/>
        <v>0</v>
      </c>
      <c r="G125" s="116">
        <v>0</v>
      </c>
      <c r="H125" s="117">
        <v>8.4068081474941315E-3</v>
      </c>
      <c r="I125" s="118">
        <v>8.4068081474941315E-3</v>
      </c>
      <c r="J125" s="110"/>
      <c r="K125" s="111"/>
      <c r="L125" s="100"/>
      <c r="M125" s="89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</row>
    <row r="126" spans="1:26" x14ac:dyDescent="0.25">
      <c r="A126" s="101">
        <v>122</v>
      </c>
      <c r="B126" s="102" t="s">
        <v>130</v>
      </c>
      <c r="C126" s="121">
        <v>44.9</v>
      </c>
      <c r="D126" s="102">
        <v>7.0000000000000001E-3</v>
      </c>
      <c r="E126" s="105">
        <v>7.0000000000000001E-3</v>
      </c>
      <c r="F126" s="106">
        <f t="shared" si="9"/>
        <v>0</v>
      </c>
      <c r="G126" s="107">
        <v>0</v>
      </c>
      <c r="H126" s="108">
        <v>7.5042879885186195E-3</v>
      </c>
      <c r="I126" s="109">
        <v>7.5042879885186195E-3</v>
      </c>
      <c r="J126" s="110"/>
      <c r="K126" s="111"/>
      <c r="L126" s="100"/>
      <c r="M126" s="89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</row>
    <row r="127" spans="1:26" x14ac:dyDescent="0.25">
      <c r="A127" s="113">
        <v>123</v>
      </c>
      <c r="B127" s="104" t="s">
        <v>131</v>
      </c>
      <c r="C127" s="119">
        <v>74.5</v>
      </c>
      <c r="D127" s="104">
        <v>11.202999999999999</v>
      </c>
      <c r="E127" s="105">
        <v>11.659000000000001</v>
      </c>
      <c r="F127" s="115">
        <f t="shared" si="9"/>
        <v>0.45600000000000129</v>
      </c>
      <c r="G127" s="116">
        <v>0.39206880000000111</v>
      </c>
      <c r="H127" s="117">
        <v>1.2451435526606618E-2</v>
      </c>
      <c r="I127" s="118">
        <v>0.40452023552660771</v>
      </c>
      <c r="J127" s="110"/>
      <c r="K127" s="111"/>
      <c r="L127" s="100"/>
      <c r="M127" s="89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</row>
    <row r="128" spans="1:26" x14ac:dyDescent="0.25">
      <c r="A128" s="113">
        <v>124</v>
      </c>
      <c r="B128" s="104" t="s">
        <v>132</v>
      </c>
      <c r="C128" s="119">
        <v>56.4</v>
      </c>
      <c r="D128" s="104">
        <v>27.908000000000001</v>
      </c>
      <c r="E128" s="105">
        <v>29.391999999999999</v>
      </c>
      <c r="F128" s="115">
        <f t="shared" si="9"/>
        <v>1.4839999999999982</v>
      </c>
      <c r="G128" s="116">
        <v>1.2759431999999984</v>
      </c>
      <c r="H128" s="117">
        <v>9.4263216604109166E-3</v>
      </c>
      <c r="I128" s="118">
        <v>1.2853695216604093</v>
      </c>
      <c r="J128" s="110"/>
      <c r="K128" s="111"/>
      <c r="L128" s="100"/>
      <c r="M128" s="89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</row>
    <row r="129" spans="1:26" x14ac:dyDescent="0.25">
      <c r="A129" s="101">
        <v>125</v>
      </c>
      <c r="B129" s="102" t="s">
        <v>133</v>
      </c>
      <c r="C129" s="121">
        <v>47.7</v>
      </c>
      <c r="D129" s="102">
        <v>22.97</v>
      </c>
      <c r="E129" s="105">
        <v>24.292000000000002</v>
      </c>
      <c r="F129" s="106">
        <f t="shared" si="9"/>
        <v>1.3220000000000027</v>
      </c>
      <c r="G129" s="107">
        <v>1.1366556000000023</v>
      </c>
      <c r="H129" s="108">
        <v>7.9722614042837016E-3</v>
      </c>
      <c r="I129" s="109">
        <v>1.144627861404286</v>
      </c>
      <c r="J129" s="110"/>
      <c r="K129" s="111"/>
      <c r="L129" s="100"/>
      <c r="M129" s="89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</row>
    <row r="130" spans="1:26" x14ac:dyDescent="0.25">
      <c r="A130" s="101">
        <v>126</v>
      </c>
      <c r="B130" s="102" t="s">
        <v>134</v>
      </c>
      <c r="C130" s="121">
        <v>48.2</v>
      </c>
      <c r="D130" s="102">
        <v>8.11</v>
      </c>
      <c r="E130" s="105">
        <v>8.5299999999999994</v>
      </c>
      <c r="F130" s="106">
        <f t="shared" si="9"/>
        <v>0.41999999999999993</v>
      </c>
      <c r="G130" s="107">
        <v>0.36111599999999994</v>
      </c>
      <c r="H130" s="108">
        <v>8.0558280856703225E-3</v>
      </c>
      <c r="I130" s="109">
        <v>0.36917182808567028</v>
      </c>
      <c r="J130" s="110"/>
      <c r="K130" s="111"/>
      <c r="L130" s="100"/>
      <c r="M130" s="89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</row>
    <row r="131" spans="1:26" x14ac:dyDescent="0.25">
      <c r="A131" s="101">
        <v>127</v>
      </c>
      <c r="B131" s="102" t="s">
        <v>135</v>
      </c>
      <c r="C131" s="121">
        <v>100.8</v>
      </c>
      <c r="D131" s="102">
        <v>17.922000000000001</v>
      </c>
      <c r="E131" s="105">
        <v>19.800999999999998</v>
      </c>
      <c r="F131" s="106">
        <f t="shared" si="9"/>
        <v>1.8789999999999978</v>
      </c>
      <c r="G131" s="107">
        <v>1.6155641999999981</v>
      </c>
      <c r="H131" s="108">
        <v>1.6847042967542913E-2</v>
      </c>
      <c r="I131" s="109">
        <v>1.632411242967541</v>
      </c>
      <c r="J131" s="110"/>
      <c r="K131" s="111"/>
      <c r="L131" s="100"/>
      <c r="M131" s="89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</row>
    <row r="132" spans="1:26" x14ac:dyDescent="0.25">
      <c r="A132" s="101">
        <v>128</v>
      </c>
      <c r="B132" s="102" t="s">
        <v>136</v>
      </c>
      <c r="C132" s="121">
        <v>67.099999999999994</v>
      </c>
      <c r="D132" s="102">
        <v>22.495000000000001</v>
      </c>
      <c r="E132" s="105">
        <v>23.818999999999999</v>
      </c>
      <c r="F132" s="106">
        <f t="shared" si="9"/>
        <v>1.3239999999999981</v>
      </c>
      <c r="G132" s="107">
        <v>1.1383751999999983</v>
      </c>
      <c r="H132" s="108">
        <v>1.1214648642084617E-2</v>
      </c>
      <c r="I132" s="109">
        <v>1.1495898486420828</v>
      </c>
      <c r="J132" s="110"/>
      <c r="K132" s="111"/>
      <c r="L132" s="100"/>
      <c r="M132" s="89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</row>
    <row r="133" spans="1:26" x14ac:dyDescent="0.25">
      <c r="A133" s="101">
        <v>129</v>
      </c>
      <c r="B133" s="102" t="s">
        <v>137</v>
      </c>
      <c r="C133" s="121">
        <v>50.6</v>
      </c>
      <c r="D133" s="102">
        <v>1.234</v>
      </c>
      <c r="E133" s="105">
        <v>1.63</v>
      </c>
      <c r="F133" s="106">
        <f t="shared" si="9"/>
        <v>0.39599999999999991</v>
      </c>
      <c r="G133" s="107">
        <v>0.34048079999999992</v>
      </c>
      <c r="H133" s="108">
        <v>8.4569481563261054E-3</v>
      </c>
      <c r="I133" s="109">
        <v>0.348937748156326</v>
      </c>
      <c r="J133" s="110"/>
      <c r="K133" s="111"/>
      <c r="L133" s="100"/>
      <c r="M133" s="89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</row>
    <row r="134" spans="1:26" x14ac:dyDescent="0.25">
      <c r="A134" s="101">
        <v>130</v>
      </c>
      <c r="B134" s="102" t="s">
        <v>138</v>
      </c>
      <c r="C134" s="121">
        <v>50.1</v>
      </c>
      <c r="D134" s="102">
        <v>4.7510000000000003</v>
      </c>
      <c r="E134" s="105">
        <v>4.976</v>
      </c>
      <c r="F134" s="106">
        <f t="shared" si="9"/>
        <v>0.22499999999999964</v>
      </c>
      <c r="G134" s="107">
        <v>0.19345499999999968</v>
      </c>
      <c r="H134" s="108">
        <v>8.3733814749394845E-3</v>
      </c>
      <c r="I134" s="109">
        <v>0.20182838147493917</v>
      </c>
      <c r="J134" s="110"/>
      <c r="K134" s="111"/>
      <c r="L134" s="100"/>
      <c r="M134" s="89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</row>
    <row r="135" spans="1:26" x14ac:dyDescent="0.25">
      <c r="A135" s="101">
        <v>131</v>
      </c>
      <c r="B135" s="102" t="s">
        <v>139</v>
      </c>
      <c r="C135" s="121">
        <v>44.9</v>
      </c>
      <c r="D135" s="102">
        <v>4.4379999999999997</v>
      </c>
      <c r="E135" s="105">
        <v>4.5229999999999997</v>
      </c>
      <c r="F135" s="106">
        <f t="shared" si="9"/>
        <v>8.4999999999999964E-2</v>
      </c>
      <c r="G135" s="107">
        <v>7.3082999999999967E-2</v>
      </c>
      <c r="H135" s="108">
        <v>7.5042879885186195E-3</v>
      </c>
      <c r="I135" s="109">
        <v>8.058728798851858E-2</v>
      </c>
      <c r="J135" s="110"/>
      <c r="K135" s="111"/>
      <c r="L135" s="100"/>
      <c r="M135" s="89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</row>
    <row r="136" spans="1:26" x14ac:dyDescent="0.25">
      <c r="A136" s="101">
        <v>132</v>
      </c>
      <c r="B136" s="102" t="s">
        <v>140</v>
      </c>
      <c r="C136" s="121">
        <v>74.8</v>
      </c>
      <c r="D136" s="102">
        <v>3.802</v>
      </c>
      <c r="E136" s="105">
        <v>3.802</v>
      </c>
      <c r="F136" s="106">
        <f t="shared" si="9"/>
        <v>0</v>
      </c>
      <c r="G136" s="107">
        <v>0</v>
      </c>
      <c r="H136" s="108">
        <v>1.250157553543859E-2</v>
      </c>
      <c r="I136" s="109">
        <v>1.250157553543859E-2</v>
      </c>
      <c r="J136" s="110"/>
      <c r="K136" s="111"/>
      <c r="L136" s="100"/>
      <c r="M136" s="89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</row>
    <row r="137" spans="1:26" x14ac:dyDescent="0.25">
      <c r="A137" s="101">
        <v>133</v>
      </c>
      <c r="B137" s="102" t="s">
        <v>141</v>
      </c>
      <c r="C137" s="121">
        <v>56.2</v>
      </c>
      <c r="D137" s="102">
        <v>26.494</v>
      </c>
      <c r="E137" s="105">
        <v>28.132999999999999</v>
      </c>
      <c r="F137" s="106">
        <f t="shared" si="9"/>
        <v>1.6389999999999993</v>
      </c>
      <c r="G137" s="107">
        <v>1.4092121999999994</v>
      </c>
      <c r="H137" s="108">
        <v>9.3928949878562679E-3</v>
      </c>
      <c r="I137" s="109">
        <v>1.4186050949878557</v>
      </c>
      <c r="J137" s="110"/>
      <c r="K137" s="111"/>
      <c r="L137" s="100"/>
      <c r="M137" s="89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</row>
    <row r="138" spans="1:26" x14ac:dyDescent="0.25">
      <c r="A138" s="101">
        <v>134</v>
      </c>
      <c r="B138" s="102" t="s">
        <v>250</v>
      </c>
      <c r="C138" s="121">
        <v>47.9</v>
      </c>
      <c r="D138" s="102">
        <v>15.782999999999999</v>
      </c>
      <c r="E138" s="105">
        <v>16.763000000000002</v>
      </c>
      <c r="F138" s="106">
        <f t="shared" si="9"/>
        <v>0.9800000000000022</v>
      </c>
      <c r="G138" s="107">
        <v>0.84260400000000191</v>
      </c>
      <c r="H138" s="108">
        <v>8.0056880768383486E-3</v>
      </c>
      <c r="I138" s="109">
        <v>0.85060968807684023</v>
      </c>
      <c r="J138" s="110"/>
      <c r="K138" s="111"/>
      <c r="L138" s="100"/>
      <c r="M138" s="89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</row>
    <row r="139" spans="1:26" x14ac:dyDescent="0.25">
      <c r="A139" s="101">
        <v>135</v>
      </c>
      <c r="B139" s="102" t="s">
        <v>251</v>
      </c>
      <c r="C139" s="121">
        <v>47.7</v>
      </c>
      <c r="D139" s="102">
        <v>8.4499999999999993</v>
      </c>
      <c r="E139" s="105">
        <v>9</v>
      </c>
      <c r="F139" s="106">
        <f t="shared" si="9"/>
        <v>0.55000000000000071</v>
      </c>
      <c r="G139" s="107">
        <v>0.47289000000000064</v>
      </c>
      <c r="H139" s="108">
        <v>7.9722614042837016E-3</v>
      </c>
      <c r="I139" s="109">
        <v>0.48086226140428434</v>
      </c>
      <c r="J139" s="110"/>
      <c r="K139" s="111"/>
      <c r="L139" s="100"/>
      <c r="M139" s="89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</row>
    <row r="140" spans="1:26" x14ac:dyDescent="0.25">
      <c r="A140" s="101">
        <v>136</v>
      </c>
      <c r="B140" s="102" t="s">
        <v>252</v>
      </c>
      <c r="C140" s="121">
        <v>101.8</v>
      </c>
      <c r="D140" s="102">
        <v>13.958</v>
      </c>
      <c r="E140" s="105">
        <v>14.06</v>
      </c>
      <c r="F140" s="106">
        <f t="shared" si="9"/>
        <v>0.10200000000000031</v>
      </c>
      <c r="G140" s="107">
        <v>8.7699600000000266E-2</v>
      </c>
      <c r="H140" s="108">
        <v>1.7014176330316155E-2</v>
      </c>
      <c r="I140" s="109">
        <v>0.10471377633031642</v>
      </c>
      <c r="J140" s="110"/>
      <c r="K140" s="111"/>
      <c r="L140" s="100"/>
      <c r="M140" s="89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</row>
    <row r="141" spans="1:26" x14ac:dyDescent="0.25">
      <c r="A141" s="101">
        <v>137</v>
      </c>
      <c r="B141" s="102" t="s">
        <v>253</v>
      </c>
      <c r="C141" s="121">
        <v>67.3</v>
      </c>
      <c r="D141" s="102">
        <v>15.206</v>
      </c>
      <c r="E141" s="105">
        <v>16.053999999999998</v>
      </c>
      <c r="F141" s="106">
        <f t="shared" si="9"/>
        <v>0.84799999999999898</v>
      </c>
      <c r="G141" s="107">
        <v>0.72911039999999916</v>
      </c>
      <c r="H141" s="108">
        <v>1.1248075314639266E-2</v>
      </c>
      <c r="I141" s="109">
        <v>0.74035847531463839</v>
      </c>
      <c r="J141" s="110"/>
      <c r="K141" s="111"/>
      <c r="L141" s="100"/>
      <c r="M141" s="89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</row>
    <row r="142" spans="1:26" x14ac:dyDescent="0.25">
      <c r="A142" s="101">
        <v>138</v>
      </c>
      <c r="B142" s="102" t="s">
        <v>254</v>
      </c>
      <c r="C142" s="121">
        <v>51</v>
      </c>
      <c r="D142" s="102">
        <v>15.861000000000001</v>
      </c>
      <c r="E142" s="105">
        <v>16.387</v>
      </c>
      <c r="F142" s="106">
        <f t="shared" si="9"/>
        <v>0.5259999999999998</v>
      </c>
      <c r="G142" s="107">
        <v>0.45225479999999985</v>
      </c>
      <c r="H142" s="108">
        <v>8.5238015014354029E-3</v>
      </c>
      <c r="I142" s="109">
        <v>0.46077860150143524</v>
      </c>
      <c r="J142" s="110"/>
      <c r="K142" s="111"/>
      <c r="L142" s="100"/>
      <c r="M142" s="89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</row>
    <row r="143" spans="1:26" x14ac:dyDescent="0.25">
      <c r="A143" s="101">
        <v>139</v>
      </c>
      <c r="B143" s="102" t="s">
        <v>255</v>
      </c>
      <c r="C143" s="121">
        <v>50.6</v>
      </c>
      <c r="D143" s="102">
        <v>8.2590000000000003</v>
      </c>
      <c r="E143" s="105">
        <v>8.9350000000000005</v>
      </c>
      <c r="F143" s="106">
        <f t="shared" ref="F143:F189" si="10">E143-D143</f>
        <v>0.67600000000000016</v>
      </c>
      <c r="G143" s="107">
        <v>0.5812248000000001</v>
      </c>
      <c r="H143" s="108">
        <v>8.4569481563261054E-3</v>
      </c>
      <c r="I143" s="109">
        <v>0.58968174815632624</v>
      </c>
      <c r="J143" s="130"/>
      <c r="K143" s="111"/>
      <c r="L143" s="100"/>
      <c r="M143" s="89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</row>
    <row r="144" spans="1:26" x14ac:dyDescent="0.25">
      <c r="A144" s="101">
        <v>140</v>
      </c>
      <c r="B144" s="102" t="s">
        <v>142</v>
      </c>
      <c r="C144" s="121">
        <v>44.8</v>
      </c>
      <c r="D144" s="102">
        <v>12.503</v>
      </c>
      <c r="E144" s="105">
        <v>13.170999999999999</v>
      </c>
      <c r="F144" s="106">
        <f t="shared" si="10"/>
        <v>0.66799999999999926</v>
      </c>
      <c r="G144" s="107">
        <v>0.57434639999999937</v>
      </c>
      <c r="H144" s="108">
        <v>7.4875746522412943E-3</v>
      </c>
      <c r="I144" s="109">
        <v>0.58183397465224063</v>
      </c>
      <c r="J144" s="110"/>
      <c r="K144" s="111"/>
      <c r="L144" s="100"/>
      <c r="M144" s="89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</row>
    <row r="145" spans="1:26" x14ac:dyDescent="0.25">
      <c r="A145" s="101">
        <v>141</v>
      </c>
      <c r="B145" s="102" t="s">
        <v>256</v>
      </c>
      <c r="C145" s="121">
        <v>75.7</v>
      </c>
      <c r="D145" s="102">
        <v>28.135999999999999</v>
      </c>
      <c r="E145" s="105">
        <v>29.702000000000002</v>
      </c>
      <c r="F145" s="106">
        <f t="shared" si="10"/>
        <v>1.5660000000000025</v>
      </c>
      <c r="G145" s="107">
        <v>1.3464468000000021</v>
      </c>
      <c r="H145" s="108">
        <v>1.265199556193451E-2</v>
      </c>
      <c r="I145" s="109">
        <v>1.3590987955619365</v>
      </c>
      <c r="J145" s="120"/>
      <c r="K145" s="111"/>
      <c r="L145" s="100"/>
      <c r="M145" s="89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</row>
    <row r="146" spans="1:26" x14ac:dyDescent="0.25">
      <c r="A146" s="101">
        <v>142</v>
      </c>
      <c r="B146" s="102" t="s">
        <v>257</v>
      </c>
      <c r="C146" s="121">
        <v>56.7</v>
      </c>
      <c r="D146" s="102">
        <v>28.279</v>
      </c>
      <c r="E146" s="105">
        <v>29.687999999999999</v>
      </c>
      <c r="F146" s="106">
        <f t="shared" si="10"/>
        <v>1.4089999999999989</v>
      </c>
      <c r="G146" s="107">
        <v>1.2114581999999992</v>
      </c>
      <c r="H146" s="108">
        <v>9.4764616692428888E-3</v>
      </c>
      <c r="I146" s="109">
        <v>1.220934661669242</v>
      </c>
      <c r="J146" s="110"/>
      <c r="K146" s="111"/>
      <c r="L146" s="100"/>
      <c r="M146" s="89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</row>
    <row r="147" spans="1:26" x14ac:dyDescent="0.25">
      <c r="A147" s="101">
        <v>143</v>
      </c>
      <c r="B147" s="102" t="s">
        <v>245</v>
      </c>
      <c r="C147" s="121">
        <v>47.7</v>
      </c>
      <c r="D147" s="102">
        <v>12.406000000000001</v>
      </c>
      <c r="E147" s="105">
        <v>13.272</v>
      </c>
      <c r="F147" s="106">
        <f t="shared" si="10"/>
        <v>0.86599999999999966</v>
      </c>
      <c r="G147" s="107">
        <v>0.74458679999999966</v>
      </c>
      <c r="H147" s="108">
        <v>7.9722614042837016E-3</v>
      </c>
      <c r="I147" s="109">
        <v>0.75255906140428341</v>
      </c>
      <c r="J147" s="110"/>
      <c r="K147" s="111"/>
      <c r="L147" s="100"/>
      <c r="M147" s="89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</row>
    <row r="148" spans="1:26" x14ac:dyDescent="0.25">
      <c r="A148" s="101">
        <v>144</v>
      </c>
      <c r="B148" s="102" t="s">
        <v>258</v>
      </c>
      <c r="C148" s="121">
        <v>48.1</v>
      </c>
      <c r="D148" s="102">
        <v>13.15</v>
      </c>
      <c r="E148" s="105">
        <v>13.904999999999999</v>
      </c>
      <c r="F148" s="106">
        <f t="shared" si="10"/>
        <v>0.75499999999999901</v>
      </c>
      <c r="G148" s="107">
        <v>0.6491489999999992</v>
      </c>
      <c r="H148" s="108">
        <v>8.0391147493929973E-3</v>
      </c>
      <c r="I148" s="109">
        <v>0.6571881147493922</v>
      </c>
      <c r="J148" s="110"/>
      <c r="K148" s="111"/>
      <c r="L148" s="100"/>
      <c r="M148" s="89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</row>
    <row r="149" spans="1:26" x14ac:dyDescent="0.25">
      <c r="A149" s="101">
        <v>148</v>
      </c>
      <c r="B149" s="102" t="s">
        <v>143</v>
      </c>
      <c r="C149" s="121">
        <v>94.2</v>
      </c>
      <c r="D149" s="102">
        <v>19.260000000000002</v>
      </c>
      <c r="E149" s="105">
        <v>21.922000000000001</v>
      </c>
      <c r="F149" s="106">
        <f t="shared" si="10"/>
        <v>2.661999999999999</v>
      </c>
      <c r="G149" s="107">
        <v>2.2887875999999991</v>
      </c>
      <c r="H149" s="108">
        <v>1.5743962773239511E-2</v>
      </c>
      <c r="I149" s="109">
        <v>2.3045315627732386</v>
      </c>
      <c r="J149" s="120"/>
      <c r="K149" s="111"/>
      <c r="L149" s="100"/>
      <c r="M149" s="89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</row>
    <row r="150" spans="1:26" x14ac:dyDescent="0.25">
      <c r="A150" s="101">
        <v>149</v>
      </c>
      <c r="B150" s="102" t="s">
        <v>144</v>
      </c>
      <c r="C150" s="131">
        <v>68.099999999999994</v>
      </c>
      <c r="D150" s="102">
        <v>3.3460000000000001</v>
      </c>
      <c r="E150" s="105">
        <v>3.3460000000000001</v>
      </c>
      <c r="F150" s="106">
        <f t="shared" si="10"/>
        <v>0</v>
      </c>
      <c r="G150" s="107">
        <v>0</v>
      </c>
      <c r="H150" s="108">
        <v>1.1381782004857861E-2</v>
      </c>
      <c r="I150" s="109">
        <v>1.1381782004857861E-2</v>
      </c>
      <c r="J150" s="110"/>
      <c r="K150" s="111"/>
      <c r="L150" s="100"/>
      <c r="M150" s="89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</row>
    <row r="151" spans="1:26" x14ac:dyDescent="0.25">
      <c r="A151" s="101">
        <v>150</v>
      </c>
      <c r="B151" s="102" t="s">
        <v>145</v>
      </c>
      <c r="C151" s="131">
        <v>68.400000000000006</v>
      </c>
      <c r="D151" s="102">
        <v>12.079000000000001</v>
      </c>
      <c r="E151" s="105">
        <v>13.493</v>
      </c>
      <c r="F151" s="106">
        <f t="shared" si="10"/>
        <v>1.4139999999999997</v>
      </c>
      <c r="G151" s="107">
        <v>1.2157571999999996</v>
      </c>
      <c r="H151" s="108">
        <v>1.1431922013689836E-2</v>
      </c>
      <c r="I151" s="109">
        <v>1.2271891220136895</v>
      </c>
      <c r="J151" s="110"/>
      <c r="K151" s="111"/>
      <c r="L151" s="100"/>
      <c r="M151" s="89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</row>
    <row r="152" spans="1:26" x14ac:dyDescent="0.25">
      <c r="A152" s="101">
        <v>151</v>
      </c>
      <c r="B152" s="102" t="s">
        <v>146</v>
      </c>
      <c r="C152" s="131">
        <v>93.8</v>
      </c>
      <c r="D152" s="102">
        <v>23.486999999999998</v>
      </c>
      <c r="E152" s="105">
        <v>24.524999999999999</v>
      </c>
      <c r="F152" s="106">
        <f t="shared" si="10"/>
        <v>1.0380000000000003</v>
      </c>
      <c r="G152" s="107">
        <v>0.89247240000000028</v>
      </c>
      <c r="H152" s="108">
        <v>1.567710942813021E-2</v>
      </c>
      <c r="I152" s="109">
        <v>0.90814950942813044</v>
      </c>
      <c r="J152" s="110"/>
      <c r="K152" s="111"/>
      <c r="L152" s="100"/>
      <c r="M152" s="89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</row>
    <row r="153" spans="1:26" x14ac:dyDescent="0.25">
      <c r="A153" s="132">
        <v>152</v>
      </c>
      <c r="B153" s="102" t="s">
        <v>147</v>
      </c>
      <c r="C153" s="131">
        <v>68.400000000000006</v>
      </c>
      <c r="D153" s="102">
        <v>27.734999999999999</v>
      </c>
      <c r="E153" s="105">
        <v>28.547999999999998</v>
      </c>
      <c r="F153" s="106">
        <f t="shared" si="10"/>
        <v>0.81299999999999883</v>
      </c>
      <c r="G153" s="107">
        <v>0.69901739999999901</v>
      </c>
      <c r="H153" s="108">
        <v>1.1431922013689836E-2</v>
      </c>
      <c r="I153" s="109">
        <v>0.71044932201368882</v>
      </c>
      <c r="J153" s="110"/>
      <c r="K153" s="111"/>
      <c r="L153" s="100"/>
      <c r="M153" s="89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</row>
    <row r="154" spans="1:26" x14ac:dyDescent="0.25">
      <c r="A154" s="101">
        <v>153</v>
      </c>
      <c r="B154" s="102" t="s">
        <v>148</v>
      </c>
      <c r="C154" s="131">
        <v>68.7</v>
      </c>
      <c r="D154" s="102">
        <v>5.0750000000000002</v>
      </c>
      <c r="E154" s="105">
        <v>5.4989999999999997</v>
      </c>
      <c r="F154" s="106">
        <f t="shared" si="10"/>
        <v>0.42399999999999949</v>
      </c>
      <c r="G154" s="107">
        <v>0.36455519999999958</v>
      </c>
      <c r="H154" s="108">
        <v>1.1482062022521809E-2</v>
      </c>
      <c r="I154" s="109">
        <v>0.37603726202252141</v>
      </c>
      <c r="J154" s="110"/>
      <c r="K154" s="111"/>
      <c r="L154" s="100"/>
      <c r="M154" s="89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</row>
    <row r="155" spans="1:26" x14ac:dyDescent="0.25">
      <c r="A155" s="101">
        <v>154</v>
      </c>
      <c r="B155" s="102" t="s">
        <v>149</v>
      </c>
      <c r="C155" s="131">
        <v>94.1</v>
      </c>
      <c r="D155" s="102">
        <v>31.184000000000001</v>
      </c>
      <c r="E155" s="105">
        <v>32.901000000000003</v>
      </c>
      <c r="F155" s="106">
        <f t="shared" si="10"/>
        <v>1.7170000000000023</v>
      </c>
      <c r="G155" s="107">
        <v>1.476276600000002</v>
      </c>
      <c r="H155" s="108">
        <v>1.5727249436962184E-2</v>
      </c>
      <c r="I155" s="109">
        <v>1.4920038494369643</v>
      </c>
      <c r="J155" s="110"/>
      <c r="K155" s="111"/>
      <c r="L155" s="100"/>
      <c r="M155" s="89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</row>
    <row r="156" spans="1:26" x14ac:dyDescent="0.25">
      <c r="A156" s="133">
        <v>155</v>
      </c>
      <c r="B156" s="104" t="s">
        <v>150</v>
      </c>
      <c r="C156" s="134">
        <v>68.3</v>
      </c>
      <c r="D156" s="102">
        <v>7.7160000000000002</v>
      </c>
      <c r="E156" s="105">
        <v>9.1069999999999993</v>
      </c>
      <c r="F156" s="115">
        <f t="shared" si="10"/>
        <v>1.3909999999999991</v>
      </c>
      <c r="G156" s="135">
        <v>1.1959817999999993</v>
      </c>
      <c r="H156" s="117">
        <v>1.1415208677412509E-2</v>
      </c>
      <c r="I156" s="136">
        <v>1.2073970086774117</v>
      </c>
      <c r="J156" s="110"/>
      <c r="K156" s="111"/>
      <c r="L156" s="100"/>
      <c r="M156" s="89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</row>
    <row r="157" spans="1:26" x14ac:dyDescent="0.25">
      <c r="A157" s="113">
        <v>156</v>
      </c>
      <c r="B157" s="104" t="s">
        <v>151</v>
      </c>
      <c r="C157" s="137">
        <v>68.7</v>
      </c>
      <c r="D157" s="104">
        <v>26.887</v>
      </c>
      <c r="E157" s="105">
        <v>28.053999999999998</v>
      </c>
      <c r="F157" s="115">
        <f t="shared" si="10"/>
        <v>1.166999999999998</v>
      </c>
      <c r="G157" s="116">
        <v>1.0033865999999982</v>
      </c>
      <c r="H157" s="117">
        <v>1.1482062022521809E-2</v>
      </c>
      <c r="I157" s="118">
        <v>1.01486866202252</v>
      </c>
      <c r="J157" s="110"/>
      <c r="K157" s="111"/>
      <c r="L157" s="100"/>
      <c r="M157" s="89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</row>
    <row r="158" spans="1:26" x14ac:dyDescent="0.25">
      <c r="A158" s="101">
        <v>157</v>
      </c>
      <c r="B158" s="102" t="s">
        <v>152</v>
      </c>
      <c r="C158" s="131">
        <v>94.2</v>
      </c>
      <c r="D158" s="104">
        <v>33.347000000000001</v>
      </c>
      <c r="E158" s="105">
        <v>34.969000000000001</v>
      </c>
      <c r="F158" s="106">
        <f t="shared" si="10"/>
        <v>1.6219999999999999</v>
      </c>
      <c r="G158" s="107">
        <v>1.3945955999999999</v>
      </c>
      <c r="H158" s="108">
        <v>1.5743962773239511E-2</v>
      </c>
      <c r="I158" s="109">
        <v>1.4103395627732394</v>
      </c>
      <c r="J158" s="110"/>
      <c r="K158" s="111"/>
      <c r="L158" s="100"/>
      <c r="M158" s="89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</row>
    <row r="159" spans="1:26" x14ac:dyDescent="0.25">
      <c r="A159" s="113">
        <v>158</v>
      </c>
      <c r="B159" s="104" t="s">
        <v>153</v>
      </c>
      <c r="C159" s="137">
        <v>68.2</v>
      </c>
      <c r="D159" s="102">
        <v>23.414000000000001</v>
      </c>
      <c r="E159" s="105">
        <v>24.28</v>
      </c>
      <c r="F159" s="115">
        <f t="shared" si="10"/>
        <v>0.86599999999999966</v>
      </c>
      <c r="G159" s="116">
        <v>0.74458679999999966</v>
      </c>
      <c r="H159" s="117">
        <v>1.1398495341135186E-2</v>
      </c>
      <c r="I159" s="118">
        <v>0.7559852953411349</v>
      </c>
      <c r="J159" s="110"/>
      <c r="K159" s="111"/>
      <c r="L159" s="100"/>
      <c r="M159" s="89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</row>
    <row r="160" spans="1:26" x14ac:dyDescent="0.25">
      <c r="A160" s="113">
        <v>159</v>
      </c>
      <c r="B160" s="104" t="s">
        <v>154</v>
      </c>
      <c r="C160" s="137">
        <v>68.7</v>
      </c>
      <c r="D160" s="104">
        <v>10.9</v>
      </c>
      <c r="E160" s="105">
        <v>11.991</v>
      </c>
      <c r="F160" s="115">
        <f t="shared" si="10"/>
        <v>1.0909999999999993</v>
      </c>
      <c r="G160" s="116">
        <v>0.93804179999999937</v>
      </c>
      <c r="H160" s="117">
        <v>1.1482062022521809E-2</v>
      </c>
      <c r="I160" s="118">
        <v>0.94952386202252115</v>
      </c>
      <c r="J160" s="110"/>
      <c r="K160" s="111"/>
      <c r="L160" s="100"/>
      <c r="M160" s="89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</row>
    <row r="161" spans="1:26" x14ac:dyDescent="0.25">
      <c r="A161" s="101">
        <v>160</v>
      </c>
      <c r="B161" s="102" t="s">
        <v>155</v>
      </c>
      <c r="C161" s="131">
        <v>93.6</v>
      </c>
      <c r="D161" s="104">
        <v>19.457000000000001</v>
      </c>
      <c r="E161" s="105">
        <v>20.972000000000001</v>
      </c>
      <c r="F161" s="106">
        <f t="shared" si="10"/>
        <v>1.5150000000000006</v>
      </c>
      <c r="G161" s="107">
        <v>1.3025970000000004</v>
      </c>
      <c r="H161" s="108">
        <v>1.5643682755575563E-2</v>
      </c>
      <c r="I161" s="109">
        <v>1.3182406827555759</v>
      </c>
      <c r="J161" s="110"/>
      <c r="K161" s="111"/>
      <c r="L161" s="100"/>
      <c r="M161" s="89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</row>
    <row r="162" spans="1:26" x14ac:dyDescent="0.25">
      <c r="A162" s="113">
        <v>161</v>
      </c>
      <c r="B162" s="104" t="s">
        <v>156</v>
      </c>
      <c r="C162" s="137">
        <v>68.3</v>
      </c>
      <c r="D162" s="102">
        <v>20.91</v>
      </c>
      <c r="E162" s="105">
        <v>22.013999999999999</v>
      </c>
      <c r="F162" s="115">
        <f t="shared" si="10"/>
        <v>1.1039999999999992</v>
      </c>
      <c r="G162" s="116">
        <v>0.94921919999999937</v>
      </c>
      <c r="H162" s="117">
        <v>1.1415208677412509E-2</v>
      </c>
      <c r="I162" s="118">
        <v>0.9606344086774119</v>
      </c>
      <c r="J162" s="110"/>
      <c r="K162" s="111"/>
      <c r="L162" s="100"/>
      <c r="M162" s="89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</row>
    <row r="163" spans="1:26" x14ac:dyDescent="0.25">
      <c r="A163" s="113">
        <v>162</v>
      </c>
      <c r="B163" s="104" t="s">
        <v>157</v>
      </c>
      <c r="C163" s="137">
        <v>68.7</v>
      </c>
      <c r="D163" s="104">
        <v>18.399000000000001</v>
      </c>
      <c r="E163" s="105">
        <v>19.672000000000001</v>
      </c>
      <c r="F163" s="115">
        <f t="shared" si="10"/>
        <v>1.2729999999999997</v>
      </c>
      <c r="G163" s="116">
        <v>1.0945253999999998</v>
      </c>
      <c r="H163" s="117">
        <v>1.1482062022521809E-2</v>
      </c>
      <c r="I163" s="118">
        <v>1.1060074620225215</v>
      </c>
      <c r="J163" s="110"/>
      <c r="K163" s="111"/>
      <c r="L163" s="100"/>
      <c r="M163" s="89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</row>
    <row r="164" spans="1:26" x14ac:dyDescent="0.25">
      <c r="A164" s="113">
        <v>163</v>
      </c>
      <c r="B164" s="104" t="s">
        <v>158</v>
      </c>
      <c r="C164" s="137">
        <v>94.2</v>
      </c>
      <c r="D164" s="104">
        <v>22.206</v>
      </c>
      <c r="E164" s="105">
        <v>22.841000000000001</v>
      </c>
      <c r="F164" s="115">
        <f t="shared" si="10"/>
        <v>0.63500000000000156</v>
      </c>
      <c r="G164" s="116">
        <v>0.54597300000000137</v>
      </c>
      <c r="H164" s="117">
        <v>1.5743962773239511E-2</v>
      </c>
      <c r="I164" s="118">
        <v>0.5617169627732409</v>
      </c>
      <c r="J164" s="120"/>
      <c r="K164" s="111"/>
      <c r="L164" s="100"/>
      <c r="M164" s="89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</row>
    <row r="165" spans="1:26" x14ac:dyDescent="0.25">
      <c r="A165" s="113">
        <v>164</v>
      </c>
      <c r="B165" s="104" t="s">
        <v>159</v>
      </c>
      <c r="C165" s="137">
        <v>68.3</v>
      </c>
      <c r="D165" s="104">
        <v>3.3479999999999999</v>
      </c>
      <c r="E165" s="105">
        <v>3.794</v>
      </c>
      <c r="F165" s="115">
        <f t="shared" si="10"/>
        <v>0.44600000000000017</v>
      </c>
      <c r="G165" s="116">
        <v>0.38347080000000017</v>
      </c>
      <c r="H165" s="117">
        <v>1.1415208677412509E-2</v>
      </c>
      <c r="I165" s="118">
        <v>0.39488600867741269</v>
      </c>
      <c r="J165" s="110"/>
      <c r="K165" s="111"/>
      <c r="L165" s="100"/>
      <c r="M165" s="89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</row>
    <row r="166" spans="1:26" x14ac:dyDescent="0.25">
      <c r="A166" s="113">
        <v>165</v>
      </c>
      <c r="B166" s="104" t="s">
        <v>160</v>
      </c>
      <c r="C166" s="119">
        <v>68.900000000000006</v>
      </c>
      <c r="D166" s="104">
        <v>28.238</v>
      </c>
      <c r="E166" s="105">
        <v>29.606999999999999</v>
      </c>
      <c r="F166" s="115">
        <f t="shared" si="10"/>
        <v>1.3689999999999998</v>
      </c>
      <c r="G166" s="116">
        <v>1.1770661999999998</v>
      </c>
      <c r="H166" s="117">
        <v>1.1515488695076457E-2</v>
      </c>
      <c r="I166" s="118">
        <v>1.1885816886950762</v>
      </c>
      <c r="J166" s="110"/>
      <c r="K166" s="111"/>
      <c r="L166" s="100"/>
      <c r="M166" s="89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</row>
    <row r="167" spans="1:26" x14ac:dyDescent="0.25">
      <c r="A167" s="113">
        <v>166</v>
      </c>
      <c r="B167" s="104" t="s">
        <v>161</v>
      </c>
      <c r="C167" s="137">
        <v>93.9</v>
      </c>
      <c r="D167" s="104">
        <v>30.138999999999999</v>
      </c>
      <c r="E167" s="105">
        <v>32.19</v>
      </c>
      <c r="F167" s="115">
        <f t="shared" si="10"/>
        <v>2.0509999999999984</v>
      </c>
      <c r="G167" s="116">
        <v>1.7634497999999987</v>
      </c>
      <c r="H167" s="117">
        <v>1.5693822764407537E-2</v>
      </c>
      <c r="I167" s="118">
        <v>1.7791436227644062</v>
      </c>
      <c r="J167" s="110"/>
      <c r="K167" s="111"/>
      <c r="L167" s="100"/>
      <c r="M167" s="89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</row>
    <row r="168" spans="1:26" x14ac:dyDescent="0.25">
      <c r="A168" s="113">
        <v>167</v>
      </c>
      <c r="B168" s="104" t="s">
        <v>162</v>
      </c>
      <c r="C168" s="137">
        <v>68.599999999999994</v>
      </c>
      <c r="D168" s="104">
        <v>15.704000000000001</v>
      </c>
      <c r="E168" s="105">
        <v>15.704000000000001</v>
      </c>
      <c r="F168" s="115">
        <f t="shared" si="10"/>
        <v>0</v>
      </c>
      <c r="G168" s="116">
        <v>0</v>
      </c>
      <c r="H168" s="117">
        <v>1.1465348686244482E-2</v>
      </c>
      <c r="I168" s="118">
        <v>1.1465348686244482E-2</v>
      </c>
      <c r="J168" s="110"/>
      <c r="K168" s="111"/>
      <c r="L168" s="100"/>
      <c r="M168" s="89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</row>
    <row r="169" spans="1:26" x14ac:dyDescent="0.25">
      <c r="A169" s="113">
        <v>168</v>
      </c>
      <c r="B169" s="104" t="s">
        <v>163</v>
      </c>
      <c r="C169" s="137">
        <v>68.7</v>
      </c>
      <c r="D169" s="104">
        <v>18.962</v>
      </c>
      <c r="E169" s="105">
        <v>20.385999999999999</v>
      </c>
      <c r="F169" s="115">
        <f t="shared" si="10"/>
        <v>1.4239999999999995</v>
      </c>
      <c r="G169" s="116">
        <v>1.2243551999999995</v>
      </c>
      <c r="H169" s="117">
        <v>1.1482062022521809E-2</v>
      </c>
      <c r="I169" s="118">
        <v>1.2358372620225213</v>
      </c>
      <c r="J169" s="110"/>
      <c r="K169" s="111"/>
      <c r="L169" s="100"/>
      <c r="M169" s="89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</row>
    <row r="170" spans="1:26" x14ac:dyDescent="0.25">
      <c r="A170" s="113">
        <v>169</v>
      </c>
      <c r="B170" s="104" t="s">
        <v>164</v>
      </c>
      <c r="C170" s="137">
        <v>93.9</v>
      </c>
      <c r="D170" s="104">
        <v>24.420999999999999</v>
      </c>
      <c r="E170" s="105">
        <v>25.898</v>
      </c>
      <c r="F170" s="115">
        <f t="shared" si="10"/>
        <v>1.4770000000000003</v>
      </c>
      <c r="G170" s="116">
        <v>1.2699246000000002</v>
      </c>
      <c r="H170" s="117">
        <v>1.5693822764407537E-2</v>
      </c>
      <c r="I170" s="118">
        <v>1.2856184227644076</v>
      </c>
      <c r="J170" s="120"/>
      <c r="K170" s="111"/>
      <c r="L170" s="100"/>
      <c r="M170" s="89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</row>
    <row r="171" spans="1:26" x14ac:dyDescent="0.25">
      <c r="A171" s="113">
        <v>170</v>
      </c>
      <c r="B171" s="104" t="s">
        <v>165</v>
      </c>
      <c r="C171" s="137">
        <v>69.099999999999994</v>
      </c>
      <c r="D171" s="104">
        <v>13.39</v>
      </c>
      <c r="E171" s="105">
        <v>14.534000000000001</v>
      </c>
      <c r="F171" s="115">
        <f t="shared" si="10"/>
        <v>1.1440000000000001</v>
      </c>
      <c r="G171" s="116">
        <v>0.98361120000000013</v>
      </c>
      <c r="H171" s="117">
        <v>1.1548915367631104E-2</v>
      </c>
      <c r="I171" s="118">
        <v>0.99516011536763127</v>
      </c>
      <c r="J171" s="110"/>
      <c r="K171" s="111"/>
      <c r="L171" s="100"/>
      <c r="M171" s="89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</row>
    <row r="172" spans="1:26" x14ac:dyDescent="0.25">
      <c r="A172" s="113">
        <v>171</v>
      </c>
      <c r="B172" s="104" t="s">
        <v>166</v>
      </c>
      <c r="C172" s="137">
        <v>68.400000000000006</v>
      </c>
      <c r="D172" s="104">
        <v>16.241</v>
      </c>
      <c r="E172" s="105">
        <v>17.654</v>
      </c>
      <c r="F172" s="115">
        <f t="shared" si="10"/>
        <v>1.4130000000000003</v>
      </c>
      <c r="G172" s="116">
        <v>1.2148974000000001</v>
      </c>
      <c r="H172" s="117">
        <v>1.1431922013689836E-2</v>
      </c>
      <c r="I172" s="118">
        <v>1.2263293220136899</v>
      </c>
      <c r="J172" s="110"/>
      <c r="K172" s="111"/>
      <c r="L172" s="100"/>
      <c r="M172" s="89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</row>
    <row r="173" spans="1:26" x14ac:dyDescent="0.25">
      <c r="A173" s="113">
        <v>172</v>
      </c>
      <c r="B173" s="104" t="s">
        <v>167</v>
      </c>
      <c r="C173" s="137">
        <v>94</v>
      </c>
      <c r="D173" s="104">
        <v>18.318000000000001</v>
      </c>
      <c r="E173" s="105">
        <v>21.047000000000001</v>
      </c>
      <c r="F173" s="115">
        <f t="shared" si="10"/>
        <v>2.7289999999999992</v>
      </c>
      <c r="G173" s="116">
        <v>2.3463941999999993</v>
      </c>
      <c r="H173" s="117">
        <v>1.571053610068486E-2</v>
      </c>
      <c r="I173" s="118">
        <v>2.3621047361006844</v>
      </c>
      <c r="J173" s="232"/>
      <c r="K173" s="111"/>
      <c r="L173" s="100"/>
      <c r="M173" s="89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</row>
    <row r="174" spans="1:26" x14ac:dyDescent="0.25">
      <c r="A174" s="113">
        <v>173</v>
      </c>
      <c r="B174" s="104" t="s">
        <v>168</v>
      </c>
      <c r="C174" s="137">
        <v>68.400000000000006</v>
      </c>
      <c r="D174" s="104">
        <v>0.56000000000000005</v>
      </c>
      <c r="E174" s="105">
        <v>0.56000000000000005</v>
      </c>
      <c r="F174" s="115">
        <f t="shared" si="10"/>
        <v>0</v>
      </c>
      <c r="G174" s="116">
        <v>0</v>
      </c>
      <c r="H174" s="117">
        <v>1.1431922013689836E-2</v>
      </c>
      <c r="I174" s="118">
        <v>1.1431922013689836E-2</v>
      </c>
      <c r="J174" s="232"/>
      <c r="K174" s="111"/>
      <c r="L174" s="100"/>
      <c r="M174" s="89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</row>
    <row r="175" spans="1:26" x14ac:dyDescent="0.25">
      <c r="A175" s="113">
        <v>174</v>
      </c>
      <c r="B175" s="104" t="s">
        <v>169</v>
      </c>
      <c r="C175" s="137">
        <v>68.400000000000006</v>
      </c>
      <c r="D175" s="104">
        <v>1.825</v>
      </c>
      <c r="E175" s="105">
        <v>1.825</v>
      </c>
      <c r="F175" s="115">
        <f t="shared" si="10"/>
        <v>0</v>
      </c>
      <c r="G175" s="116">
        <v>0</v>
      </c>
      <c r="H175" s="117">
        <v>1.1431922013689836E-2</v>
      </c>
      <c r="I175" s="118">
        <v>1.1431922013689836E-2</v>
      </c>
      <c r="J175" s="232"/>
      <c r="K175" s="111"/>
      <c r="L175" s="100"/>
      <c r="M175" s="89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</row>
    <row r="176" spans="1:26" x14ac:dyDescent="0.25">
      <c r="A176" s="113">
        <v>175</v>
      </c>
      <c r="B176" s="104" t="s">
        <v>170</v>
      </c>
      <c r="C176" s="137">
        <v>94.1</v>
      </c>
      <c r="D176" s="104">
        <v>31.27</v>
      </c>
      <c r="E176" s="105">
        <v>33.36</v>
      </c>
      <c r="F176" s="115">
        <f t="shared" si="10"/>
        <v>2.09</v>
      </c>
      <c r="G176" s="116">
        <v>1.7969819999999999</v>
      </c>
      <c r="H176" s="117">
        <v>1.5727249436962184E-2</v>
      </c>
      <c r="I176" s="118">
        <v>1.8127092494369621</v>
      </c>
      <c r="J176" s="110"/>
      <c r="K176" s="111"/>
      <c r="L176" s="100"/>
      <c r="M176" s="89"/>
      <c r="N176" s="138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</row>
    <row r="177" spans="1:26" x14ac:dyDescent="0.25">
      <c r="A177" s="113">
        <v>176</v>
      </c>
      <c r="B177" s="104" t="s">
        <v>171</v>
      </c>
      <c r="C177" s="137">
        <v>68.8</v>
      </c>
      <c r="D177" s="104">
        <v>27.658000000000001</v>
      </c>
      <c r="E177" s="105">
        <v>29.001000000000001</v>
      </c>
      <c r="F177" s="115">
        <f t="shared" si="10"/>
        <v>1.343</v>
      </c>
      <c r="G177" s="116">
        <v>1.1547114000000001</v>
      </c>
      <c r="H177" s="117">
        <v>1.1498775358799132E-2</v>
      </c>
      <c r="I177" s="118">
        <v>1.1662101753587992</v>
      </c>
      <c r="J177" s="110"/>
      <c r="K177" s="139"/>
      <c r="L177" s="100"/>
      <c r="M177" s="89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</row>
    <row r="178" spans="1:26" x14ac:dyDescent="0.25">
      <c r="A178" s="101">
        <v>177</v>
      </c>
      <c r="B178" s="102" t="s">
        <v>172</v>
      </c>
      <c r="C178" s="131">
        <v>68.5</v>
      </c>
      <c r="D178" s="102">
        <v>18.384</v>
      </c>
      <c r="E178" s="105">
        <v>19.350999999999999</v>
      </c>
      <c r="F178" s="106">
        <f t="shared" si="10"/>
        <v>0.96699999999999875</v>
      </c>
      <c r="G178" s="107">
        <v>0.83142659999999891</v>
      </c>
      <c r="H178" s="108">
        <v>1.1448635349967158E-2</v>
      </c>
      <c r="I178" s="109">
        <v>0.84287523534996611</v>
      </c>
      <c r="J178" s="110"/>
      <c r="K178" s="111"/>
      <c r="L178" s="100"/>
      <c r="M178" s="89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</row>
    <row r="179" spans="1:26" x14ac:dyDescent="0.25">
      <c r="A179" s="101">
        <v>178</v>
      </c>
      <c r="B179" s="102" t="s">
        <v>173</v>
      </c>
      <c r="C179" s="131">
        <v>94.3</v>
      </c>
      <c r="D179" s="102">
        <v>9.9060000000000006</v>
      </c>
      <c r="E179" s="105">
        <v>11.885</v>
      </c>
      <c r="F179" s="106">
        <f t="shared" si="10"/>
        <v>1.9789999999999992</v>
      </c>
      <c r="G179" s="107">
        <v>1.7015441999999994</v>
      </c>
      <c r="H179" s="108">
        <v>1.5760676109516834E-2</v>
      </c>
      <c r="I179" s="109">
        <v>1.7173048761095162</v>
      </c>
      <c r="J179" s="110"/>
      <c r="K179" s="111"/>
      <c r="L179" s="100"/>
      <c r="M179" s="89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</row>
    <row r="180" spans="1:26" x14ac:dyDescent="0.25">
      <c r="A180" s="101">
        <v>179</v>
      </c>
      <c r="B180" s="102" t="s">
        <v>174</v>
      </c>
      <c r="C180" s="131">
        <v>68.8</v>
      </c>
      <c r="D180" s="102">
        <v>15.042999999999999</v>
      </c>
      <c r="E180" s="105">
        <v>16.041</v>
      </c>
      <c r="F180" s="106">
        <f t="shared" si="10"/>
        <v>0.99800000000000111</v>
      </c>
      <c r="G180" s="107">
        <v>0.85808040000000096</v>
      </c>
      <c r="H180" s="108">
        <v>1.1498775358799132E-2</v>
      </c>
      <c r="I180" s="109">
        <v>0.86957917535880014</v>
      </c>
      <c r="J180" s="110"/>
      <c r="K180" s="111"/>
      <c r="L180" s="100"/>
      <c r="M180" s="89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</row>
    <row r="181" spans="1:26" x14ac:dyDescent="0.25">
      <c r="A181" s="101">
        <v>180</v>
      </c>
      <c r="B181" s="102" t="s">
        <v>175</v>
      </c>
      <c r="C181" s="131">
        <v>68.7</v>
      </c>
      <c r="D181" s="102">
        <v>11.954000000000001</v>
      </c>
      <c r="E181" s="105">
        <v>12.717000000000001</v>
      </c>
      <c r="F181" s="106">
        <f t="shared" si="10"/>
        <v>0.7629999999999999</v>
      </c>
      <c r="G181" s="107">
        <v>0.65602739999999993</v>
      </c>
      <c r="H181" s="108">
        <v>1.1482062022521809E-2</v>
      </c>
      <c r="I181" s="109">
        <v>0.6675094620225217</v>
      </c>
      <c r="J181" s="110"/>
      <c r="K181" s="111"/>
      <c r="L181" s="100"/>
      <c r="M181" s="89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</row>
    <row r="182" spans="1:26" x14ac:dyDescent="0.25">
      <c r="A182" s="101">
        <v>181</v>
      </c>
      <c r="B182" s="102" t="s">
        <v>176</v>
      </c>
      <c r="C182" s="131">
        <v>94.1</v>
      </c>
      <c r="D182" s="102">
        <v>26.745999999999999</v>
      </c>
      <c r="E182" s="105">
        <v>29.169</v>
      </c>
      <c r="F182" s="106">
        <f t="shared" si="10"/>
        <v>2.4230000000000018</v>
      </c>
      <c r="G182" s="107">
        <v>2.0832954000000017</v>
      </c>
      <c r="H182" s="108">
        <v>1.5727249436962184E-2</v>
      </c>
      <c r="I182" s="109">
        <v>2.0990226494369639</v>
      </c>
      <c r="J182" s="120"/>
      <c r="K182" s="139"/>
      <c r="L182" s="100"/>
      <c r="M182" s="89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</row>
    <row r="183" spans="1:26" x14ac:dyDescent="0.25">
      <c r="A183" s="101">
        <v>182</v>
      </c>
      <c r="B183" s="102" t="s">
        <v>177</v>
      </c>
      <c r="C183" s="131">
        <v>69.099999999999994</v>
      </c>
      <c r="D183" s="102">
        <v>15.558999999999999</v>
      </c>
      <c r="E183" s="105">
        <v>16.725000000000001</v>
      </c>
      <c r="F183" s="106">
        <f t="shared" si="10"/>
        <v>1.1660000000000021</v>
      </c>
      <c r="G183" s="107">
        <v>1.0025268000000018</v>
      </c>
      <c r="H183" s="108">
        <v>1.1548915367631104E-2</v>
      </c>
      <c r="I183" s="109">
        <v>1.014075715367633</v>
      </c>
      <c r="J183" s="110"/>
      <c r="K183" s="111"/>
      <c r="L183" s="100"/>
      <c r="M183" s="89"/>
      <c r="N183" s="122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</row>
    <row r="184" spans="1:26" x14ac:dyDescent="0.25">
      <c r="A184" s="101">
        <v>183</v>
      </c>
      <c r="B184" s="102" t="s">
        <v>178</v>
      </c>
      <c r="C184" s="131">
        <v>68.599999999999994</v>
      </c>
      <c r="D184" s="102">
        <v>24.39</v>
      </c>
      <c r="E184" s="105">
        <v>25.888000000000002</v>
      </c>
      <c r="F184" s="106">
        <f t="shared" si="10"/>
        <v>1.4980000000000011</v>
      </c>
      <c r="G184" s="107">
        <v>1.287980400000001</v>
      </c>
      <c r="H184" s="108">
        <v>1.1465348686244482E-2</v>
      </c>
      <c r="I184" s="109">
        <v>1.2994457486862454</v>
      </c>
      <c r="J184" s="110"/>
      <c r="K184" s="111"/>
      <c r="L184" s="100"/>
      <c r="M184" s="89"/>
      <c r="N184" s="122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</row>
    <row r="185" spans="1:26" x14ac:dyDescent="0.25">
      <c r="A185" s="101">
        <v>184</v>
      </c>
      <c r="B185" s="102" t="s">
        <v>179</v>
      </c>
      <c r="C185" s="131">
        <v>94.1</v>
      </c>
      <c r="D185" s="102">
        <v>19.279</v>
      </c>
      <c r="E185" s="105">
        <v>19.279</v>
      </c>
      <c r="F185" s="106">
        <f t="shared" si="10"/>
        <v>0</v>
      </c>
      <c r="G185" s="107">
        <v>0</v>
      </c>
      <c r="H185" s="108">
        <v>1.5727249436962184E-2</v>
      </c>
      <c r="I185" s="109">
        <v>1.5727249436962184E-2</v>
      </c>
      <c r="J185" s="110"/>
      <c r="K185" s="111"/>
      <c r="L185" s="100"/>
      <c r="M185" s="89"/>
      <c r="N185" s="122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</row>
    <row r="186" spans="1:26" x14ac:dyDescent="0.25">
      <c r="A186" s="101">
        <v>185</v>
      </c>
      <c r="B186" s="102" t="s">
        <v>180</v>
      </c>
      <c r="C186" s="131">
        <v>69.099999999999994</v>
      </c>
      <c r="D186" s="102">
        <v>9.048</v>
      </c>
      <c r="E186" s="105">
        <v>9.048</v>
      </c>
      <c r="F186" s="106">
        <f>E186-D186</f>
        <v>0</v>
      </c>
      <c r="G186" s="107">
        <v>0</v>
      </c>
      <c r="H186" s="108">
        <v>1.1548915367631104E-2</v>
      </c>
      <c r="I186" s="109">
        <v>1.1548915367631104E-2</v>
      </c>
      <c r="J186" s="110"/>
      <c r="K186" s="111"/>
      <c r="L186" s="100"/>
      <c r="M186" s="89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</row>
    <row r="187" spans="1:26" x14ac:dyDescent="0.25">
      <c r="A187" s="101">
        <v>186</v>
      </c>
      <c r="B187" s="102" t="s">
        <v>181</v>
      </c>
      <c r="C187" s="131">
        <v>69</v>
      </c>
      <c r="D187" s="140">
        <v>9.3919999999999995</v>
      </c>
      <c r="E187" s="141">
        <v>9.3919999999999995</v>
      </c>
      <c r="F187" s="106">
        <f t="shared" si="10"/>
        <v>0</v>
      </c>
      <c r="G187" s="107">
        <v>0</v>
      </c>
      <c r="H187" s="108">
        <v>1.1532202031353781E-2</v>
      </c>
      <c r="I187" s="109">
        <v>1.1532202031353781E-2</v>
      </c>
      <c r="J187" s="110"/>
      <c r="K187" s="111"/>
      <c r="L187" s="100"/>
      <c r="M187" s="142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</row>
    <row r="188" spans="1:26" x14ac:dyDescent="0.25">
      <c r="A188" s="233" t="s">
        <v>263</v>
      </c>
      <c r="B188" s="102" t="s">
        <v>264</v>
      </c>
      <c r="C188" s="236">
        <v>743.5</v>
      </c>
      <c r="D188" s="140">
        <v>68.319999999999993</v>
      </c>
      <c r="E188" s="143">
        <v>72.051000000000002</v>
      </c>
      <c r="F188" s="144">
        <f t="shared" si="10"/>
        <v>3.7310000000000088</v>
      </c>
      <c r="G188" s="107">
        <v>3.2079138000000076</v>
      </c>
      <c r="H188" s="239">
        <v>0.12426365522190631</v>
      </c>
      <c r="I188" s="145">
        <v>3.3321774552219141</v>
      </c>
      <c r="J188" s="146"/>
      <c r="K188" s="111"/>
      <c r="L188" s="100"/>
      <c r="M188" s="147"/>
      <c r="X188" s="120"/>
      <c r="Y188" s="120"/>
      <c r="Z188" s="120"/>
    </row>
    <row r="189" spans="1:26" x14ac:dyDescent="0.25">
      <c r="A189" s="234"/>
      <c r="B189" s="102" t="s">
        <v>265</v>
      </c>
      <c r="C189" s="237"/>
      <c r="D189" s="140">
        <v>60.201000000000001</v>
      </c>
      <c r="E189" s="143">
        <v>64.751000000000005</v>
      </c>
      <c r="F189" s="144">
        <f t="shared" si="10"/>
        <v>4.5500000000000043</v>
      </c>
      <c r="G189" s="107">
        <v>3.9120900000000036</v>
      </c>
      <c r="H189" s="240"/>
      <c r="I189" s="145">
        <v>3.9120900000000036</v>
      </c>
      <c r="J189" s="146"/>
      <c r="K189" s="111"/>
      <c r="L189" s="100"/>
      <c r="M189" s="147"/>
      <c r="X189" s="120"/>
      <c r="Y189" s="120"/>
      <c r="Z189" s="120"/>
    </row>
    <row r="190" spans="1:26" x14ac:dyDescent="0.25">
      <c r="A190" s="235"/>
      <c r="B190" s="102" t="s">
        <v>266</v>
      </c>
      <c r="C190" s="238"/>
      <c r="D190" s="140">
        <v>83.528999999999996</v>
      </c>
      <c r="E190" s="143">
        <v>105.705</v>
      </c>
      <c r="F190" s="144">
        <f>E190-D190</f>
        <v>22.176000000000002</v>
      </c>
      <c r="G190" s="107">
        <v>19.066924800000002</v>
      </c>
      <c r="H190" s="241"/>
      <c r="I190" s="145">
        <v>19.066924800000002</v>
      </c>
      <c r="J190" s="146"/>
      <c r="K190" s="111"/>
      <c r="L190" s="100"/>
      <c r="M190" s="147"/>
      <c r="X190" s="120"/>
      <c r="Y190" s="120"/>
      <c r="Z190" s="120"/>
    </row>
    <row r="191" spans="1:26" x14ac:dyDescent="0.25">
      <c r="A191" s="200" t="s">
        <v>3</v>
      </c>
      <c r="B191" s="201"/>
      <c r="C191" s="126">
        <f>SUM(C14:C190)</f>
        <v>11775.400000000001</v>
      </c>
      <c r="D191" s="148">
        <f t="shared" ref="D191:H191" si="11">SUM(D14:D190)</f>
        <v>2904.8629999999994</v>
      </c>
      <c r="E191" s="148">
        <f t="shared" si="11"/>
        <v>3097.4740000000002</v>
      </c>
      <c r="F191" s="127">
        <f>SUM(F14:F190)</f>
        <v>192.61099999999993</v>
      </c>
      <c r="G191" s="127">
        <f t="shared" si="11"/>
        <v>165.60693779999994</v>
      </c>
      <c r="H191" s="127">
        <f t="shared" si="11"/>
        <v>1.9680622000000469</v>
      </c>
      <c r="I191" s="127">
        <f>SUM(I14:I190)</f>
        <v>167.57500000000007</v>
      </c>
      <c r="J191" s="149"/>
      <c r="K191" s="150"/>
      <c r="L191" s="151"/>
      <c r="M191" s="142"/>
      <c r="X191" s="120"/>
      <c r="Y191" s="120"/>
      <c r="Z191" s="120"/>
    </row>
    <row r="192" spans="1:26" x14ac:dyDescent="0.25">
      <c r="A192" s="152"/>
      <c r="C192" s="152"/>
      <c r="H192" s="153"/>
      <c r="I192" s="153"/>
      <c r="J192" s="154"/>
      <c r="K192" s="128"/>
      <c r="M192" s="142"/>
      <c r="X192" s="120"/>
      <c r="Y192" s="120"/>
    </row>
  </sheetData>
  <mergeCells count="35">
    <mergeCell ref="A1:L1"/>
    <mergeCell ref="N1:AA1"/>
    <mergeCell ref="A2:J2"/>
    <mergeCell ref="N2:Y2"/>
    <mergeCell ref="A3:J3"/>
    <mergeCell ref="N3:Y3"/>
    <mergeCell ref="A5:H5"/>
    <mergeCell ref="I5:J9"/>
    <mergeCell ref="A6:D6"/>
    <mergeCell ref="E6:G6"/>
    <mergeCell ref="A7:D7"/>
    <mergeCell ref="E7:G7"/>
    <mergeCell ref="A8:D9"/>
    <mergeCell ref="E8:G8"/>
    <mergeCell ref="E9:G9"/>
    <mergeCell ref="N5:V5"/>
    <mergeCell ref="W5:W6"/>
    <mergeCell ref="X5:Z10"/>
    <mergeCell ref="N6:R6"/>
    <mergeCell ref="S6:U6"/>
    <mergeCell ref="N7:R7"/>
    <mergeCell ref="S7:U7"/>
    <mergeCell ref="N8:R10"/>
    <mergeCell ref="S8:U8"/>
    <mergeCell ref="S9:U9"/>
    <mergeCell ref="S10:U10"/>
    <mergeCell ref="A191:B191"/>
    <mergeCell ref="N13:X13"/>
    <mergeCell ref="N77:O77"/>
    <mergeCell ref="J173:J175"/>
    <mergeCell ref="A188:A190"/>
    <mergeCell ref="C188:C190"/>
    <mergeCell ref="H188:H190"/>
    <mergeCell ref="K11:L11"/>
    <mergeCell ref="A13:I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97"/>
  <sheetViews>
    <sheetView topLeftCell="A4" zoomScaleNormal="100" workbookViewId="0">
      <pane ySplit="11" topLeftCell="A27" activePane="bottomLeft" state="frozen"/>
      <selection activeCell="A4" sqref="A4"/>
      <selection pane="bottomLeft" activeCell="K20" sqref="K20"/>
    </sheetView>
  </sheetViews>
  <sheetFormatPr defaultRowHeight="15" x14ac:dyDescent="0.25"/>
  <cols>
    <col min="1" max="1" width="9.140625" style="1"/>
    <col min="2" max="2" width="18.42578125" style="1" customWidth="1"/>
    <col min="3" max="3" width="9.5703125" style="1" bestFit="1" customWidth="1"/>
    <col min="4" max="4" width="9.28515625" style="1" bestFit="1" customWidth="1"/>
    <col min="5" max="5" width="9.5703125" style="1" bestFit="1" customWidth="1"/>
    <col min="6" max="7" width="9.28515625" style="1" bestFit="1" customWidth="1"/>
    <col min="8" max="8" width="9.7109375" style="1" customWidth="1"/>
    <col min="9" max="9" width="9.28515625" style="1" bestFit="1" customWidth="1"/>
    <col min="10" max="10" width="20.140625" style="1" customWidth="1"/>
    <col min="11" max="11" width="9.140625" style="18" customWidth="1"/>
    <col min="12" max="12" width="9.28515625" style="20" customWidth="1"/>
    <col min="13" max="13" width="10.42578125" style="1" customWidth="1"/>
    <col min="14" max="14" width="9.140625" style="1"/>
    <col min="15" max="15" width="19.7109375" style="1" customWidth="1"/>
    <col min="16" max="21" width="9.140625" style="1"/>
    <col min="22" max="22" width="9.140625" style="1" customWidth="1"/>
    <col min="23" max="23" width="10.7109375" style="1" hidden="1" customWidth="1"/>
    <col min="24" max="24" width="19.42578125" style="1" customWidth="1"/>
    <col min="25" max="25" width="11.42578125" style="1" bestFit="1" customWidth="1"/>
    <col min="26" max="26" width="9.140625" style="21"/>
    <col min="27" max="16384" width="9.140625" style="1"/>
  </cols>
  <sheetData>
    <row r="1" spans="1:29" ht="20.25" x14ac:dyDescent="0.3">
      <c r="A1" s="258" t="s">
        <v>8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"/>
      <c r="N1" s="258" t="s">
        <v>8</v>
      </c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</row>
    <row r="2" spans="1:29" ht="20.25" x14ac:dyDescent="0.3">
      <c r="A2" s="6"/>
      <c r="B2" s="28"/>
      <c r="C2" s="6"/>
      <c r="D2" s="28"/>
      <c r="E2" s="28"/>
      <c r="F2" s="28"/>
      <c r="G2" s="28"/>
      <c r="H2" s="7"/>
      <c r="I2" s="8"/>
      <c r="J2" s="9"/>
      <c r="K2" s="23"/>
      <c r="L2" s="19"/>
      <c r="M2" s="2"/>
      <c r="N2" s="6"/>
      <c r="O2" s="28"/>
      <c r="P2" s="6"/>
      <c r="Q2" s="28"/>
      <c r="R2" s="28"/>
      <c r="S2" s="28"/>
      <c r="T2" s="28"/>
      <c r="U2" s="7"/>
      <c r="V2" s="8"/>
      <c r="W2" s="9"/>
      <c r="X2" s="9"/>
      <c r="Y2" s="9"/>
      <c r="Z2" s="19"/>
    </row>
    <row r="3" spans="1:29" ht="18.75" x14ac:dyDescent="0.25">
      <c r="A3" s="259" t="s">
        <v>16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"/>
      <c r="N3" s="260" t="s">
        <v>182</v>
      </c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</row>
    <row r="4" spans="1:29" ht="18.75" customHeight="1" x14ac:dyDescent="0.25">
      <c r="A4" s="261" t="s">
        <v>272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76"/>
      <c r="N4" s="262" t="s">
        <v>273</v>
      </c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</row>
    <row r="5" spans="1:29" ht="18.75" customHeight="1" x14ac:dyDescent="0.25">
      <c r="A5" s="261" t="s">
        <v>279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76"/>
      <c r="N5" s="261" t="str">
        <f>A5</f>
        <v>за период с 24.10.2020 по 23.11.2020 .</v>
      </c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</row>
    <row r="6" spans="1:29" ht="18.75" x14ac:dyDescent="0.25">
      <c r="A6" s="10"/>
      <c r="B6" s="10"/>
      <c r="C6" s="10"/>
      <c r="D6" s="10"/>
      <c r="E6" s="10"/>
      <c r="F6" s="10"/>
      <c r="G6" s="10"/>
      <c r="H6" s="10"/>
      <c r="I6" s="11"/>
      <c r="J6" s="11"/>
      <c r="K6" s="24"/>
      <c r="L6" s="11"/>
      <c r="M6" s="76"/>
      <c r="N6" s="10"/>
      <c r="O6" s="10"/>
      <c r="P6" s="10"/>
      <c r="Q6" s="10"/>
      <c r="R6" s="10"/>
      <c r="S6" s="10"/>
      <c r="T6" s="10"/>
      <c r="U6" s="10"/>
      <c r="V6" s="11"/>
      <c r="W6" s="11"/>
      <c r="X6" s="11"/>
      <c r="Y6" s="11"/>
      <c r="Z6" s="11"/>
    </row>
    <row r="7" spans="1:29" ht="36" customHeight="1" x14ac:dyDescent="0.25">
      <c r="A7" s="205" t="s">
        <v>9</v>
      </c>
      <c r="B7" s="206"/>
      <c r="C7" s="206"/>
      <c r="D7" s="206"/>
      <c r="E7" s="206"/>
      <c r="F7" s="206"/>
      <c r="G7" s="206"/>
      <c r="H7" s="207"/>
      <c r="I7" s="12"/>
      <c r="J7" s="263" t="s">
        <v>274</v>
      </c>
      <c r="K7" s="214"/>
      <c r="L7" s="214"/>
      <c r="M7" s="76"/>
      <c r="N7" s="205" t="s">
        <v>9</v>
      </c>
      <c r="O7" s="206"/>
      <c r="P7" s="206"/>
      <c r="Q7" s="206"/>
      <c r="R7" s="206"/>
      <c r="S7" s="206"/>
      <c r="T7" s="206"/>
      <c r="U7" s="207"/>
      <c r="V7" s="12"/>
      <c r="W7" s="13" t="s">
        <v>12</v>
      </c>
      <c r="X7" s="263" t="s">
        <v>13</v>
      </c>
      <c r="Y7" s="214"/>
      <c r="Z7" s="214"/>
    </row>
    <row r="8" spans="1:29" ht="84" x14ac:dyDescent="0.25">
      <c r="A8" s="219" t="s">
        <v>4</v>
      </c>
      <c r="B8" s="219"/>
      <c r="C8" s="219"/>
      <c r="D8" s="219"/>
      <c r="E8" s="219" t="s">
        <v>5</v>
      </c>
      <c r="F8" s="219"/>
      <c r="G8" s="219"/>
      <c r="H8" s="77" t="s">
        <v>280</v>
      </c>
      <c r="I8" s="29"/>
      <c r="J8" s="264"/>
      <c r="K8" s="214"/>
      <c r="L8" s="214"/>
      <c r="M8" s="76"/>
      <c r="N8" s="219" t="s">
        <v>4</v>
      </c>
      <c r="O8" s="219"/>
      <c r="P8" s="219"/>
      <c r="Q8" s="219"/>
      <c r="R8" s="219" t="s">
        <v>5</v>
      </c>
      <c r="S8" s="219"/>
      <c r="T8" s="219"/>
      <c r="U8" s="77" t="str">
        <f>H8</f>
        <v>Разница, Гкал                   с  24.10.2020 по 23.11.2020гг.</v>
      </c>
      <c r="V8" s="29"/>
      <c r="W8" s="13"/>
      <c r="X8" s="264"/>
      <c r="Y8" s="214"/>
      <c r="Z8" s="214"/>
    </row>
    <row r="9" spans="1:29" ht="15" customHeight="1" x14ac:dyDescent="0.25">
      <c r="A9" s="198" t="s">
        <v>259</v>
      </c>
      <c r="B9" s="198"/>
      <c r="C9" s="198"/>
      <c r="D9" s="198"/>
      <c r="E9" s="219" t="s">
        <v>15</v>
      </c>
      <c r="F9" s="219"/>
      <c r="G9" s="219"/>
      <c r="H9" s="5">
        <v>108.011</v>
      </c>
      <c r="I9" s="14"/>
      <c r="J9" s="264"/>
      <c r="K9" s="214"/>
      <c r="L9" s="214"/>
      <c r="M9" s="76"/>
      <c r="N9" s="198" t="s">
        <v>260</v>
      </c>
      <c r="O9" s="198"/>
      <c r="P9" s="198"/>
      <c r="Q9" s="198"/>
      <c r="R9" s="219" t="s">
        <v>15</v>
      </c>
      <c r="S9" s="219"/>
      <c r="T9" s="219"/>
      <c r="U9" s="78">
        <v>36.368000000000002</v>
      </c>
      <c r="V9" s="14"/>
      <c r="W9" s="13"/>
      <c r="X9" s="264"/>
      <c r="Y9" s="214"/>
      <c r="Z9" s="214"/>
    </row>
    <row r="10" spans="1:29" ht="15" customHeight="1" x14ac:dyDescent="0.25">
      <c r="A10" s="266" t="s">
        <v>6</v>
      </c>
      <c r="B10" s="266"/>
      <c r="C10" s="266"/>
      <c r="D10" s="266"/>
      <c r="E10" s="219" t="s">
        <v>10</v>
      </c>
      <c r="F10" s="219"/>
      <c r="G10" s="219"/>
      <c r="H10" s="5">
        <f>G193</f>
        <v>93.937448999999944</v>
      </c>
      <c r="I10" s="14"/>
      <c r="J10" s="264"/>
      <c r="K10" s="214"/>
      <c r="L10" s="214"/>
      <c r="M10" s="76"/>
      <c r="N10" s="266" t="s">
        <v>6</v>
      </c>
      <c r="O10" s="266"/>
      <c r="P10" s="266"/>
      <c r="Q10" s="266"/>
      <c r="R10" s="219" t="s">
        <v>10</v>
      </c>
      <c r="S10" s="219"/>
      <c r="T10" s="219"/>
      <c r="U10" s="5">
        <f>T79</f>
        <v>19.084120800000004</v>
      </c>
      <c r="V10" s="14"/>
      <c r="W10" s="13"/>
      <c r="X10" s="264"/>
      <c r="Y10" s="214"/>
      <c r="Z10" s="214"/>
    </row>
    <row r="11" spans="1:29" x14ac:dyDescent="0.25">
      <c r="A11" s="266"/>
      <c r="B11" s="266"/>
      <c r="C11" s="266"/>
      <c r="D11" s="266"/>
      <c r="E11" s="219" t="s">
        <v>11</v>
      </c>
      <c r="F11" s="219"/>
      <c r="G11" s="219"/>
      <c r="H11" s="5">
        <f>H9-H10</f>
        <v>14.073551000000052</v>
      </c>
      <c r="I11" s="14"/>
      <c r="J11" s="265"/>
      <c r="K11" s="214"/>
      <c r="L11" s="214"/>
      <c r="M11" s="76"/>
      <c r="N11" s="266"/>
      <c r="O11" s="266"/>
      <c r="P11" s="266"/>
      <c r="Q11" s="266"/>
      <c r="R11" s="219" t="s">
        <v>11</v>
      </c>
      <c r="S11" s="219"/>
      <c r="T11" s="219"/>
      <c r="U11" s="5">
        <f>U9-U10</f>
        <v>17.283879199999998</v>
      </c>
      <c r="V11" s="14"/>
      <c r="W11" s="13"/>
      <c r="X11" s="265"/>
      <c r="Y11" s="214"/>
      <c r="Z11" s="214"/>
    </row>
    <row r="12" spans="1:29" x14ac:dyDescent="0.25">
      <c r="A12" s="12"/>
      <c r="B12" s="15"/>
      <c r="C12" s="12"/>
      <c r="D12" s="15"/>
      <c r="E12" s="12"/>
      <c r="F12" s="12"/>
      <c r="G12" s="12"/>
      <c r="H12" s="16"/>
      <c r="I12" s="14"/>
      <c r="J12" s="13"/>
      <c r="K12" s="25"/>
      <c r="L12" s="17"/>
      <c r="M12" s="76"/>
      <c r="N12" s="12"/>
      <c r="O12" s="15"/>
      <c r="P12" s="12"/>
      <c r="Q12" s="15"/>
      <c r="R12" s="12"/>
      <c r="S12" s="12"/>
      <c r="T12" s="12"/>
      <c r="U12" s="16"/>
      <c r="V12" s="14"/>
      <c r="W12" s="13"/>
      <c r="X12" s="13"/>
      <c r="Y12" s="17"/>
      <c r="Z12" s="79"/>
    </row>
    <row r="13" spans="1:29" x14ac:dyDescent="0.25">
      <c r="A13" s="12"/>
      <c r="B13" s="15"/>
      <c r="C13" s="12"/>
      <c r="D13" s="15"/>
      <c r="E13" s="12"/>
      <c r="F13" s="12"/>
      <c r="G13" s="12"/>
      <c r="H13" s="16"/>
      <c r="I13" s="14"/>
      <c r="J13" s="13"/>
      <c r="K13" s="267"/>
      <c r="L13" s="267"/>
      <c r="M13" s="76"/>
      <c r="N13" s="12"/>
      <c r="O13" s="15"/>
      <c r="P13" s="12"/>
      <c r="Q13" s="15"/>
      <c r="R13" s="12"/>
      <c r="S13" s="12"/>
      <c r="T13" s="12"/>
      <c r="U13" s="16"/>
      <c r="V13" s="14"/>
      <c r="W13" s="13"/>
      <c r="X13" s="13"/>
      <c r="Y13" s="267"/>
      <c r="Z13" s="267"/>
    </row>
    <row r="14" spans="1:29" ht="38.25" x14ac:dyDescent="0.25">
      <c r="A14" s="39" t="s">
        <v>0</v>
      </c>
      <c r="B14" s="40" t="s">
        <v>1</v>
      </c>
      <c r="C14" s="39" t="s">
        <v>2</v>
      </c>
      <c r="D14" s="41" t="s">
        <v>278</v>
      </c>
      <c r="E14" s="41" t="s">
        <v>281</v>
      </c>
      <c r="F14" s="41" t="s">
        <v>247</v>
      </c>
      <c r="G14" s="41" t="s">
        <v>248</v>
      </c>
      <c r="H14" s="42" t="s">
        <v>7</v>
      </c>
      <c r="I14" s="43" t="s">
        <v>14</v>
      </c>
      <c r="J14" s="44"/>
      <c r="K14" s="45"/>
      <c r="L14" s="45"/>
      <c r="M14" s="45"/>
      <c r="N14" s="39" t="s">
        <v>0</v>
      </c>
      <c r="O14" s="40" t="s">
        <v>1</v>
      </c>
      <c r="P14" s="39" t="s">
        <v>2</v>
      </c>
      <c r="Q14" s="41" t="str">
        <f>D14</f>
        <v>Показания МВт на 24.10.2020</v>
      </c>
      <c r="R14" s="41" t="str">
        <f>E14</f>
        <v>Показания МВт на 23.11.2020</v>
      </c>
      <c r="S14" s="41" t="s">
        <v>247</v>
      </c>
      <c r="T14" s="41" t="s">
        <v>248</v>
      </c>
      <c r="U14" s="42" t="s">
        <v>7</v>
      </c>
      <c r="V14" s="43" t="s">
        <v>14</v>
      </c>
      <c r="W14" s="44"/>
      <c r="X14" s="44"/>
      <c r="Y14" s="45"/>
      <c r="Z14" s="45"/>
      <c r="AA14" s="36"/>
      <c r="AB14" s="36"/>
      <c r="AC14" s="36"/>
    </row>
    <row r="15" spans="1:29" ht="15" customHeight="1" x14ac:dyDescent="0.25">
      <c r="A15" s="268" t="s">
        <v>17</v>
      </c>
      <c r="B15" s="269"/>
      <c r="C15" s="269"/>
      <c r="D15" s="269"/>
      <c r="E15" s="269"/>
      <c r="F15" s="269"/>
      <c r="G15" s="269"/>
      <c r="H15" s="269"/>
      <c r="I15" s="270"/>
      <c r="J15" s="44"/>
      <c r="K15" s="45"/>
      <c r="L15" s="46"/>
      <c r="M15" s="45"/>
      <c r="N15" s="268" t="s">
        <v>246</v>
      </c>
      <c r="O15" s="269"/>
      <c r="P15" s="269"/>
      <c r="Q15" s="269"/>
      <c r="R15" s="269"/>
      <c r="S15" s="269"/>
      <c r="T15" s="269"/>
      <c r="U15" s="269"/>
      <c r="V15" s="270"/>
      <c r="W15" s="44"/>
      <c r="X15" s="44"/>
      <c r="Y15" s="45"/>
      <c r="Z15" s="47"/>
      <c r="AA15" s="36"/>
      <c r="AB15" s="36"/>
      <c r="AC15" s="36"/>
    </row>
    <row r="16" spans="1:29" x14ac:dyDescent="0.25">
      <c r="A16" s="48">
        <v>10</v>
      </c>
      <c r="B16" s="32" t="s">
        <v>18</v>
      </c>
      <c r="C16" s="49">
        <v>98.5</v>
      </c>
      <c r="D16" s="32">
        <v>13.535</v>
      </c>
      <c r="E16" s="32">
        <v>14.297000000000001</v>
      </c>
      <c r="F16" s="32">
        <f>E16-D16</f>
        <v>0.76200000000000045</v>
      </c>
      <c r="G16" s="34">
        <f>F16*0.8598</f>
        <v>0.65516760000000041</v>
      </c>
      <c r="H16" s="50">
        <f>(H11/C193)*C16</f>
        <v>0.11772379481801083</v>
      </c>
      <c r="I16" s="35">
        <f>G16+H16</f>
        <v>0.77289139481801128</v>
      </c>
      <c r="J16" s="51"/>
      <c r="K16" s="52"/>
      <c r="L16" s="53"/>
      <c r="M16" s="51"/>
      <c r="N16" s="27">
        <v>1</v>
      </c>
      <c r="O16" s="32" t="s">
        <v>183</v>
      </c>
      <c r="P16" s="49">
        <v>41.1</v>
      </c>
      <c r="Q16" s="32">
        <v>26.385000000000002</v>
      </c>
      <c r="R16" s="32">
        <v>27.43</v>
      </c>
      <c r="S16" s="32">
        <f>R16-Q16</f>
        <v>1.0449999999999982</v>
      </c>
      <c r="T16" s="34">
        <f>S16*0.8598</f>
        <v>0.89849099999999837</v>
      </c>
      <c r="U16" s="50">
        <f>(U11/P79)*P16</f>
        <v>0.33001971434146332</v>
      </c>
      <c r="V16" s="35">
        <f>T16+U16</f>
        <v>1.2285107143414618</v>
      </c>
      <c r="W16" s="52"/>
      <c r="X16" s="52"/>
      <c r="Y16" s="54"/>
      <c r="Z16" s="53"/>
      <c r="AA16" s="36"/>
      <c r="AB16" s="36"/>
      <c r="AC16" s="36"/>
    </row>
    <row r="17" spans="1:29" x14ac:dyDescent="0.25">
      <c r="A17" s="48">
        <v>11</v>
      </c>
      <c r="B17" s="32" t="s">
        <v>19</v>
      </c>
      <c r="C17" s="49">
        <v>67.900000000000006</v>
      </c>
      <c r="D17" s="32">
        <v>9.2769999999999992</v>
      </c>
      <c r="E17" s="32">
        <v>9.9239999999999995</v>
      </c>
      <c r="F17" s="32">
        <f t="shared" ref="F17:F80" si="0">E17-D17</f>
        <v>0.64700000000000024</v>
      </c>
      <c r="G17" s="34">
        <f t="shared" ref="G17:G80" si="1">F17*0.8598</f>
        <v>0.55629060000000019</v>
      </c>
      <c r="H17" s="50">
        <f>(H11/C193)*C17</f>
        <v>8.11517326715019E-2</v>
      </c>
      <c r="I17" s="35">
        <f t="shared" ref="I17:I87" si="2">G17+H17</f>
        <v>0.63744233267150208</v>
      </c>
      <c r="J17" s="51"/>
      <c r="K17" s="52"/>
      <c r="L17" s="53"/>
      <c r="M17" s="51"/>
      <c r="N17" s="27">
        <v>2</v>
      </c>
      <c r="O17" s="32" t="s">
        <v>184</v>
      </c>
      <c r="P17" s="49">
        <v>36.4</v>
      </c>
      <c r="Q17" s="32">
        <v>6.3179999999999996</v>
      </c>
      <c r="R17" s="32">
        <v>6.7519999999999998</v>
      </c>
      <c r="S17" s="32">
        <f t="shared" ref="S17:S30" si="3">R17-Q17</f>
        <v>0.43400000000000016</v>
      </c>
      <c r="T17" s="34">
        <f t="shared" ref="T17:T78" si="4">S17*0.8598</f>
        <v>0.37315320000000013</v>
      </c>
      <c r="U17" s="50">
        <f>(U11/P79)*P17</f>
        <v>0.29228023362601618</v>
      </c>
      <c r="V17" s="35">
        <f t="shared" ref="V17:V50" si="5">T17+U17</f>
        <v>0.66543343362601637</v>
      </c>
      <c r="W17" s="52"/>
      <c r="X17" s="52"/>
      <c r="Y17" s="54"/>
      <c r="Z17" s="53"/>
      <c r="AA17" s="36"/>
      <c r="AB17" s="36"/>
      <c r="AC17" s="36"/>
    </row>
    <row r="18" spans="1:29" x14ac:dyDescent="0.25">
      <c r="A18" s="48">
        <v>12</v>
      </c>
      <c r="B18" s="32" t="s">
        <v>20</v>
      </c>
      <c r="C18" s="49">
        <v>51</v>
      </c>
      <c r="D18" s="32">
        <v>17.242000000000001</v>
      </c>
      <c r="E18" s="32">
        <v>18.071000000000002</v>
      </c>
      <c r="F18" s="32">
        <f t="shared" si="0"/>
        <v>0.82900000000000063</v>
      </c>
      <c r="G18" s="34">
        <f>F18*0.8598</f>
        <v>0.71277420000000058</v>
      </c>
      <c r="H18" s="50">
        <f>(H11/C193)*C18</f>
        <v>6.0953436910848251E-2</v>
      </c>
      <c r="I18" s="35">
        <f t="shared" si="2"/>
        <v>0.77372763691084878</v>
      </c>
      <c r="J18" s="51"/>
      <c r="K18" s="52"/>
      <c r="L18" s="53"/>
      <c r="M18" s="51"/>
      <c r="N18" s="27">
        <v>3</v>
      </c>
      <c r="O18" s="32" t="s">
        <v>185</v>
      </c>
      <c r="P18" s="49">
        <v>34.5</v>
      </c>
      <c r="Q18" s="32">
        <v>14.991</v>
      </c>
      <c r="R18" s="32">
        <v>15.705</v>
      </c>
      <c r="S18" s="32">
        <f t="shared" si="3"/>
        <v>0.71400000000000041</v>
      </c>
      <c r="T18" s="34">
        <f t="shared" si="4"/>
        <v>0.61389720000000036</v>
      </c>
      <c r="U18" s="50">
        <f>(U11/P79)*P18</f>
        <v>0.27702384780487799</v>
      </c>
      <c r="V18" s="35">
        <f t="shared" si="5"/>
        <v>0.89092104780487835</v>
      </c>
      <c r="W18" s="52"/>
      <c r="X18" s="52"/>
      <c r="Y18" s="54"/>
      <c r="Z18" s="53"/>
      <c r="AA18" s="36"/>
      <c r="AB18" s="36"/>
      <c r="AC18" s="36"/>
    </row>
    <row r="19" spans="1:29" x14ac:dyDescent="0.25">
      <c r="A19" s="48">
        <v>13</v>
      </c>
      <c r="B19" s="32" t="s">
        <v>21</v>
      </c>
      <c r="C19" s="55">
        <v>50.9</v>
      </c>
      <c r="D19" s="32">
        <v>4.1260000000000003</v>
      </c>
      <c r="E19" s="32">
        <v>4.3600000000000003</v>
      </c>
      <c r="F19" s="32">
        <f t="shared" si="0"/>
        <v>0.23399999999999999</v>
      </c>
      <c r="G19" s="34">
        <f t="shared" si="1"/>
        <v>0.20119319999999999</v>
      </c>
      <c r="H19" s="50">
        <f>(H11/C193)*C19</f>
        <v>6.0833920367885805E-2</v>
      </c>
      <c r="I19" s="35">
        <f t="shared" si="2"/>
        <v>0.26202712036788578</v>
      </c>
      <c r="J19" s="51"/>
      <c r="K19" s="52"/>
      <c r="L19" s="53"/>
      <c r="M19" s="51"/>
      <c r="N19" s="27">
        <v>4</v>
      </c>
      <c r="O19" s="32" t="s">
        <v>186</v>
      </c>
      <c r="P19" s="55">
        <v>37.200000000000003</v>
      </c>
      <c r="Q19" s="32">
        <v>17.559999999999999</v>
      </c>
      <c r="R19" s="32">
        <v>18.215</v>
      </c>
      <c r="S19" s="32">
        <f t="shared" si="3"/>
        <v>0.65500000000000114</v>
      </c>
      <c r="T19" s="34">
        <f t="shared" si="4"/>
        <v>0.56316900000000103</v>
      </c>
      <c r="U19" s="50">
        <f>(U11/P79)*P19</f>
        <v>0.29870397502439017</v>
      </c>
      <c r="V19" s="35">
        <f t="shared" si="5"/>
        <v>0.8618729750243912</v>
      </c>
      <c r="W19" s="52"/>
      <c r="X19" s="52"/>
      <c r="Y19" s="54"/>
      <c r="Z19" s="53"/>
      <c r="AA19" s="36"/>
      <c r="AB19" s="36"/>
      <c r="AC19" s="36"/>
    </row>
    <row r="20" spans="1:29" x14ac:dyDescent="0.25">
      <c r="A20" s="48">
        <v>14</v>
      </c>
      <c r="B20" s="32" t="s">
        <v>22</v>
      </c>
      <c r="C20" s="55">
        <v>45.1</v>
      </c>
      <c r="D20" s="32">
        <v>16.971</v>
      </c>
      <c r="E20" s="32">
        <v>17.251999999999999</v>
      </c>
      <c r="F20" s="32">
        <f t="shared" si="0"/>
        <v>0.28099999999999881</v>
      </c>
      <c r="G20" s="34">
        <f t="shared" si="1"/>
        <v>0.24160379999999898</v>
      </c>
      <c r="H20" s="50">
        <f>(H11/C193)*C20</f>
        <v>5.3901960876063845E-2</v>
      </c>
      <c r="I20" s="35">
        <f t="shared" si="2"/>
        <v>0.29550576087606284</v>
      </c>
      <c r="J20" s="51"/>
      <c r="K20" s="52"/>
      <c r="L20" s="53"/>
      <c r="M20" s="51"/>
      <c r="N20" s="27">
        <v>5</v>
      </c>
      <c r="O20" s="32" t="s">
        <v>187</v>
      </c>
      <c r="P20" s="55">
        <v>34.1</v>
      </c>
      <c r="Q20" s="32">
        <v>14.49</v>
      </c>
      <c r="R20" s="32">
        <v>14.975</v>
      </c>
      <c r="S20" s="32">
        <f t="shared" si="3"/>
        <v>0.48499999999999943</v>
      </c>
      <c r="T20" s="34">
        <f t="shared" si="4"/>
        <v>0.41700299999999951</v>
      </c>
      <c r="U20" s="50">
        <f>(U11/P79)*P20</f>
        <v>0.273811977105691</v>
      </c>
      <c r="V20" s="35">
        <f t="shared" si="5"/>
        <v>0.69081497710569051</v>
      </c>
      <c r="W20" s="52"/>
      <c r="X20" s="52"/>
      <c r="Y20" s="54"/>
      <c r="Z20" s="53"/>
      <c r="AA20" s="36"/>
      <c r="AB20" s="36"/>
      <c r="AC20" s="36"/>
    </row>
    <row r="21" spans="1:29" x14ac:dyDescent="0.25">
      <c r="A21" s="48">
        <v>15</v>
      </c>
      <c r="B21" s="32" t="s">
        <v>23</v>
      </c>
      <c r="C21" s="55">
        <v>75.599999999999994</v>
      </c>
      <c r="D21" s="32">
        <v>2.8690000000000002</v>
      </c>
      <c r="E21" s="32">
        <v>2.8690000000000002</v>
      </c>
      <c r="F21" s="32">
        <f t="shared" si="0"/>
        <v>0</v>
      </c>
      <c r="G21" s="34">
        <f t="shared" si="1"/>
        <v>0</v>
      </c>
      <c r="H21" s="50">
        <f>(H11/C193)*C21</f>
        <v>9.0354506479610339E-2</v>
      </c>
      <c r="I21" s="35">
        <f t="shared" si="2"/>
        <v>9.0354506479610339E-2</v>
      </c>
      <c r="J21" s="51"/>
      <c r="K21" s="52"/>
      <c r="L21" s="53"/>
      <c r="M21" s="51"/>
      <c r="N21" s="27">
        <v>6</v>
      </c>
      <c r="O21" s="32" t="s">
        <v>188</v>
      </c>
      <c r="P21" s="55">
        <v>28.2</v>
      </c>
      <c r="Q21" s="32">
        <v>9.6549999999999994</v>
      </c>
      <c r="R21" s="32">
        <v>9.6549999999999994</v>
      </c>
      <c r="S21" s="32">
        <f t="shared" si="3"/>
        <v>0</v>
      </c>
      <c r="T21" s="34">
        <f t="shared" si="4"/>
        <v>0</v>
      </c>
      <c r="U21" s="50">
        <f>(U11/P79)*P21</f>
        <v>0.22643688429268286</v>
      </c>
      <c r="V21" s="35">
        <f t="shared" si="5"/>
        <v>0.22643688429268286</v>
      </c>
      <c r="W21" s="52"/>
      <c r="X21" s="56"/>
      <c r="Y21" s="54"/>
      <c r="Z21" s="53"/>
      <c r="AA21" s="36"/>
      <c r="AB21" s="36"/>
      <c r="AC21" s="36"/>
    </row>
    <row r="22" spans="1:29" x14ac:dyDescent="0.25">
      <c r="A22" s="48">
        <v>16</v>
      </c>
      <c r="B22" s="32" t="s">
        <v>24</v>
      </c>
      <c r="C22" s="55">
        <v>45.8</v>
      </c>
      <c r="D22" s="32">
        <v>22.885000000000002</v>
      </c>
      <c r="E22" s="32">
        <v>23.719000000000001</v>
      </c>
      <c r="F22" s="32">
        <f t="shared" si="0"/>
        <v>0.83399999999999963</v>
      </c>
      <c r="G22" s="34">
        <f t="shared" si="1"/>
        <v>0.71707319999999974</v>
      </c>
      <c r="H22" s="50">
        <f>(H11/C193)*C22</f>
        <v>5.4738576676800973E-2</v>
      </c>
      <c r="I22" s="35">
        <f t="shared" si="2"/>
        <v>0.77181177667680068</v>
      </c>
      <c r="J22" s="51"/>
      <c r="K22" s="52"/>
      <c r="L22" s="53"/>
      <c r="M22" s="51"/>
      <c r="N22" s="27">
        <v>7</v>
      </c>
      <c r="O22" s="32" t="s">
        <v>189</v>
      </c>
      <c r="P22" s="55">
        <v>26.8</v>
      </c>
      <c r="Q22" s="32">
        <v>8.6259999999999994</v>
      </c>
      <c r="R22" s="32">
        <v>8.9469999999999992</v>
      </c>
      <c r="S22" s="32">
        <f t="shared" si="3"/>
        <v>0.32099999999999973</v>
      </c>
      <c r="T22" s="34">
        <f t="shared" si="4"/>
        <v>0.27599579999999979</v>
      </c>
      <c r="U22" s="50">
        <f>(U11/P79)*P22</f>
        <v>0.21519533684552841</v>
      </c>
      <c r="V22" s="35">
        <f t="shared" si="5"/>
        <v>0.49119113684552818</v>
      </c>
      <c r="W22" s="52"/>
      <c r="X22" s="52"/>
      <c r="Y22" s="54"/>
      <c r="Z22" s="53"/>
      <c r="AA22" s="36"/>
      <c r="AB22" s="36"/>
      <c r="AC22" s="36"/>
    </row>
    <row r="23" spans="1:29" x14ac:dyDescent="0.25">
      <c r="A23" s="48">
        <v>17</v>
      </c>
      <c r="B23" s="32" t="s">
        <v>25</v>
      </c>
      <c r="C23" s="55">
        <v>46.7</v>
      </c>
      <c r="D23" s="32">
        <v>13.053000000000001</v>
      </c>
      <c r="E23" s="32">
        <v>13.786</v>
      </c>
      <c r="F23" s="32">
        <f t="shared" si="0"/>
        <v>0.73299999999999876</v>
      </c>
      <c r="G23" s="34">
        <f t="shared" si="1"/>
        <v>0.63023339999999894</v>
      </c>
      <c r="H23" s="50">
        <f>(H11/C193)*C23</f>
        <v>5.5814225563463007E-2</v>
      </c>
      <c r="I23" s="35">
        <f>G23+H23</f>
        <v>0.68604762556346199</v>
      </c>
      <c r="J23" s="51"/>
      <c r="K23" s="52"/>
      <c r="L23" s="53"/>
      <c r="M23" s="51"/>
      <c r="N23" s="27">
        <v>8</v>
      </c>
      <c r="O23" s="32" t="s">
        <v>190</v>
      </c>
      <c r="P23" s="55">
        <v>27.9</v>
      </c>
      <c r="Q23" s="32">
        <v>7.95</v>
      </c>
      <c r="R23" s="32">
        <v>8.3580000000000005</v>
      </c>
      <c r="S23" s="32">
        <f t="shared" si="3"/>
        <v>0.40800000000000036</v>
      </c>
      <c r="T23" s="34">
        <f t="shared" si="4"/>
        <v>0.35079840000000029</v>
      </c>
      <c r="U23" s="50">
        <f>(U11/P79)*P23</f>
        <v>0.2240279812682926</v>
      </c>
      <c r="V23" s="35">
        <f t="shared" si="5"/>
        <v>0.57482638126829289</v>
      </c>
      <c r="W23" s="52"/>
      <c r="X23" s="52"/>
      <c r="Y23" s="54"/>
      <c r="Z23" s="53"/>
      <c r="AA23" s="36"/>
      <c r="AB23" s="36"/>
      <c r="AC23" s="36"/>
    </row>
    <row r="24" spans="1:29" x14ac:dyDescent="0.25">
      <c r="A24" s="48">
        <v>18</v>
      </c>
      <c r="B24" s="32" t="s">
        <v>26</v>
      </c>
      <c r="C24" s="55">
        <v>47.6</v>
      </c>
      <c r="D24" s="32">
        <v>7.0209999999999999</v>
      </c>
      <c r="E24" s="32">
        <v>7.7249999999999996</v>
      </c>
      <c r="F24" s="32">
        <f t="shared" si="0"/>
        <v>0.70399999999999974</v>
      </c>
      <c r="G24" s="34">
        <f t="shared" si="1"/>
        <v>0.60529919999999982</v>
      </c>
      <c r="H24" s="50">
        <f>(H11/C193)*C24</f>
        <v>5.6889874450125034E-2</v>
      </c>
      <c r="I24" s="35">
        <f t="shared" si="2"/>
        <v>0.66218907445012487</v>
      </c>
      <c r="J24" s="51"/>
      <c r="K24" s="52"/>
      <c r="L24" s="53"/>
      <c r="M24" s="51"/>
      <c r="N24" s="27">
        <v>9</v>
      </c>
      <c r="O24" s="32" t="s">
        <v>191</v>
      </c>
      <c r="P24" s="55">
        <v>26.5</v>
      </c>
      <c r="Q24" s="32">
        <v>10.087</v>
      </c>
      <c r="R24" s="32">
        <v>10.255000000000001</v>
      </c>
      <c r="S24" s="32">
        <f t="shared" si="3"/>
        <v>0.16800000000000104</v>
      </c>
      <c r="T24" s="34">
        <f t="shared" si="4"/>
        <v>0.14444640000000089</v>
      </c>
      <c r="U24" s="50">
        <f>(U11/P79)*P24</f>
        <v>0.21278643382113815</v>
      </c>
      <c r="V24" s="35">
        <f t="shared" si="5"/>
        <v>0.35723283382113902</v>
      </c>
      <c r="W24" s="52" t="s">
        <v>261</v>
      </c>
      <c r="X24" s="52"/>
      <c r="Y24" s="54"/>
      <c r="Z24" s="53"/>
      <c r="AA24" s="36"/>
      <c r="AB24" s="36"/>
      <c r="AC24" s="36"/>
    </row>
    <row r="25" spans="1:29" x14ac:dyDescent="0.25">
      <c r="A25" s="48">
        <v>19</v>
      </c>
      <c r="B25" s="32" t="s">
        <v>27</v>
      </c>
      <c r="C25" s="55">
        <v>98.5</v>
      </c>
      <c r="D25" s="32">
        <v>35.326000000000001</v>
      </c>
      <c r="E25" s="32">
        <v>36.652000000000001</v>
      </c>
      <c r="F25" s="32">
        <f t="shared" si="0"/>
        <v>1.3260000000000005</v>
      </c>
      <c r="G25" s="34">
        <f t="shared" si="1"/>
        <v>1.1400948000000004</v>
      </c>
      <c r="H25" s="50">
        <f>(H11/C193)*C25</f>
        <v>0.11772379481801083</v>
      </c>
      <c r="I25" s="35">
        <f t="shared" si="2"/>
        <v>1.2578185948180112</v>
      </c>
      <c r="J25" s="51"/>
      <c r="K25" s="52"/>
      <c r="L25" s="47"/>
      <c r="M25" s="51"/>
      <c r="N25" s="27">
        <v>10</v>
      </c>
      <c r="O25" s="32" t="s">
        <v>192</v>
      </c>
      <c r="P25" s="55">
        <v>26</v>
      </c>
      <c r="Q25" s="32">
        <v>3.5000000000000003E-2</v>
      </c>
      <c r="R25" s="32">
        <v>3.5000000000000003E-2</v>
      </c>
      <c r="S25" s="32">
        <f t="shared" si="3"/>
        <v>0</v>
      </c>
      <c r="T25" s="34">
        <f t="shared" si="4"/>
        <v>0</v>
      </c>
      <c r="U25" s="50">
        <f>(U11/P79)*P25</f>
        <v>0.2087715954471544</v>
      </c>
      <c r="V25" s="35">
        <f t="shared" si="5"/>
        <v>0.2087715954471544</v>
      </c>
      <c r="W25" s="52"/>
      <c r="X25" s="52"/>
      <c r="Y25" s="54"/>
      <c r="Z25" s="47"/>
      <c r="AA25" s="36"/>
      <c r="AB25" s="36"/>
      <c r="AC25" s="36"/>
    </row>
    <row r="26" spans="1:29" x14ac:dyDescent="0.25">
      <c r="A26" s="48">
        <v>20</v>
      </c>
      <c r="B26" s="32" t="s">
        <v>28</v>
      </c>
      <c r="C26" s="55">
        <v>67.900000000000006</v>
      </c>
      <c r="D26" s="32">
        <v>18.943000000000001</v>
      </c>
      <c r="E26" s="32">
        <v>19.664999999999999</v>
      </c>
      <c r="F26" s="32">
        <f t="shared" si="0"/>
        <v>0.72199999999999775</v>
      </c>
      <c r="G26" s="34">
        <f t="shared" si="1"/>
        <v>0.6207755999999981</v>
      </c>
      <c r="H26" s="50">
        <f>(H11/C193)*C26</f>
        <v>8.11517326715019E-2</v>
      </c>
      <c r="I26" s="35">
        <f t="shared" si="2"/>
        <v>0.70192733267149998</v>
      </c>
      <c r="J26" s="51"/>
      <c r="K26" s="52"/>
      <c r="L26" s="47"/>
      <c r="M26" s="51"/>
      <c r="N26" s="27">
        <v>11</v>
      </c>
      <c r="O26" s="32" t="s">
        <v>193</v>
      </c>
      <c r="P26" s="55">
        <v>34.299999999999997</v>
      </c>
      <c r="Q26" s="32">
        <v>13.949</v>
      </c>
      <c r="R26" s="32">
        <v>14.473000000000001</v>
      </c>
      <c r="S26" s="32">
        <f t="shared" si="3"/>
        <v>0.52400000000000091</v>
      </c>
      <c r="T26" s="34">
        <f t="shared" si="4"/>
        <v>0.4505352000000008</v>
      </c>
      <c r="U26" s="50">
        <f>(U11/P79)*P26</f>
        <v>0.27541791245528446</v>
      </c>
      <c r="V26" s="35">
        <f t="shared" si="5"/>
        <v>0.72595311245528527</v>
      </c>
      <c r="W26" s="52"/>
      <c r="X26" s="52"/>
      <c r="Y26" s="54"/>
      <c r="Z26" s="47"/>
      <c r="AA26" s="36"/>
      <c r="AB26" s="36"/>
      <c r="AC26" s="36"/>
    </row>
    <row r="27" spans="1:29" x14ac:dyDescent="0.25">
      <c r="A27" s="48">
        <v>21</v>
      </c>
      <c r="B27" s="32" t="s">
        <v>29</v>
      </c>
      <c r="C27" s="55">
        <v>50.5</v>
      </c>
      <c r="D27" s="32">
        <v>7.2750000000000004</v>
      </c>
      <c r="E27" s="32">
        <v>7.2750000000000004</v>
      </c>
      <c r="F27" s="32">
        <f t="shared" si="0"/>
        <v>0</v>
      </c>
      <c r="G27" s="34">
        <f t="shared" si="1"/>
        <v>0</v>
      </c>
      <c r="H27" s="50">
        <f>(H11/C193)*C27</f>
        <v>6.0355854196036014E-2</v>
      </c>
      <c r="I27" s="35">
        <f t="shared" si="2"/>
        <v>6.0355854196036014E-2</v>
      </c>
      <c r="J27" s="51"/>
      <c r="K27" s="52"/>
      <c r="L27" s="47"/>
      <c r="M27" s="51"/>
      <c r="N27" s="27">
        <v>12</v>
      </c>
      <c r="O27" s="32" t="s">
        <v>194</v>
      </c>
      <c r="P27" s="55">
        <v>32.299999999999997</v>
      </c>
      <c r="Q27" s="32">
        <v>9.8840000000000003</v>
      </c>
      <c r="R27" s="32">
        <v>9.9060000000000006</v>
      </c>
      <c r="S27" s="32">
        <f t="shared" si="3"/>
        <v>2.2000000000000242E-2</v>
      </c>
      <c r="T27" s="34">
        <f t="shared" si="4"/>
        <v>1.8915600000000209E-2</v>
      </c>
      <c r="U27" s="50">
        <f>(U11/P79)*P27</f>
        <v>0.25935855895934951</v>
      </c>
      <c r="V27" s="35">
        <f t="shared" si="5"/>
        <v>0.2782741589593497</v>
      </c>
      <c r="W27" s="52"/>
      <c r="X27" s="52"/>
      <c r="Y27" s="54"/>
      <c r="Z27" s="47"/>
      <c r="AA27" s="36"/>
      <c r="AB27" s="36"/>
      <c r="AC27" s="36"/>
    </row>
    <row r="28" spans="1:29" x14ac:dyDescent="0.25">
      <c r="A28" s="48">
        <v>22</v>
      </c>
      <c r="B28" s="32" t="s">
        <v>30</v>
      </c>
      <c r="C28" s="55">
        <v>50.4</v>
      </c>
      <c r="D28" s="32">
        <v>19.427</v>
      </c>
      <c r="E28" s="32">
        <v>20.321999999999999</v>
      </c>
      <c r="F28" s="32">
        <f t="shared" si="0"/>
        <v>0.89499999999999957</v>
      </c>
      <c r="G28" s="34">
        <f t="shared" si="1"/>
        <v>0.76952099999999968</v>
      </c>
      <c r="H28" s="50">
        <f>(H11/C193)*C28</f>
        <v>6.0236337653073561E-2</v>
      </c>
      <c r="I28" s="35">
        <f t="shared" si="2"/>
        <v>0.82975733765307325</v>
      </c>
      <c r="J28" s="51"/>
      <c r="K28" s="52"/>
      <c r="L28" s="47"/>
      <c r="M28" s="51"/>
      <c r="N28" s="27">
        <v>13</v>
      </c>
      <c r="O28" s="32" t="s">
        <v>195</v>
      </c>
      <c r="P28" s="55">
        <v>34.299999999999997</v>
      </c>
      <c r="Q28" s="32">
        <v>5.7439999999999998</v>
      </c>
      <c r="R28" s="32">
        <v>5.915</v>
      </c>
      <c r="S28" s="32">
        <f t="shared" si="3"/>
        <v>0.17100000000000026</v>
      </c>
      <c r="T28" s="34">
        <f t="shared" si="4"/>
        <v>0.14702580000000023</v>
      </c>
      <c r="U28" s="50">
        <f>(U11/P79)*P28</f>
        <v>0.27541791245528446</v>
      </c>
      <c r="V28" s="35">
        <f t="shared" si="5"/>
        <v>0.42244371245528467</v>
      </c>
      <c r="W28" s="52"/>
      <c r="X28" s="52"/>
      <c r="Y28" s="54"/>
      <c r="Z28" s="47"/>
      <c r="AA28" s="36"/>
      <c r="AB28" s="36"/>
      <c r="AC28" s="36"/>
    </row>
    <row r="29" spans="1:29" x14ac:dyDescent="0.25">
      <c r="A29" s="48">
        <v>23</v>
      </c>
      <c r="B29" s="32" t="s">
        <v>31</v>
      </c>
      <c r="C29" s="55">
        <v>44.7</v>
      </c>
      <c r="D29" s="32">
        <v>22.425000000000001</v>
      </c>
      <c r="E29" s="32">
        <v>22.986999999999998</v>
      </c>
      <c r="F29" s="32">
        <f t="shared" si="0"/>
        <v>0.56199999999999761</v>
      </c>
      <c r="G29" s="34">
        <f t="shared" si="1"/>
        <v>0.48320759999999796</v>
      </c>
      <c r="H29" s="50">
        <f>(H11/C193)*C29</f>
        <v>5.3423894704214062E-2</v>
      </c>
      <c r="I29" s="35">
        <f t="shared" si="2"/>
        <v>0.53663149470421201</v>
      </c>
      <c r="J29" s="51"/>
      <c r="K29" s="52"/>
      <c r="L29" s="47"/>
      <c r="M29" s="51"/>
      <c r="N29" s="27">
        <v>14</v>
      </c>
      <c r="O29" s="32" t="s">
        <v>196</v>
      </c>
      <c r="P29" s="55">
        <v>37.9</v>
      </c>
      <c r="Q29" s="32">
        <v>9.2780000000000005</v>
      </c>
      <c r="R29" s="32">
        <v>9.3989999999999991</v>
      </c>
      <c r="S29" s="32">
        <f t="shared" si="3"/>
        <v>0.12099999999999866</v>
      </c>
      <c r="T29" s="34">
        <f t="shared" si="4"/>
        <v>0.10403579999999885</v>
      </c>
      <c r="U29" s="50">
        <f>(U11/P79)*P29</f>
        <v>0.30432474874796739</v>
      </c>
      <c r="V29" s="35">
        <f t="shared" si="5"/>
        <v>0.40836054874796623</v>
      </c>
      <c r="W29" s="52"/>
      <c r="X29" s="52"/>
      <c r="Y29" s="54"/>
      <c r="Z29" s="47"/>
      <c r="AA29" s="36"/>
      <c r="AB29" s="36"/>
      <c r="AC29" s="36"/>
    </row>
    <row r="30" spans="1:29" x14ac:dyDescent="0.25">
      <c r="A30" s="48">
        <v>24</v>
      </c>
      <c r="B30" s="32" t="s">
        <v>32</v>
      </c>
      <c r="C30" s="55">
        <v>75.599999999999994</v>
      </c>
      <c r="D30" s="32">
        <v>38.643000000000001</v>
      </c>
      <c r="E30" s="32">
        <v>40.122999999999998</v>
      </c>
      <c r="F30" s="32">
        <f t="shared" si="0"/>
        <v>1.4799999999999969</v>
      </c>
      <c r="G30" s="34">
        <f t="shared" si="1"/>
        <v>1.2725039999999974</v>
      </c>
      <c r="H30" s="50">
        <f>(H11/C193)*C30</f>
        <v>9.0354506479610339E-2</v>
      </c>
      <c r="I30" s="35">
        <f t="shared" si="2"/>
        <v>1.3628585064796077</v>
      </c>
      <c r="J30" s="51"/>
      <c r="K30" s="52"/>
      <c r="L30" s="47"/>
      <c r="M30" s="51"/>
      <c r="N30" s="27">
        <v>15</v>
      </c>
      <c r="O30" s="32" t="s">
        <v>197</v>
      </c>
      <c r="P30" s="55">
        <v>35.700000000000003</v>
      </c>
      <c r="Q30" s="32">
        <v>9.7520000000000007</v>
      </c>
      <c r="R30" s="32">
        <v>10.066000000000001</v>
      </c>
      <c r="S30" s="32">
        <f t="shared" si="3"/>
        <v>0.31400000000000006</v>
      </c>
      <c r="T30" s="34">
        <f t="shared" si="4"/>
        <v>0.26997720000000003</v>
      </c>
      <c r="U30" s="50">
        <f>(U11/P79)*P30</f>
        <v>0.28665945990243896</v>
      </c>
      <c r="V30" s="35">
        <f t="shared" si="5"/>
        <v>0.55663665990243905</v>
      </c>
      <c r="W30" s="52"/>
      <c r="X30" s="52"/>
      <c r="Y30" s="54"/>
      <c r="Z30" s="47"/>
      <c r="AA30" s="36"/>
      <c r="AB30" s="36"/>
      <c r="AC30" s="36"/>
    </row>
    <row r="31" spans="1:29" x14ac:dyDescent="0.25">
      <c r="A31" s="48">
        <v>25</v>
      </c>
      <c r="B31" s="32" t="s">
        <v>33</v>
      </c>
      <c r="C31" s="55">
        <v>46.2</v>
      </c>
      <c r="D31" s="32">
        <v>16.062999999999999</v>
      </c>
      <c r="E31" s="32">
        <v>16.614999999999998</v>
      </c>
      <c r="F31" s="32">
        <f t="shared" si="0"/>
        <v>0.5519999999999996</v>
      </c>
      <c r="G31" s="34">
        <f t="shared" si="1"/>
        <v>0.47460959999999969</v>
      </c>
      <c r="H31" s="50">
        <f>(H11/C193)*C31</f>
        <v>5.5216642848650771E-2</v>
      </c>
      <c r="I31" s="35">
        <f t="shared" si="2"/>
        <v>0.52982624284865043</v>
      </c>
      <c r="J31" s="51"/>
      <c r="K31" s="52"/>
      <c r="L31" s="47"/>
      <c r="M31" s="51"/>
      <c r="N31" s="27">
        <v>16</v>
      </c>
      <c r="O31" s="32" t="s">
        <v>198</v>
      </c>
      <c r="P31" s="55">
        <v>41.2</v>
      </c>
      <c r="Q31" s="32">
        <v>11.422000000000001</v>
      </c>
      <c r="R31" s="32">
        <v>11.896000000000001</v>
      </c>
      <c r="S31" s="32">
        <f>R31-Q31</f>
        <v>0.4740000000000002</v>
      </c>
      <c r="T31" s="34">
        <f t="shared" si="4"/>
        <v>0.40754520000000016</v>
      </c>
      <c r="U31" s="50">
        <f>(U11/P79)*P31</f>
        <v>0.33082268201626008</v>
      </c>
      <c r="V31" s="35">
        <f t="shared" si="5"/>
        <v>0.73836788201626025</v>
      </c>
      <c r="W31" s="52"/>
      <c r="X31" s="52"/>
      <c r="Y31" s="54"/>
      <c r="Z31" s="47"/>
      <c r="AA31" s="36"/>
      <c r="AB31" s="36"/>
      <c r="AC31" s="36"/>
    </row>
    <row r="32" spans="1:29" x14ac:dyDescent="0.25">
      <c r="A32" s="48">
        <v>26</v>
      </c>
      <c r="B32" s="32" t="s">
        <v>34</v>
      </c>
      <c r="C32" s="55">
        <v>46.9</v>
      </c>
      <c r="D32" s="32">
        <v>14.933</v>
      </c>
      <c r="E32" s="32">
        <v>15.458</v>
      </c>
      <c r="F32" s="32">
        <f t="shared" si="0"/>
        <v>0.52500000000000036</v>
      </c>
      <c r="G32" s="34">
        <f t="shared" si="1"/>
        <v>0.45139500000000032</v>
      </c>
      <c r="H32" s="50">
        <f>(H11/C193)*C32</f>
        <v>5.6053258649387899E-2</v>
      </c>
      <c r="I32" s="35">
        <f t="shared" si="2"/>
        <v>0.50744825864938825</v>
      </c>
      <c r="J32" s="51"/>
      <c r="K32" s="52"/>
      <c r="L32" s="47"/>
      <c r="M32" s="51"/>
      <c r="N32" s="27">
        <v>17</v>
      </c>
      <c r="O32" s="32" t="s">
        <v>199</v>
      </c>
      <c r="P32" s="55">
        <v>36.9</v>
      </c>
      <c r="Q32" s="32">
        <v>8.7010000000000005</v>
      </c>
      <c r="R32" s="32">
        <v>9.4589999999999996</v>
      </c>
      <c r="S32" s="32">
        <f t="shared" ref="S32:S45" si="6">R32-Q32</f>
        <v>0.75799999999999912</v>
      </c>
      <c r="T32" s="34">
        <f t="shared" si="4"/>
        <v>0.65172839999999921</v>
      </c>
      <c r="U32" s="50">
        <f>(U11/P79)*P32</f>
        <v>0.29629507199999988</v>
      </c>
      <c r="V32" s="35">
        <f t="shared" si="5"/>
        <v>0.94802347199999915</v>
      </c>
      <c r="W32" s="52"/>
      <c r="X32" s="52"/>
      <c r="Y32" s="54"/>
      <c r="Z32" s="47"/>
      <c r="AA32" s="36"/>
      <c r="AB32" s="36"/>
      <c r="AC32" s="36"/>
    </row>
    <row r="33" spans="1:29" x14ac:dyDescent="0.25">
      <c r="A33" s="48">
        <v>27</v>
      </c>
      <c r="B33" s="32" t="s">
        <v>35</v>
      </c>
      <c r="C33" s="55">
        <v>47.3</v>
      </c>
      <c r="D33" s="32">
        <v>7.3220000000000001</v>
      </c>
      <c r="E33" s="32">
        <v>7.5019999999999998</v>
      </c>
      <c r="F33" s="32">
        <f t="shared" si="0"/>
        <v>0.17999999999999972</v>
      </c>
      <c r="G33" s="34">
        <f t="shared" si="1"/>
        <v>0.15476399999999976</v>
      </c>
      <c r="H33" s="50">
        <f>(H11/C193)*C33</f>
        <v>5.653132482123769E-2</v>
      </c>
      <c r="I33" s="35">
        <f t="shared" si="2"/>
        <v>0.21129532482123745</v>
      </c>
      <c r="J33" s="51"/>
      <c r="K33" s="52"/>
      <c r="L33" s="47"/>
      <c r="M33" s="51"/>
      <c r="N33" s="48">
        <v>18</v>
      </c>
      <c r="O33" s="32" t="s">
        <v>200</v>
      </c>
      <c r="P33" s="55">
        <v>34.700000000000003</v>
      </c>
      <c r="Q33" s="32">
        <v>8.9559999999999995</v>
      </c>
      <c r="R33" s="32">
        <v>8.9909999999999997</v>
      </c>
      <c r="S33" s="32">
        <f t="shared" si="6"/>
        <v>3.5000000000000142E-2</v>
      </c>
      <c r="T33" s="34">
        <f t="shared" si="4"/>
        <v>3.0093000000000123E-2</v>
      </c>
      <c r="U33" s="50">
        <f>(U11/P79)*P33</f>
        <v>0.27862978315447151</v>
      </c>
      <c r="V33" s="35">
        <f t="shared" si="5"/>
        <v>0.30872278315447166</v>
      </c>
      <c r="W33" s="52"/>
      <c r="X33" s="52"/>
      <c r="Y33" s="54"/>
      <c r="Z33" s="47"/>
      <c r="AA33" s="36"/>
      <c r="AB33" s="36"/>
      <c r="AC33" s="36"/>
    </row>
    <row r="34" spans="1:29" x14ac:dyDescent="0.25">
      <c r="A34" s="48">
        <v>28</v>
      </c>
      <c r="B34" s="32" t="s">
        <v>36</v>
      </c>
      <c r="C34" s="55">
        <v>97.9</v>
      </c>
      <c r="D34" s="32">
        <v>6.8220000000000001</v>
      </c>
      <c r="E34" s="32">
        <v>6.8220000000000001</v>
      </c>
      <c r="F34" s="32">
        <f t="shared" si="0"/>
        <v>0</v>
      </c>
      <c r="G34" s="34">
        <f t="shared" si="1"/>
        <v>0</v>
      </c>
      <c r="H34" s="50">
        <f>(H11/C193)*C34</f>
        <v>0.11700669556023616</v>
      </c>
      <c r="I34" s="35">
        <f t="shared" si="2"/>
        <v>0.11700669556023616</v>
      </c>
      <c r="J34" s="51"/>
      <c r="K34" s="52"/>
      <c r="L34" s="47"/>
      <c r="M34" s="51"/>
      <c r="N34" s="27">
        <v>19</v>
      </c>
      <c r="O34" s="32" t="s">
        <v>201</v>
      </c>
      <c r="P34" s="55">
        <v>36.700000000000003</v>
      </c>
      <c r="Q34" s="32">
        <v>5.8999999999999997E-2</v>
      </c>
      <c r="R34" s="32">
        <v>5.8999999999999997E-2</v>
      </c>
      <c r="S34" s="32">
        <f t="shared" si="6"/>
        <v>0</v>
      </c>
      <c r="T34" s="34">
        <f t="shared" si="4"/>
        <v>0</v>
      </c>
      <c r="U34" s="50">
        <f>(U11/P79)*P34</f>
        <v>0.29468913665040647</v>
      </c>
      <c r="V34" s="35">
        <f t="shared" si="5"/>
        <v>0.29468913665040647</v>
      </c>
      <c r="W34" s="52"/>
      <c r="X34" s="52"/>
      <c r="Y34" s="54"/>
      <c r="Z34" s="52"/>
      <c r="AA34" s="36"/>
      <c r="AB34" s="36"/>
      <c r="AC34" s="36"/>
    </row>
    <row r="35" spans="1:29" x14ac:dyDescent="0.25">
      <c r="A35" s="48">
        <v>29</v>
      </c>
      <c r="B35" s="32" t="s">
        <v>37</v>
      </c>
      <c r="C35" s="55">
        <v>67.8</v>
      </c>
      <c r="D35" s="32">
        <v>15.052</v>
      </c>
      <c r="E35" s="32">
        <v>15.811999999999999</v>
      </c>
      <c r="F35" s="32">
        <f t="shared" si="0"/>
        <v>0.75999999999999979</v>
      </c>
      <c r="G35" s="34">
        <f t="shared" si="1"/>
        <v>0.65344799999999981</v>
      </c>
      <c r="H35" s="50">
        <f>(H11/C193)*C35</f>
        <v>8.1032216128539433E-2</v>
      </c>
      <c r="I35" s="35">
        <f t="shared" si="2"/>
        <v>0.7344802161285392</v>
      </c>
      <c r="J35" s="51"/>
      <c r="K35" s="52"/>
      <c r="L35" s="47"/>
      <c r="M35" s="51"/>
      <c r="N35" s="27">
        <v>20</v>
      </c>
      <c r="O35" s="32" t="s">
        <v>202</v>
      </c>
      <c r="P35" s="55">
        <v>34</v>
      </c>
      <c r="Q35" s="32">
        <v>6.8029999999999999</v>
      </c>
      <c r="R35" s="32">
        <v>7.4630000000000001</v>
      </c>
      <c r="S35" s="32">
        <f t="shared" si="6"/>
        <v>0.66000000000000014</v>
      </c>
      <c r="T35" s="34">
        <f t="shared" si="4"/>
        <v>0.56746800000000008</v>
      </c>
      <c r="U35" s="50">
        <f>(U11/P79)*P35</f>
        <v>0.27300900943089423</v>
      </c>
      <c r="V35" s="35">
        <f t="shared" si="5"/>
        <v>0.84047700943089432</v>
      </c>
      <c r="W35" s="52"/>
      <c r="X35" s="52"/>
      <c r="Y35" s="54"/>
      <c r="Z35" s="47"/>
      <c r="AA35" s="36"/>
      <c r="AB35" s="36"/>
      <c r="AC35" s="36"/>
    </row>
    <row r="36" spans="1:29" x14ac:dyDescent="0.25">
      <c r="A36" s="48">
        <v>30</v>
      </c>
      <c r="B36" s="32" t="s">
        <v>38</v>
      </c>
      <c r="C36" s="55">
        <v>50.9</v>
      </c>
      <c r="D36" s="32">
        <v>10.88</v>
      </c>
      <c r="E36" s="32">
        <v>11.62</v>
      </c>
      <c r="F36" s="32">
        <f t="shared" si="0"/>
        <v>0.73999999999999844</v>
      </c>
      <c r="G36" s="34">
        <f t="shared" si="1"/>
        <v>0.63625199999999871</v>
      </c>
      <c r="H36" s="50">
        <f>(H11/C193)*C36</f>
        <v>6.0833920367885805E-2</v>
      </c>
      <c r="I36" s="35">
        <f t="shared" si="2"/>
        <v>0.69708592036788453</v>
      </c>
      <c r="J36" s="51"/>
      <c r="K36" s="52"/>
      <c r="L36" s="47"/>
      <c r="M36" s="51"/>
      <c r="N36" s="27">
        <v>21</v>
      </c>
      <c r="O36" s="32" t="s">
        <v>203</v>
      </c>
      <c r="P36" s="55">
        <v>28.5</v>
      </c>
      <c r="Q36" s="32">
        <v>8.1110000000000007</v>
      </c>
      <c r="R36" s="32">
        <v>8.5359999999999996</v>
      </c>
      <c r="S36" s="32">
        <f t="shared" si="6"/>
        <v>0.42499999999999893</v>
      </c>
      <c r="T36" s="34">
        <f t="shared" si="4"/>
        <v>0.3654149999999991</v>
      </c>
      <c r="U36" s="50">
        <f>(U11/P79)*P36</f>
        <v>0.22884578731707311</v>
      </c>
      <c r="V36" s="35">
        <f t="shared" si="5"/>
        <v>0.59426078731707221</v>
      </c>
      <c r="W36" s="52"/>
      <c r="X36" s="52"/>
      <c r="Y36" s="54"/>
      <c r="Z36" s="47"/>
      <c r="AA36" s="36"/>
      <c r="AB36" s="36"/>
      <c r="AC36" s="36"/>
    </row>
    <row r="37" spans="1:29" x14ac:dyDescent="0.25">
      <c r="A37" s="48">
        <v>31</v>
      </c>
      <c r="B37" s="32" t="s">
        <v>39</v>
      </c>
      <c r="C37" s="55">
        <v>50.5</v>
      </c>
      <c r="D37" s="32">
        <v>10.993</v>
      </c>
      <c r="E37" s="32">
        <v>10.993</v>
      </c>
      <c r="F37" s="32">
        <f t="shared" si="0"/>
        <v>0</v>
      </c>
      <c r="G37" s="34">
        <f t="shared" si="1"/>
        <v>0</v>
      </c>
      <c r="H37" s="50">
        <f>(H11/C193)*C37</f>
        <v>6.0355854196036014E-2</v>
      </c>
      <c r="I37" s="35">
        <f t="shared" si="2"/>
        <v>6.0355854196036014E-2</v>
      </c>
      <c r="J37" s="51"/>
      <c r="K37" s="52"/>
      <c r="L37" s="47"/>
      <c r="M37" s="51"/>
      <c r="N37" s="27">
        <v>22</v>
      </c>
      <c r="O37" s="32" t="s">
        <v>204</v>
      </c>
      <c r="P37" s="55">
        <v>26.6</v>
      </c>
      <c r="Q37" s="32">
        <v>2.3180000000000001</v>
      </c>
      <c r="R37" s="32">
        <v>2.399</v>
      </c>
      <c r="S37" s="32">
        <f t="shared" si="6"/>
        <v>8.0999999999999961E-2</v>
      </c>
      <c r="T37" s="34">
        <f t="shared" si="4"/>
        <v>6.9643799999999964E-2</v>
      </c>
      <c r="U37" s="50">
        <f>(U11/P79)*P37</f>
        <v>0.21358940149593492</v>
      </c>
      <c r="V37" s="35">
        <f t="shared" si="5"/>
        <v>0.28323320149593489</v>
      </c>
      <c r="W37" s="52"/>
      <c r="X37" s="52"/>
      <c r="Y37" s="54"/>
      <c r="Z37" s="47"/>
      <c r="AA37" s="36"/>
      <c r="AB37" s="36"/>
      <c r="AC37" s="36"/>
    </row>
    <row r="38" spans="1:29" x14ac:dyDescent="0.25">
      <c r="A38" s="48">
        <v>32</v>
      </c>
      <c r="B38" s="32" t="s">
        <v>40</v>
      </c>
      <c r="C38" s="55">
        <v>44.6</v>
      </c>
      <c r="D38" s="32">
        <v>19.638000000000002</v>
      </c>
      <c r="E38" s="32">
        <v>20.625</v>
      </c>
      <c r="F38" s="32">
        <f t="shared" si="0"/>
        <v>0.98699999999999832</v>
      </c>
      <c r="G38" s="34">
        <f t="shared" si="1"/>
        <v>0.84862259999999856</v>
      </c>
      <c r="H38" s="50">
        <f>(H11/C193)*C38</f>
        <v>5.3304378161251609E-2</v>
      </c>
      <c r="I38" s="35">
        <f t="shared" si="2"/>
        <v>0.90192697816125023</v>
      </c>
      <c r="J38" s="51"/>
      <c r="K38" s="52"/>
      <c r="L38" s="47"/>
      <c r="M38" s="51"/>
      <c r="N38" s="27">
        <v>23</v>
      </c>
      <c r="O38" s="32" t="s">
        <v>205</v>
      </c>
      <c r="P38" s="55">
        <v>27.5</v>
      </c>
      <c r="Q38" s="32">
        <v>5.4329999999999998</v>
      </c>
      <c r="R38" s="32">
        <v>6.01</v>
      </c>
      <c r="S38" s="32">
        <f t="shared" si="6"/>
        <v>0.57699999999999996</v>
      </c>
      <c r="T38" s="34">
        <f t="shared" si="4"/>
        <v>0.49610459999999995</v>
      </c>
      <c r="U38" s="50">
        <f>(U11/P79)*P38</f>
        <v>0.22081611056910563</v>
      </c>
      <c r="V38" s="35">
        <f t="shared" si="5"/>
        <v>0.71692071056910556</v>
      </c>
      <c r="W38" s="52"/>
      <c r="X38" s="52"/>
      <c r="Y38" s="54"/>
      <c r="Z38" s="47"/>
      <c r="AA38" s="36"/>
      <c r="AB38" s="36"/>
      <c r="AC38" s="36"/>
    </row>
    <row r="39" spans="1:29" x14ac:dyDescent="0.25">
      <c r="A39" s="48">
        <v>33</v>
      </c>
      <c r="B39" s="32" t="s">
        <v>41</v>
      </c>
      <c r="C39" s="55">
        <v>75.7</v>
      </c>
      <c r="D39" s="32">
        <v>11.593999999999999</v>
      </c>
      <c r="E39" s="32">
        <v>11.811</v>
      </c>
      <c r="F39" s="32">
        <f t="shared" si="0"/>
        <v>0.21700000000000053</v>
      </c>
      <c r="G39" s="34">
        <f t="shared" si="1"/>
        <v>0.18657660000000045</v>
      </c>
      <c r="H39" s="50">
        <f>(H11/C193)*C39</f>
        <v>9.0474023022572805E-2</v>
      </c>
      <c r="I39" s="35">
        <f t="shared" si="2"/>
        <v>0.27705062302257327</v>
      </c>
      <c r="J39" s="51"/>
      <c r="K39" s="52"/>
      <c r="L39" s="47"/>
      <c r="M39" s="51"/>
      <c r="N39" s="27">
        <v>24</v>
      </c>
      <c r="O39" s="32" t="s">
        <v>206</v>
      </c>
      <c r="P39" s="55">
        <v>26.1</v>
      </c>
      <c r="Q39" s="32">
        <v>8.5389999999999997</v>
      </c>
      <c r="R39" s="32">
        <v>8.8420000000000005</v>
      </c>
      <c r="S39" s="32">
        <f t="shared" si="6"/>
        <v>0.30300000000000082</v>
      </c>
      <c r="T39" s="34">
        <f t="shared" si="4"/>
        <v>0.26051940000000073</v>
      </c>
      <c r="U39" s="50">
        <f>(U11/P79)*P39</f>
        <v>0.20957456312195116</v>
      </c>
      <c r="V39" s="35">
        <f t="shared" si="5"/>
        <v>0.4700939631219519</v>
      </c>
      <c r="W39" s="52"/>
      <c r="X39" s="52"/>
      <c r="Y39" s="54"/>
      <c r="Z39" s="47"/>
      <c r="AA39" s="36"/>
      <c r="AB39" s="36"/>
      <c r="AC39" s="36"/>
    </row>
    <row r="40" spans="1:29" x14ac:dyDescent="0.25">
      <c r="A40" s="48">
        <v>34</v>
      </c>
      <c r="B40" s="32" t="s">
        <v>42</v>
      </c>
      <c r="C40" s="55">
        <v>45.6</v>
      </c>
      <c r="D40" s="32">
        <v>14.72</v>
      </c>
      <c r="E40" s="32">
        <v>15.811999999999999</v>
      </c>
      <c r="F40" s="32">
        <f t="shared" si="0"/>
        <v>1.0919999999999987</v>
      </c>
      <c r="G40" s="34">
        <f t="shared" si="1"/>
        <v>0.93890159999999889</v>
      </c>
      <c r="H40" s="50">
        <f>(H11/C193)*C40</f>
        <v>5.4499543590876089E-2</v>
      </c>
      <c r="I40" s="35">
        <f t="shared" si="2"/>
        <v>0.99340114359087495</v>
      </c>
      <c r="J40" s="51"/>
      <c r="K40" s="52"/>
      <c r="L40" s="47"/>
      <c r="M40" s="51"/>
      <c r="N40" s="27">
        <v>25</v>
      </c>
      <c r="O40" s="32" t="s">
        <v>207</v>
      </c>
      <c r="P40" s="55">
        <v>26.1</v>
      </c>
      <c r="Q40" s="32">
        <v>12.196</v>
      </c>
      <c r="R40" s="32">
        <v>12.742000000000001</v>
      </c>
      <c r="S40" s="32">
        <f t="shared" si="6"/>
        <v>0.54600000000000115</v>
      </c>
      <c r="T40" s="34">
        <f t="shared" si="4"/>
        <v>0.469450800000001</v>
      </c>
      <c r="U40" s="50">
        <f>(U11/P79)*P40</f>
        <v>0.20957456312195116</v>
      </c>
      <c r="V40" s="35">
        <f t="shared" si="5"/>
        <v>0.67902536312195216</v>
      </c>
      <c r="W40" s="52"/>
      <c r="X40" s="52"/>
      <c r="Y40" s="54"/>
      <c r="Z40" s="47"/>
      <c r="AA40" s="36"/>
      <c r="AB40" s="36"/>
      <c r="AC40" s="36"/>
    </row>
    <row r="41" spans="1:29" x14ac:dyDescent="0.25">
      <c r="A41" s="48">
        <v>35</v>
      </c>
      <c r="B41" s="32" t="s">
        <v>43</v>
      </c>
      <c r="C41" s="55">
        <v>47.2</v>
      </c>
      <c r="D41" s="32">
        <v>21.31</v>
      </c>
      <c r="E41" s="32">
        <v>22.347000000000001</v>
      </c>
      <c r="F41" s="32">
        <f t="shared" si="0"/>
        <v>1.0370000000000026</v>
      </c>
      <c r="G41" s="34">
        <f t="shared" si="1"/>
        <v>0.8916126000000022</v>
      </c>
      <c r="H41" s="50">
        <f>(H11/C193)*C41</f>
        <v>5.6411808278275251E-2</v>
      </c>
      <c r="I41" s="35">
        <f t="shared" si="2"/>
        <v>0.9480244082782775</v>
      </c>
      <c r="J41" s="51"/>
      <c r="K41" s="52"/>
      <c r="L41" s="47"/>
      <c r="M41" s="51"/>
      <c r="N41" s="27">
        <v>26</v>
      </c>
      <c r="O41" s="32" t="s">
        <v>208</v>
      </c>
      <c r="P41" s="55">
        <v>34.200000000000003</v>
      </c>
      <c r="Q41" s="32">
        <v>4</v>
      </c>
      <c r="R41" s="32">
        <v>4</v>
      </c>
      <c r="S41" s="32">
        <f>R41-Q41</f>
        <v>0</v>
      </c>
      <c r="T41" s="34">
        <f t="shared" si="4"/>
        <v>0</v>
      </c>
      <c r="U41" s="50">
        <f>(U11/P79)*P41</f>
        <v>0.27461494478048776</v>
      </c>
      <c r="V41" s="35">
        <f t="shared" si="5"/>
        <v>0.27461494478048776</v>
      </c>
      <c r="W41" s="52"/>
      <c r="X41" s="52"/>
      <c r="Y41" s="54"/>
      <c r="Z41" s="271"/>
      <c r="AA41" s="272"/>
      <c r="AB41" s="272"/>
      <c r="AC41" s="272"/>
    </row>
    <row r="42" spans="1:29" x14ac:dyDescent="0.25">
      <c r="A42" s="48">
        <v>36</v>
      </c>
      <c r="B42" s="32" t="s">
        <v>44</v>
      </c>
      <c r="C42" s="55">
        <v>48.4</v>
      </c>
      <c r="D42" s="32">
        <v>22.959</v>
      </c>
      <c r="E42" s="32">
        <v>24.001000000000001</v>
      </c>
      <c r="F42" s="32">
        <f t="shared" si="0"/>
        <v>1.0420000000000016</v>
      </c>
      <c r="G42" s="34">
        <f t="shared" si="1"/>
        <v>0.89591160000000136</v>
      </c>
      <c r="H42" s="50">
        <f>(H11/C193)*C42</f>
        <v>5.7846006793824616E-2</v>
      </c>
      <c r="I42" s="35">
        <f t="shared" si="2"/>
        <v>0.95375760679382593</v>
      </c>
      <c r="J42" s="51"/>
      <c r="K42" s="52"/>
      <c r="L42" s="47"/>
      <c r="M42" s="51"/>
      <c r="N42" s="48">
        <v>27</v>
      </c>
      <c r="O42" s="32" t="s">
        <v>209</v>
      </c>
      <c r="P42" s="55">
        <v>32.5</v>
      </c>
      <c r="Q42" s="32">
        <v>7.6059999999999999</v>
      </c>
      <c r="R42" s="32">
        <v>7.9770000000000003</v>
      </c>
      <c r="S42" s="32">
        <f t="shared" si="6"/>
        <v>0.37100000000000044</v>
      </c>
      <c r="T42" s="34">
        <f t="shared" si="4"/>
        <v>0.31898580000000037</v>
      </c>
      <c r="U42" s="50">
        <f>(U11/P79)*P42</f>
        <v>0.26096449430894303</v>
      </c>
      <c r="V42" s="35">
        <f t="shared" si="5"/>
        <v>0.5799502943089434</v>
      </c>
      <c r="W42" s="52"/>
      <c r="X42" s="52"/>
      <c r="Y42" s="54"/>
      <c r="Z42" s="47"/>
      <c r="AA42" s="36"/>
      <c r="AB42" s="36"/>
      <c r="AC42" s="36"/>
    </row>
    <row r="43" spans="1:29" x14ac:dyDescent="0.25">
      <c r="A43" s="48">
        <v>37</v>
      </c>
      <c r="B43" s="32" t="s">
        <v>45</v>
      </c>
      <c r="C43" s="55">
        <v>98.5</v>
      </c>
      <c r="D43" s="32">
        <v>26.652999999999999</v>
      </c>
      <c r="E43" s="32">
        <v>26.652999999999999</v>
      </c>
      <c r="F43" s="32">
        <f t="shared" si="0"/>
        <v>0</v>
      </c>
      <c r="G43" s="34">
        <f t="shared" si="1"/>
        <v>0</v>
      </c>
      <c r="H43" s="50">
        <f>(H11/C193)*C43</f>
        <v>0.11772379481801083</v>
      </c>
      <c r="I43" s="35">
        <f t="shared" si="2"/>
        <v>0.11772379481801083</v>
      </c>
      <c r="J43" s="51"/>
      <c r="K43" s="52"/>
      <c r="L43" s="47"/>
      <c r="M43" s="51"/>
      <c r="N43" s="48">
        <v>28</v>
      </c>
      <c r="O43" s="32" t="s">
        <v>210</v>
      </c>
      <c r="P43" s="55">
        <v>34.1</v>
      </c>
      <c r="Q43" s="32">
        <v>2.7</v>
      </c>
      <c r="R43" s="32">
        <v>2.7</v>
      </c>
      <c r="S43" s="32">
        <f t="shared" si="6"/>
        <v>0</v>
      </c>
      <c r="T43" s="34">
        <f t="shared" si="4"/>
        <v>0</v>
      </c>
      <c r="U43" s="50">
        <f>(U11/P79)*P43</f>
        <v>0.273811977105691</v>
      </c>
      <c r="V43" s="35">
        <f t="shared" si="5"/>
        <v>0.273811977105691</v>
      </c>
      <c r="W43" s="52"/>
      <c r="X43" s="52"/>
      <c r="Y43" s="54"/>
      <c r="Z43" s="47"/>
      <c r="AA43" s="36"/>
      <c r="AB43" s="36"/>
      <c r="AC43" s="36"/>
    </row>
    <row r="44" spans="1:29" x14ac:dyDescent="0.25">
      <c r="A44" s="48">
        <v>38</v>
      </c>
      <c r="B44" s="32" t="s">
        <v>46</v>
      </c>
      <c r="C44" s="55">
        <v>67.7</v>
      </c>
      <c r="D44" s="32">
        <v>28.268000000000001</v>
      </c>
      <c r="E44" s="32">
        <v>29.577999999999999</v>
      </c>
      <c r="F44" s="32">
        <f t="shared" si="0"/>
        <v>1.3099999999999987</v>
      </c>
      <c r="G44" s="34">
        <f t="shared" si="1"/>
        <v>1.126337999999999</v>
      </c>
      <c r="H44" s="50">
        <f>(H11/C193)*C44</f>
        <v>8.0912699585576994E-2</v>
      </c>
      <c r="I44" s="35">
        <f t="shared" si="2"/>
        <v>1.2072506995855758</v>
      </c>
      <c r="J44" s="51"/>
      <c r="K44" s="52"/>
      <c r="L44" s="47"/>
      <c r="M44" s="51"/>
      <c r="N44" s="48">
        <v>29</v>
      </c>
      <c r="O44" s="32" t="s">
        <v>211</v>
      </c>
      <c r="P44" s="55">
        <v>37.5</v>
      </c>
      <c r="Q44" s="32">
        <v>7.9779999999999998</v>
      </c>
      <c r="R44" s="32">
        <v>8.2119999999999997</v>
      </c>
      <c r="S44" s="32">
        <f t="shared" si="6"/>
        <v>0.23399999999999999</v>
      </c>
      <c r="T44" s="34">
        <f t="shared" si="4"/>
        <v>0.20119319999999999</v>
      </c>
      <c r="U44" s="50">
        <f>(U11/P79)*P44</f>
        <v>0.3011128780487804</v>
      </c>
      <c r="V44" s="35">
        <f t="shared" si="5"/>
        <v>0.50230607804878036</v>
      </c>
      <c r="W44" s="52"/>
      <c r="X44" s="52"/>
      <c r="Y44" s="54"/>
      <c r="Z44" s="47"/>
      <c r="AA44" s="36"/>
      <c r="AB44" s="36"/>
      <c r="AC44" s="36"/>
    </row>
    <row r="45" spans="1:29" x14ac:dyDescent="0.25">
      <c r="A45" s="48">
        <v>39</v>
      </c>
      <c r="B45" s="32" t="s">
        <v>47</v>
      </c>
      <c r="C45" s="55">
        <v>50.6</v>
      </c>
      <c r="D45" s="32">
        <v>10.308</v>
      </c>
      <c r="E45" s="32">
        <v>10.731</v>
      </c>
      <c r="F45" s="32">
        <f t="shared" si="0"/>
        <v>0.42300000000000004</v>
      </c>
      <c r="G45" s="34">
        <f t="shared" si="1"/>
        <v>0.36369540000000006</v>
      </c>
      <c r="H45" s="50">
        <f>(H11/C193)*C45</f>
        <v>6.047537073899846E-2</v>
      </c>
      <c r="I45" s="35">
        <f t="shared" si="2"/>
        <v>0.4241707707389985</v>
      </c>
      <c r="J45" s="51"/>
      <c r="K45" s="52"/>
      <c r="L45" s="47"/>
      <c r="M45" s="51"/>
      <c r="N45" s="27">
        <v>30</v>
      </c>
      <c r="O45" s="32" t="s">
        <v>212</v>
      </c>
      <c r="P45" s="55">
        <v>34.9</v>
      </c>
      <c r="Q45" s="32">
        <v>11.879</v>
      </c>
      <c r="R45" s="32">
        <v>12.323</v>
      </c>
      <c r="S45" s="32">
        <f t="shared" si="6"/>
        <v>0.44400000000000084</v>
      </c>
      <c r="T45" s="34">
        <f t="shared" si="4"/>
        <v>0.38175120000000073</v>
      </c>
      <c r="U45" s="50">
        <f>(U11/P79)*P45</f>
        <v>0.28023571850406492</v>
      </c>
      <c r="V45" s="35">
        <f t="shared" si="5"/>
        <v>0.66198691850406566</v>
      </c>
      <c r="W45" s="52"/>
      <c r="X45" s="52"/>
      <c r="Y45" s="54"/>
      <c r="Z45" s="47"/>
      <c r="AA45" s="36"/>
      <c r="AB45" s="36"/>
      <c r="AC45" s="36"/>
    </row>
    <row r="46" spans="1:29" x14ac:dyDescent="0.25">
      <c r="A46" s="48">
        <v>40</v>
      </c>
      <c r="B46" s="32" t="s">
        <v>48</v>
      </c>
      <c r="C46" s="55">
        <v>50.3</v>
      </c>
      <c r="D46" s="32">
        <v>6.2569999999999997</v>
      </c>
      <c r="E46" s="32">
        <v>6.4980000000000002</v>
      </c>
      <c r="F46" s="32">
        <f t="shared" si="0"/>
        <v>0.24100000000000055</v>
      </c>
      <c r="G46" s="34">
        <f t="shared" si="1"/>
        <v>0.20721180000000047</v>
      </c>
      <c r="H46" s="50">
        <f>(H11/C193)*C46</f>
        <v>6.0116821110111116E-2</v>
      </c>
      <c r="I46" s="35">
        <f t="shared" si="2"/>
        <v>0.26732862111011158</v>
      </c>
      <c r="J46" s="51"/>
      <c r="K46" s="52"/>
      <c r="L46" s="47"/>
      <c r="M46" s="51"/>
      <c r="N46" s="27">
        <v>31</v>
      </c>
      <c r="O46" s="32" t="s">
        <v>213</v>
      </c>
      <c r="P46" s="55">
        <v>38.9</v>
      </c>
      <c r="Q46" s="32">
        <v>18.405999999999999</v>
      </c>
      <c r="R46" s="32">
        <v>19.233000000000001</v>
      </c>
      <c r="S46" s="32">
        <f>R46-Q46</f>
        <v>0.82700000000000173</v>
      </c>
      <c r="T46" s="34">
        <f t="shared" si="4"/>
        <v>0.71105460000000154</v>
      </c>
      <c r="U46" s="50">
        <f>(U11/P79)*P46</f>
        <v>0.31235442549593484</v>
      </c>
      <c r="V46" s="35">
        <f t="shared" si="5"/>
        <v>1.0234090254959365</v>
      </c>
      <c r="W46" s="52"/>
      <c r="X46" s="52"/>
      <c r="Y46" s="54"/>
      <c r="Z46" s="47"/>
      <c r="AA46" s="36"/>
      <c r="AB46" s="36"/>
      <c r="AC46" s="36"/>
    </row>
    <row r="47" spans="1:29" x14ac:dyDescent="0.25">
      <c r="A47" s="48">
        <v>41</v>
      </c>
      <c r="B47" s="32" t="s">
        <v>49</v>
      </c>
      <c r="C47" s="55">
        <v>44.6</v>
      </c>
      <c r="D47" s="32">
        <v>0</v>
      </c>
      <c r="E47" s="32">
        <v>0</v>
      </c>
      <c r="F47" s="32">
        <f t="shared" si="0"/>
        <v>0</v>
      </c>
      <c r="G47" s="34">
        <f t="shared" si="1"/>
        <v>0</v>
      </c>
      <c r="H47" s="50">
        <f>(H11/C193)*C47</f>
        <v>5.3304378161251609E-2</v>
      </c>
      <c r="I47" s="35">
        <f t="shared" si="2"/>
        <v>5.3304378161251609E-2</v>
      </c>
      <c r="J47" s="51"/>
      <c r="K47" s="52"/>
      <c r="L47" s="47"/>
      <c r="M47" s="51"/>
      <c r="N47" s="27">
        <v>32</v>
      </c>
      <c r="O47" s="32" t="s">
        <v>214</v>
      </c>
      <c r="P47" s="55">
        <v>36.5</v>
      </c>
      <c r="Q47" s="32">
        <v>7.3920000000000003</v>
      </c>
      <c r="R47" s="32">
        <v>7.9749999999999996</v>
      </c>
      <c r="S47" s="32">
        <f t="shared" ref="S47:S57" si="7">R47-Q47</f>
        <v>0.5829999999999993</v>
      </c>
      <c r="T47" s="34">
        <f t="shared" si="4"/>
        <v>0.50126339999999936</v>
      </c>
      <c r="U47" s="50">
        <f>(U11/P79)*P47</f>
        <v>0.29308320130081295</v>
      </c>
      <c r="V47" s="35">
        <f t="shared" si="5"/>
        <v>0.79434660130081225</v>
      </c>
      <c r="W47" s="52" t="s">
        <v>261</v>
      </c>
      <c r="X47" s="52"/>
      <c r="Y47" s="54"/>
      <c r="Z47" s="47"/>
      <c r="AA47" s="36"/>
      <c r="AB47" s="36"/>
      <c r="AC47" s="36"/>
    </row>
    <row r="48" spans="1:29" x14ac:dyDescent="0.25">
      <c r="A48" s="48">
        <v>42</v>
      </c>
      <c r="B48" s="32" t="s">
        <v>50</v>
      </c>
      <c r="C48" s="55">
        <v>76</v>
      </c>
      <c r="D48" s="32">
        <v>18.292999999999999</v>
      </c>
      <c r="E48" s="32">
        <v>18.931999999999999</v>
      </c>
      <c r="F48" s="32">
        <f t="shared" si="0"/>
        <v>0.63899999999999935</v>
      </c>
      <c r="G48" s="34">
        <f t="shared" si="1"/>
        <v>0.54941219999999946</v>
      </c>
      <c r="H48" s="50">
        <f>(H11/C193)*C48</f>
        <v>9.0832572651460136E-2</v>
      </c>
      <c r="I48" s="35">
        <f t="shared" si="2"/>
        <v>0.64024477265145963</v>
      </c>
      <c r="J48" s="51"/>
      <c r="K48" s="52"/>
      <c r="L48" s="47"/>
      <c r="M48" s="51"/>
      <c r="N48" s="27">
        <v>33</v>
      </c>
      <c r="O48" s="32" t="s">
        <v>249</v>
      </c>
      <c r="P48" s="55">
        <v>34.4</v>
      </c>
      <c r="Q48" s="32">
        <v>1.0349999999999999</v>
      </c>
      <c r="R48" s="32">
        <v>1.0349999999999999</v>
      </c>
      <c r="S48" s="32">
        <f t="shared" si="7"/>
        <v>0</v>
      </c>
      <c r="T48" s="34">
        <f t="shared" si="4"/>
        <v>0</v>
      </c>
      <c r="U48" s="50">
        <f>(U11/P79)*P48</f>
        <v>0.27622088013008123</v>
      </c>
      <c r="V48" s="35">
        <f t="shared" si="5"/>
        <v>0.27622088013008123</v>
      </c>
      <c r="W48" s="52"/>
      <c r="X48" s="52"/>
      <c r="Y48" s="54"/>
      <c r="Z48" s="47"/>
      <c r="AA48" s="36"/>
      <c r="AB48" s="36"/>
      <c r="AC48" s="36"/>
    </row>
    <row r="49" spans="1:29" x14ac:dyDescent="0.25">
      <c r="A49" s="48">
        <v>43</v>
      </c>
      <c r="B49" s="32" t="s">
        <v>51</v>
      </c>
      <c r="C49" s="55">
        <v>45.4</v>
      </c>
      <c r="D49" s="32">
        <v>9.673</v>
      </c>
      <c r="E49" s="32">
        <v>9.7309999999999999</v>
      </c>
      <c r="F49" s="32">
        <f t="shared" si="0"/>
        <v>5.7999999999999829E-2</v>
      </c>
      <c r="G49" s="34">
        <f t="shared" si="1"/>
        <v>4.9868399999999855E-2</v>
      </c>
      <c r="H49" s="50">
        <f>(H11/C193)*C49</f>
        <v>5.426051050495119E-2</v>
      </c>
      <c r="I49" s="35">
        <f t="shared" si="2"/>
        <v>0.10412891050495104</v>
      </c>
      <c r="J49" s="51"/>
      <c r="K49" s="52"/>
      <c r="L49" s="47"/>
      <c r="M49" s="51"/>
      <c r="N49" s="27">
        <v>34</v>
      </c>
      <c r="O49" s="32" t="s">
        <v>215</v>
      </c>
      <c r="P49" s="55">
        <v>36.9</v>
      </c>
      <c r="Q49" s="32">
        <v>14.103</v>
      </c>
      <c r="R49" s="32">
        <v>14.635</v>
      </c>
      <c r="S49" s="32">
        <f t="shared" si="7"/>
        <v>0.53200000000000003</v>
      </c>
      <c r="T49" s="34">
        <f t="shared" si="4"/>
        <v>0.45741360000000003</v>
      </c>
      <c r="U49" s="50">
        <f>(U11/P79)*P49</f>
        <v>0.29629507199999988</v>
      </c>
      <c r="V49" s="35">
        <f t="shared" si="5"/>
        <v>0.75370867199999991</v>
      </c>
      <c r="W49" s="52"/>
      <c r="X49" s="52"/>
      <c r="Y49" s="54"/>
      <c r="Z49" s="47"/>
      <c r="AA49" s="36"/>
      <c r="AB49" s="36"/>
      <c r="AC49" s="36"/>
    </row>
    <row r="50" spans="1:29" x14ac:dyDescent="0.25">
      <c r="A50" s="48">
        <v>44</v>
      </c>
      <c r="B50" s="32" t="s">
        <v>52</v>
      </c>
      <c r="C50" s="55">
        <v>46.9</v>
      </c>
      <c r="D50" s="32">
        <v>2.5510000000000002</v>
      </c>
      <c r="E50" s="32">
        <v>2.5510000000000002</v>
      </c>
      <c r="F50" s="32">
        <f t="shared" si="0"/>
        <v>0</v>
      </c>
      <c r="G50" s="34">
        <f t="shared" si="1"/>
        <v>0</v>
      </c>
      <c r="H50" s="50">
        <f>(H11/C193)*C50</f>
        <v>5.6053258649387899E-2</v>
      </c>
      <c r="I50" s="35">
        <f t="shared" si="2"/>
        <v>5.6053258649387899E-2</v>
      </c>
      <c r="J50" s="51"/>
      <c r="K50" s="52"/>
      <c r="L50" s="47"/>
      <c r="M50" s="51"/>
      <c r="N50" s="27">
        <v>35</v>
      </c>
      <c r="O50" s="32" t="s">
        <v>216</v>
      </c>
      <c r="P50" s="55">
        <v>34</v>
      </c>
      <c r="Q50" s="32">
        <v>4.7409999999999997</v>
      </c>
      <c r="R50" s="32">
        <v>4.8550000000000004</v>
      </c>
      <c r="S50" s="32">
        <f t="shared" si="7"/>
        <v>0.11400000000000077</v>
      </c>
      <c r="T50" s="34">
        <f t="shared" si="4"/>
        <v>9.8017200000000665E-2</v>
      </c>
      <c r="U50" s="50">
        <f>(U11/P79)*P50</f>
        <v>0.27300900943089423</v>
      </c>
      <c r="V50" s="35">
        <f t="shared" si="5"/>
        <v>0.37102620943089493</v>
      </c>
      <c r="W50" s="52"/>
      <c r="X50" s="52"/>
      <c r="Y50" s="54"/>
      <c r="Z50" s="47"/>
      <c r="AA50" s="36"/>
      <c r="AB50" s="36"/>
      <c r="AC50" s="36"/>
    </row>
    <row r="51" spans="1:29" x14ac:dyDescent="0.25">
      <c r="A51" s="48">
        <v>45</v>
      </c>
      <c r="B51" s="32" t="s">
        <v>53</v>
      </c>
      <c r="C51" s="55">
        <v>48.6</v>
      </c>
      <c r="D51" s="32">
        <v>22.600999999999999</v>
      </c>
      <c r="E51" s="32">
        <v>23.594999999999999</v>
      </c>
      <c r="F51" s="32">
        <f t="shared" si="0"/>
        <v>0.99399999999999977</v>
      </c>
      <c r="G51" s="34">
        <f t="shared" si="1"/>
        <v>0.85464119999999977</v>
      </c>
      <c r="H51" s="50">
        <f>(H11/C193)*C51</f>
        <v>5.8085039879749514E-2</v>
      </c>
      <c r="I51" s="35">
        <f t="shared" si="2"/>
        <v>0.91272623987974932</v>
      </c>
      <c r="J51" s="51"/>
      <c r="K51" s="52"/>
      <c r="L51" s="47"/>
      <c r="M51" s="51"/>
      <c r="N51" s="27">
        <v>36</v>
      </c>
      <c r="O51" s="32" t="s">
        <v>217</v>
      </c>
      <c r="P51" s="55">
        <v>28</v>
      </c>
      <c r="Q51" s="32">
        <v>11.129</v>
      </c>
      <c r="R51" s="32">
        <v>11.483000000000001</v>
      </c>
      <c r="S51" s="32">
        <f t="shared" si="7"/>
        <v>0.35400000000000098</v>
      </c>
      <c r="T51" s="34">
        <f t="shared" si="4"/>
        <v>0.30436920000000084</v>
      </c>
      <c r="U51" s="50">
        <f>(U11/P79)*P51</f>
        <v>0.22483094894308936</v>
      </c>
      <c r="V51" s="35">
        <f>T51+U51</f>
        <v>0.5292001489430902</v>
      </c>
      <c r="W51" s="52"/>
      <c r="X51" s="52"/>
      <c r="Y51" s="54"/>
      <c r="Z51" s="47"/>
      <c r="AA51" s="36"/>
      <c r="AB51" s="36"/>
      <c r="AC51" s="36"/>
    </row>
    <row r="52" spans="1:29" x14ac:dyDescent="0.25">
      <c r="A52" s="48">
        <v>46</v>
      </c>
      <c r="B52" s="32" t="s">
        <v>54</v>
      </c>
      <c r="C52" s="55">
        <v>97.9</v>
      </c>
      <c r="D52" s="32">
        <v>11.492000000000001</v>
      </c>
      <c r="E52" s="32">
        <v>12.891999999999999</v>
      </c>
      <c r="F52" s="32">
        <f t="shared" si="0"/>
        <v>1.3999999999999986</v>
      </c>
      <c r="G52" s="34">
        <f t="shared" si="1"/>
        <v>1.2037199999999988</v>
      </c>
      <c r="H52" s="50">
        <f>(H11/C193)*C52</f>
        <v>0.11700669556023616</v>
      </c>
      <c r="I52" s="35">
        <f t="shared" si="2"/>
        <v>1.320726695560235</v>
      </c>
      <c r="J52" s="51"/>
      <c r="K52" s="52"/>
      <c r="L52" s="47"/>
      <c r="M52" s="51"/>
      <c r="N52" s="27">
        <v>37</v>
      </c>
      <c r="O52" s="32" t="s">
        <v>218</v>
      </c>
      <c r="P52" s="57">
        <v>26.4</v>
      </c>
      <c r="Q52" s="32">
        <v>7.8440000000000003</v>
      </c>
      <c r="R52" s="32">
        <v>8.2420000000000009</v>
      </c>
      <c r="S52" s="32">
        <f t="shared" si="7"/>
        <v>0.39800000000000058</v>
      </c>
      <c r="T52" s="34">
        <f t="shared" si="4"/>
        <v>0.34220040000000052</v>
      </c>
      <c r="U52" s="50">
        <f>(U11/P79)*P52</f>
        <v>0.21198346614634139</v>
      </c>
      <c r="V52" s="58">
        <f>T52+U52</f>
        <v>0.55418386614634185</v>
      </c>
      <c r="W52" s="52"/>
      <c r="X52" s="52"/>
      <c r="Y52" s="54"/>
      <c r="Z52" s="47"/>
      <c r="AA52" s="36"/>
      <c r="AB52" s="36"/>
      <c r="AC52" s="36"/>
    </row>
    <row r="53" spans="1:29" x14ac:dyDescent="0.25">
      <c r="A53" s="48">
        <v>47</v>
      </c>
      <c r="B53" s="32" t="s">
        <v>55</v>
      </c>
      <c r="C53" s="55">
        <v>68.2</v>
      </c>
      <c r="D53" s="32">
        <v>6.8440000000000003</v>
      </c>
      <c r="E53" s="32">
        <v>7.0739999999999998</v>
      </c>
      <c r="F53" s="32">
        <f t="shared" si="0"/>
        <v>0.22999999999999954</v>
      </c>
      <c r="G53" s="34">
        <f t="shared" si="1"/>
        <v>0.1977539999999996</v>
      </c>
      <c r="H53" s="50">
        <f>(H11/C193)*C53</f>
        <v>8.1510282300389231E-2</v>
      </c>
      <c r="I53" s="35">
        <f t="shared" si="2"/>
        <v>0.2792642823003888</v>
      </c>
      <c r="J53" s="51"/>
      <c r="K53" s="52"/>
      <c r="L53" s="47"/>
      <c r="M53" s="51"/>
      <c r="N53" s="27">
        <v>38</v>
      </c>
      <c r="O53" s="32" t="s">
        <v>219</v>
      </c>
      <c r="P53" s="55">
        <v>27.3</v>
      </c>
      <c r="Q53" s="32">
        <v>7.7720000000000002</v>
      </c>
      <c r="R53" s="32">
        <v>7.9989999999999997</v>
      </c>
      <c r="S53" s="32">
        <f t="shared" si="7"/>
        <v>0.22699999999999942</v>
      </c>
      <c r="T53" s="34">
        <f t="shared" si="4"/>
        <v>0.1951745999999995</v>
      </c>
      <c r="U53" s="50">
        <f>(U11/P79)*P53</f>
        <v>0.21921017521951214</v>
      </c>
      <c r="V53" s="58">
        <f>T53+U53</f>
        <v>0.41438477521951167</v>
      </c>
      <c r="W53" s="52"/>
      <c r="X53" s="52"/>
      <c r="Y53" s="54"/>
      <c r="Z53" s="47"/>
      <c r="AA53" s="36"/>
      <c r="AB53" s="36"/>
      <c r="AC53" s="36"/>
    </row>
    <row r="54" spans="1:29" x14ac:dyDescent="0.25">
      <c r="A54" s="48">
        <v>48</v>
      </c>
      <c r="B54" s="32" t="s">
        <v>56</v>
      </c>
      <c r="C54" s="55">
        <v>50.7</v>
      </c>
      <c r="D54" s="32">
        <v>5.5739999999999998</v>
      </c>
      <c r="E54" s="32">
        <v>6.22</v>
      </c>
      <c r="F54" s="32">
        <f t="shared" si="0"/>
        <v>0.64599999999999991</v>
      </c>
      <c r="G54" s="34">
        <f t="shared" si="1"/>
        <v>0.55543079999999989</v>
      </c>
      <c r="H54" s="50">
        <f>(H11/C193)*C54</f>
        <v>6.0594887281960913E-2</v>
      </c>
      <c r="I54" s="35">
        <f t="shared" si="2"/>
        <v>0.61602568728196083</v>
      </c>
      <c r="J54" s="51"/>
      <c r="K54" s="52"/>
      <c r="L54" s="47"/>
      <c r="M54" s="51"/>
      <c r="N54" s="27">
        <v>39</v>
      </c>
      <c r="O54" s="32" t="s">
        <v>220</v>
      </c>
      <c r="P54" s="55">
        <v>26.1</v>
      </c>
      <c r="Q54" s="32">
        <v>5.07</v>
      </c>
      <c r="R54" s="32">
        <v>5.4530000000000003</v>
      </c>
      <c r="S54" s="32">
        <f t="shared" si="7"/>
        <v>0.38300000000000001</v>
      </c>
      <c r="T54" s="34">
        <f t="shared" si="4"/>
        <v>0.32930340000000002</v>
      </c>
      <c r="U54" s="50">
        <f>(U11/P79)*P54</f>
        <v>0.20957456312195116</v>
      </c>
      <c r="V54" s="35">
        <f t="shared" ref="V54:V71" si="8">T54+U54</f>
        <v>0.53887796312195113</v>
      </c>
      <c r="W54" s="52"/>
      <c r="X54" s="52"/>
      <c r="Y54" s="54"/>
      <c r="Z54" s="47"/>
      <c r="AA54" s="36"/>
      <c r="AB54" s="36"/>
      <c r="AC54" s="36"/>
    </row>
    <row r="55" spans="1:29" x14ac:dyDescent="0.25">
      <c r="A55" s="48">
        <v>49</v>
      </c>
      <c r="B55" s="32" t="s">
        <v>57</v>
      </c>
      <c r="C55" s="55">
        <v>50.2</v>
      </c>
      <c r="D55" s="32">
        <v>21.853999999999999</v>
      </c>
      <c r="E55" s="32">
        <v>22.728000000000002</v>
      </c>
      <c r="F55" s="32">
        <f t="shared" si="0"/>
        <v>0.87400000000000233</v>
      </c>
      <c r="G55" s="34">
        <f t="shared" si="1"/>
        <v>0.75146520000000205</v>
      </c>
      <c r="H55" s="50">
        <f>(H11/C193)*C55</f>
        <v>5.9997304567148677E-2</v>
      </c>
      <c r="I55" s="35">
        <f>G55+H55</f>
        <v>0.81146250456715074</v>
      </c>
      <c r="J55" s="51"/>
      <c r="K55" s="52"/>
      <c r="L55" s="47"/>
      <c r="M55" s="51"/>
      <c r="N55" s="27">
        <v>40</v>
      </c>
      <c r="O55" s="32" t="s">
        <v>221</v>
      </c>
      <c r="P55" s="55">
        <v>25.8</v>
      </c>
      <c r="Q55" s="32">
        <v>10.667</v>
      </c>
      <c r="R55" s="32">
        <v>11.016</v>
      </c>
      <c r="S55" s="32">
        <f t="shared" si="7"/>
        <v>0.3490000000000002</v>
      </c>
      <c r="T55" s="34">
        <f t="shared" si="4"/>
        <v>0.30007020000000018</v>
      </c>
      <c r="U55" s="50">
        <f>(U11/P79)*P55</f>
        <v>0.20716566009756093</v>
      </c>
      <c r="V55" s="35">
        <f t="shared" si="8"/>
        <v>0.50723586009756105</v>
      </c>
      <c r="W55" s="52"/>
      <c r="X55" s="52"/>
      <c r="Y55" s="54"/>
      <c r="Z55" s="47"/>
      <c r="AA55" s="36"/>
      <c r="AB55" s="36"/>
      <c r="AC55" s="36"/>
    </row>
    <row r="56" spans="1:29" x14ac:dyDescent="0.25">
      <c r="A56" s="31">
        <v>50</v>
      </c>
      <c r="B56" s="32" t="s">
        <v>58</v>
      </c>
      <c r="C56" s="57">
        <v>44.6</v>
      </c>
      <c r="D56" s="32">
        <v>10.997</v>
      </c>
      <c r="E56" s="32">
        <v>11.827999999999999</v>
      </c>
      <c r="F56" s="32">
        <f t="shared" si="0"/>
        <v>0.83099999999999952</v>
      </c>
      <c r="G56" s="34">
        <f t="shared" si="1"/>
        <v>0.71449379999999962</v>
      </c>
      <c r="H56" s="50">
        <f>(H11/C193)*C56</f>
        <v>5.3304378161251609E-2</v>
      </c>
      <c r="I56" s="58">
        <f>G56+H56</f>
        <v>0.76779817816125129</v>
      </c>
      <c r="J56" s="51"/>
      <c r="K56" s="52"/>
      <c r="L56" s="47"/>
      <c r="M56" s="51"/>
      <c r="N56" s="27">
        <v>41</v>
      </c>
      <c r="O56" s="32" t="s">
        <v>222</v>
      </c>
      <c r="P56" s="55">
        <v>34.5</v>
      </c>
      <c r="Q56" s="32">
        <v>6.8710000000000004</v>
      </c>
      <c r="R56" s="32">
        <v>7.2690000000000001</v>
      </c>
      <c r="S56" s="32">
        <f t="shared" si="7"/>
        <v>0.39799999999999969</v>
      </c>
      <c r="T56" s="34">
        <f t="shared" si="4"/>
        <v>0.34220039999999974</v>
      </c>
      <c r="U56" s="50">
        <f>(U11/P79)*P56</f>
        <v>0.27702384780487799</v>
      </c>
      <c r="V56" s="35">
        <f t="shared" si="8"/>
        <v>0.61922424780487773</v>
      </c>
      <c r="W56" s="52"/>
      <c r="X56" s="52"/>
      <c r="Y56" s="54"/>
      <c r="Z56" s="47"/>
      <c r="AA56" s="36"/>
      <c r="AB56" s="36"/>
      <c r="AC56" s="36"/>
    </row>
    <row r="57" spans="1:29" x14ac:dyDescent="0.25">
      <c r="A57" s="48">
        <v>51</v>
      </c>
      <c r="B57" s="32" t="s">
        <v>59</v>
      </c>
      <c r="C57" s="55">
        <v>75.5</v>
      </c>
      <c r="D57" s="32">
        <v>28.922999999999998</v>
      </c>
      <c r="E57" s="32">
        <v>29.965</v>
      </c>
      <c r="F57" s="32">
        <f t="shared" si="0"/>
        <v>1.0420000000000016</v>
      </c>
      <c r="G57" s="34">
        <f t="shared" si="1"/>
        <v>0.89591160000000136</v>
      </c>
      <c r="H57" s="50">
        <f>(H11/C193)*C57</f>
        <v>9.02349899366479E-2</v>
      </c>
      <c r="I57" s="58">
        <f>G57+H57</f>
        <v>0.98614658993664928</v>
      </c>
      <c r="J57" s="51"/>
      <c r="K57" s="52"/>
      <c r="L57" s="47"/>
      <c r="M57" s="51"/>
      <c r="N57" s="27">
        <v>42</v>
      </c>
      <c r="O57" s="32" t="s">
        <v>223</v>
      </c>
      <c r="P57" s="55">
        <v>32.700000000000003</v>
      </c>
      <c r="Q57" s="32">
        <v>2.4550000000000001</v>
      </c>
      <c r="R57" s="32">
        <v>2.6840000000000002</v>
      </c>
      <c r="S57" s="32">
        <f t="shared" si="7"/>
        <v>0.22900000000000009</v>
      </c>
      <c r="T57" s="34">
        <f t="shared" si="4"/>
        <v>0.19689420000000007</v>
      </c>
      <c r="U57" s="50">
        <f>(U11/P79)*P57</f>
        <v>0.26257042965853655</v>
      </c>
      <c r="V57" s="35">
        <f t="shared" si="8"/>
        <v>0.45946462965853663</v>
      </c>
      <c r="W57" s="52"/>
      <c r="X57" s="52"/>
      <c r="Y57" s="54"/>
      <c r="Z57" s="47"/>
      <c r="AA57" s="36"/>
      <c r="AB57" s="36"/>
      <c r="AC57" s="36"/>
    </row>
    <row r="58" spans="1:29" x14ac:dyDescent="0.25">
      <c r="A58" s="48">
        <v>52</v>
      </c>
      <c r="B58" s="32" t="s">
        <v>60</v>
      </c>
      <c r="C58" s="55">
        <v>45.8</v>
      </c>
      <c r="D58" s="32">
        <v>15.257</v>
      </c>
      <c r="E58" s="32">
        <v>15.863</v>
      </c>
      <c r="F58" s="32">
        <f t="shared" si="0"/>
        <v>0.60599999999999987</v>
      </c>
      <c r="G58" s="34">
        <f t="shared" si="1"/>
        <v>0.52103879999999991</v>
      </c>
      <c r="H58" s="50">
        <f>(H11/C193)*C58</f>
        <v>5.4738576676800973E-2</v>
      </c>
      <c r="I58" s="35">
        <f t="shared" si="2"/>
        <v>0.57577737667680084</v>
      </c>
      <c r="J58" s="51"/>
      <c r="K58" s="52"/>
      <c r="L58" s="47"/>
      <c r="M58" s="51"/>
      <c r="N58" s="27">
        <v>43</v>
      </c>
      <c r="O58" s="32" t="s">
        <v>224</v>
      </c>
      <c r="P58" s="55">
        <v>33.4</v>
      </c>
      <c r="Q58" s="32">
        <v>9.0269999999999992</v>
      </c>
      <c r="R58" s="32">
        <v>9.3930000000000007</v>
      </c>
      <c r="S58" s="32">
        <f>R58-Q58</f>
        <v>0.36600000000000144</v>
      </c>
      <c r="T58" s="34">
        <f t="shared" si="4"/>
        <v>0.31468680000000121</v>
      </c>
      <c r="U58" s="50">
        <f>(U11/P79)*P58</f>
        <v>0.26819120338211372</v>
      </c>
      <c r="V58" s="35">
        <f t="shared" si="8"/>
        <v>0.58287800338211493</v>
      </c>
      <c r="W58" s="52"/>
      <c r="X58" s="52"/>
      <c r="Y58" s="54"/>
      <c r="Z58" s="47"/>
      <c r="AA58" s="36"/>
      <c r="AB58" s="36"/>
      <c r="AC58" s="36"/>
    </row>
    <row r="59" spans="1:29" x14ac:dyDescent="0.25">
      <c r="A59" s="48">
        <v>53</v>
      </c>
      <c r="B59" s="32" t="s">
        <v>61</v>
      </c>
      <c r="C59" s="55">
        <v>46.8</v>
      </c>
      <c r="D59" s="32">
        <v>23.023</v>
      </c>
      <c r="E59" s="32">
        <v>23.972000000000001</v>
      </c>
      <c r="F59" s="32">
        <f t="shared" si="0"/>
        <v>0.94900000000000162</v>
      </c>
      <c r="G59" s="34">
        <f t="shared" si="1"/>
        <v>0.8159502000000014</v>
      </c>
      <c r="H59" s="50">
        <f>(H11/C193)*C59</f>
        <v>5.5933742106425453E-2</v>
      </c>
      <c r="I59" s="35">
        <f t="shared" si="2"/>
        <v>0.87188394210642683</v>
      </c>
      <c r="J59" s="51"/>
      <c r="K59" s="52"/>
      <c r="L59" s="47"/>
      <c r="M59" s="51"/>
      <c r="N59" s="27">
        <v>44</v>
      </c>
      <c r="O59" s="32" t="s">
        <v>225</v>
      </c>
      <c r="P59" s="55">
        <v>37.299999999999997</v>
      </c>
      <c r="Q59" s="32">
        <v>7.7949999999999999</v>
      </c>
      <c r="R59" s="32">
        <v>8.1229999999999993</v>
      </c>
      <c r="S59" s="32">
        <f t="shared" ref="S59:S72" si="9">R59-Q59</f>
        <v>0.3279999999999994</v>
      </c>
      <c r="T59" s="34">
        <f t="shared" si="4"/>
        <v>0.2820143999999995</v>
      </c>
      <c r="U59" s="50">
        <f>(U11/P79)*P59</f>
        <v>0.29950694269918687</v>
      </c>
      <c r="V59" s="35">
        <f t="shared" si="8"/>
        <v>0.58152134269918632</v>
      </c>
      <c r="W59" s="52"/>
      <c r="X59" s="52"/>
      <c r="Y59" s="54"/>
      <c r="Z59" s="47"/>
      <c r="AA59" s="36"/>
      <c r="AB59" s="36"/>
      <c r="AC59" s="36"/>
    </row>
    <row r="60" spans="1:29" x14ac:dyDescent="0.25">
      <c r="A60" s="48">
        <v>54</v>
      </c>
      <c r="B60" s="32" t="s">
        <v>62</v>
      </c>
      <c r="C60" s="55">
        <v>48.2</v>
      </c>
      <c r="D60" s="32">
        <v>19.686</v>
      </c>
      <c r="E60" s="32">
        <v>20.629000000000001</v>
      </c>
      <c r="F60" s="32">
        <f t="shared" si="0"/>
        <v>0.94300000000000139</v>
      </c>
      <c r="G60" s="34">
        <f t="shared" si="1"/>
        <v>0.81079140000000116</v>
      </c>
      <c r="H60" s="50">
        <f>(H11/C193)*C60</f>
        <v>5.7606973707899724E-2</v>
      </c>
      <c r="I60" s="35">
        <f t="shared" si="2"/>
        <v>0.86839837370790085</v>
      </c>
      <c r="J60" s="51"/>
      <c r="K60" s="52"/>
      <c r="L60" s="47"/>
      <c r="M60" s="51"/>
      <c r="N60" s="27">
        <v>45</v>
      </c>
      <c r="O60" s="32" t="s">
        <v>226</v>
      </c>
      <c r="P60" s="55">
        <v>38.700000000000003</v>
      </c>
      <c r="Q60" s="32">
        <v>0</v>
      </c>
      <c r="R60" s="32">
        <v>0</v>
      </c>
      <c r="S60" s="32">
        <f t="shared" si="9"/>
        <v>0</v>
      </c>
      <c r="T60" s="34">
        <f t="shared" si="4"/>
        <v>0</v>
      </c>
      <c r="U60" s="50">
        <f>(U11/P79)*P60</f>
        <v>0.31074849014634137</v>
      </c>
      <c r="V60" s="35">
        <f t="shared" si="8"/>
        <v>0.31074849014634137</v>
      </c>
      <c r="W60" s="52"/>
      <c r="X60" s="52"/>
      <c r="Y60" s="54"/>
      <c r="Z60" s="47"/>
      <c r="AA60" s="36"/>
      <c r="AB60" s="36"/>
      <c r="AC60" s="36"/>
    </row>
    <row r="61" spans="1:29" x14ac:dyDescent="0.25">
      <c r="A61" s="48">
        <v>55</v>
      </c>
      <c r="B61" s="32" t="s">
        <v>63</v>
      </c>
      <c r="C61" s="55">
        <v>98.4</v>
      </c>
      <c r="D61" s="32">
        <v>38.734999999999999</v>
      </c>
      <c r="E61" s="32">
        <v>40.189</v>
      </c>
      <c r="F61" s="32">
        <f t="shared" si="0"/>
        <v>1.4540000000000006</v>
      </c>
      <c r="G61" s="34">
        <f t="shared" si="1"/>
        <v>1.2501492000000005</v>
      </c>
      <c r="H61" s="50">
        <f>(H11/C193)*C61</f>
        <v>0.11760427827504839</v>
      </c>
      <c r="I61" s="35">
        <f t="shared" si="2"/>
        <v>1.3677534782750489</v>
      </c>
      <c r="J61" s="51"/>
      <c r="K61" s="52"/>
      <c r="L61" s="47"/>
      <c r="M61" s="51"/>
      <c r="N61" s="27">
        <v>46</v>
      </c>
      <c r="O61" s="32" t="s">
        <v>227</v>
      </c>
      <c r="P61" s="55">
        <v>39</v>
      </c>
      <c r="Q61" s="32">
        <v>16.100000000000001</v>
      </c>
      <c r="R61" s="32">
        <v>16.100000000000001</v>
      </c>
      <c r="S61" s="32">
        <f t="shared" si="9"/>
        <v>0</v>
      </c>
      <c r="T61" s="34">
        <f t="shared" si="4"/>
        <v>0</v>
      </c>
      <c r="U61" s="50">
        <f>(U11/P79)*P61</f>
        <v>0.3131573931707316</v>
      </c>
      <c r="V61" s="35">
        <f t="shared" si="8"/>
        <v>0.3131573931707316</v>
      </c>
      <c r="W61" s="52"/>
      <c r="X61" s="52"/>
      <c r="Y61" s="54"/>
      <c r="Z61" s="47"/>
      <c r="AA61" s="36"/>
      <c r="AB61" s="36"/>
      <c r="AC61" s="36"/>
    </row>
    <row r="62" spans="1:29" x14ac:dyDescent="0.25">
      <c r="A62" s="48">
        <v>56</v>
      </c>
      <c r="B62" s="32" t="s">
        <v>64</v>
      </c>
      <c r="C62" s="55">
        <v>68</v>
      </c>
      <c r="D62" s="32">
        <v>9.83</v>
      </c>
      <c r="E62" s="32">
        <v>10.157</v>
      </c>
      <c r="F62" s="32">
        <f t="shared" si="0"/>
        <v>0.32699999999999996</v>
      </c>
      <c r="G62" s="34">
        <f t="shared" si="1"/>
        <v>0.28115459999999998</v>
      </c>
      <c r="H62" s="50">
        <f>(H11/C193)*C62</f>
        <v>8.1271249214464339E-2</v>
      </c>
      <c r="I62" s="35">
        <f t="shared" si="2"/>
        <v>0.3624258492144643</v>
      </c>
      <c r="J62" s="51"/>
      <c r="K62" s="52"/>
      <c r="L62" s="47"/>
      <c r="M62" s="51"/>
      <c r="N62" s="27">
        <v>47</v>
      </c>
      <c r="O62" s="32" t="s">
        <v>228</v>
      </c>
      <c r="P62" s="55">
        <v>35.700000000000003</v>
      </c>
      <c r="Q62" s="32">
        <v>18.501000000000001</v>
      </c>
      <c r="R62" s="32">
        <v>19.599</v>
      </c>
      <c r="S62" s="32">
        <f t="shared" si="9"/>
        <v>1.097999999999999</v>
      </c>
      <c r="T62" s="34">
        <f t="shared" si="4"/>
        <v>0.94406039999999913</v>
      </c>
      <c r="U62" s="50">
        <f>(U11/P79)*P62</f>
        <v>0.28665945990243896</v>
      </c>
      <c r="V62" s="35">
        <f t="shared" si="8"/>
        <v>1.230719859902438</v>
      </c>
      <c r="W62" s="52" t="s">
        <v>267</v>
      </c>
      <c r="X62" s="52"/>
      <c r="Y62" s="54"/>
      <c r="Z62" s="47"/>
      <c r="AA62" s="36"/>
      <c r="AB62" s="36"/>
      <c r="AC62" s="36"/>
    </row>
    <row r="63" spans="1:29" x14ac:dyDescent="0.25">
      <c r="A63" s="48">
        <v>57</v>
      </c>
      <c r="B63" s="32" t="s">
        <v>65</v>
      </c>
      <c r="C63" s="55">
        <v>50.6</v>
      </c>
      <c r="D63" s="32">
        <v>16.065000000000001</v>
      </c>
      <c r="E63" s="32">
        <v>16.701000000000001</v>
      </c>
      <c r="F63" s="32">
        <f t="shared" si="0"/>
        <v>0.63599999999999923</v>
      </c>
      <c r="G63" s="34">
        <f t="shared" si="1"/>
        <v>0.54683279999999934</v>
      </c>
      <c r="H63" s="50">
        <f>(H11/C193)*C63</f>
        <v>6.047537073899846E-2</v>
      </c>
      <c r="I63" s="35">
        <f t="shared" si="2"/>
        <v>0.60730817073899779</v>
      </c>
      <c r="J63" s="51"/>
      <c r="K63" s="52"/>
      <c r="L63" s="47"/>
      <c r="M63" s="51"/>
      <c r="N63" s="27">
        <v>48</v>
      </c>
      <c r="O63" s="32" t="s">
        <v>229</v>
      </c>
      <c r="P63" s="55">
        <v>34.299999999999997</v>
      </c>
      <c r="Q63" s="32">
        <v>17.071000000000002</v>
      </c>
      <c r="R63" s="32">
        <v>17.568000000000001</v>
      </c>
      <c r="S63" s="32">
        <f t="shared" si="9"/>
        <v>0.49699999999999989</v>
      </c>
      <c r="T63" s="34">
        <f t="shared" si="4"/>
        <v>0.42732059999999988</v>
      </c>
      <c r="U63" s="50">
        <f>(U11/P79)*P63</f>
        <v>0.27541791245528446</v>
      </c>
      <c r="V63" s="35">
        <f t="shared" si="8"/>
        <v>0.70273851245528429</v>
      </c>
      <c r="W63" s="52"/>
      <c r="X63" s="52"/>
      <c r="Y63" s="54"/>
      <c r="Z63" s="47"/>
      <c r="AA63" s="36"/>
      <c r="AB63" s="36"/>
      <c r="AC63" s="36"/>
    </row>
    <row r="64" spans="1:29" x14ac:dyDescent="0.25">
      <c r="A64" s="48">
        <v>58</v>
      </c>
      <c r="B64" s="32" t="s">
        <v>66</v>
      </c>
      <c r="C64" s="55">
        <v>50.1</v>
      </c>
      <c r="D64" s="32">
        <v>2.2549999999999999</v>
      </c>
      <c r="E64" s="32">
        <v>2.2549999999999999</v>
      </c>
      <c r="F64" s="32">
        <f t="shared" si="0"/>
        <v>0</v>
      </c>
      <c r="G64" s="34">
        <f t="shared" si="1"/>
        <v>0</v>
      </c>
      <c r="H64" s="50">
        <f>(H11/C193)*C64</f>
        <v>5.9877788024186224E-2</v>
      </c>
      <c r="I64" s="35">
        <f t="shared" si="2"/>
        <v>5.9877788024186224E-2</v>
      </c>
      <c r="J64" s="51"/>
      <c r="K64" s="52"/>
      <c r="L64" s="47"/>
      <c r="M64" s="51"/>
      <c r="N64" s="27">
        <v>49</v>
      </c>
      <c r="O64" s="32" t="s">
        <v>230</v>
      </c>
      <c r="P64" s="55">
        <v>36.1</v>
      </c>
      <c r="Q64" s="32">
        <v>8.0519999999999996</v>
      </c>
      <c r="R64" s="32">
        <v>8.2520000000000007</v>
      </c>
      <c r="S64" s="32">
        <f t="shared" si="9"/>
        <v>0.20000000000000107</v>
      </c>
      <c r="T64" s="34">
        <f t="shared" si="4"/>
        <v>0.17196000000000092</v>
      </c>
      <c r="U64" s="50">
        <f>(U11/P79)*P64</f>
        <v>0.28987133060162595</v>
      </c>
      <c r="V64" s="35">
        <f t="shared" si="8"/>
        <v>0.46183133060162684</v>
      </c>
      <c r="W64" s="52"/>
      <c r="X64" s="52"/>
      <c r="Y64" s="54"/>
      <c r="Z64" s="47"/>
      <c r="AA64" s="36"/>
      <c r="AB64" s="36"/>
      <c r="AC64" s="36"/>
    </row>
    <row r="65" spans="1:29" x14ac:dyDescent="0.25">
      <c r="A65" s="48">
        <v>59</v>
      </c>
      <c r="B65" s="32" t="s">
        <v>67</v>
      </c>
      <c r="C65" s="55">
        <v>44.7</v>
      </c>
      <c r="D65" s="32">
        <v>13.115</v>
      </c>
      <c r="E65" s="32">
        <v>13.855</v>
      </c>
      <c r="F65" s="32">
        <f t="shared" si="0"/>
        <v>0.74000000000000021</v>
      </c>
      <c r="G65" s="34">
        <f t="shared" si="1"/>
        <v>0.63625200000000015</v>
      </c>
      <c r="H65" s="50">
        <f>(H11/C193)*C65</f>
        <v>5.3423894704214062E-2</v>
      </c>
      <c r="I65" s="35">
        <f t="shared" si="2"/>
        <v>0.6896758947042142</v>
      </c>
      <c r="J65" s="51"/>
      <c r="K65" s="52"/>
      <c r="L65" s="47"/>
      <c r="M65" s="51"/>
      <c r="N65" s="27">
        <v>50</v>
      </c>
      <c r="O65" s="32" t="s">
        <v>231</v>
      </c>
      <c r="P65" s="55">
        <v>33.700000000000003</v>
      </c>
      <c r="Q65" s="32">
        <v>8.3070000000000004</v>
      </c>
      <c r="R65" s="32">
        <v>8.64</v>
      </c>
      <c r="S65" s="32">
        <f t="shared" si="9"/>
        <v>0.33300000000000018</v>
      </c>
      <c r="T65" s="34">
        <f t="shared" si="4"/>
        <v>0.28631340000000016</v>
      </c>
      <c r="U65" s="50">
        <f>(U11/P79)*P65</f>
        <v>0.270600106406504</v>
      </c>
      <c r="V65" s="35">
        <f t="shared" si="8"/>
        <v>0.55691350640650417</v>
      </c>
      <c r="W65" s="52"/>
      <c r="X65" s="52"/>
      <c r="Y65" s="54"/>
      <c r="Z65" s="47"/>
      <c r="AA65" s="36"/>
      <c r="AB65" s="36"/>
      <c r="AC65" s="36"/>
    </row>
    <row r="66" spans="1:29" x14ac:dyDescent="0.25">
      <c r="A66" s="48">
        <v>60</v>
      </c>
      <c r="B66" s="32" t="s">
        <v>68</v>
      </c>
      <c r="C66" s="55">
        <v>75.7</v>
      </c>
      <c r="D66" s="32">
        <v>25.963000000000001</v>
      </c>
      <c r="E66" s="32">
        <v>26.542000000000002</v>
      </c>
      <c r="F66" s="32">
        <f t="shared" si="0"/>
        <v>0.57900000000000063</v>
      </c>
      <c r="G66" s="34">
        <f t="shared" si="1"/>
        <v>0.49782420000000055</v>
      </c>
      <c r="H66" s="50">
        <f>(H11/C193)*C66</f>
        <v>9.0474023022572805E-2</v>
      </c>
      <c r="I66" s="35">
        <f t="shared" si="2"/>
        <v>0.5882982230225734</v>
      </c>
      <c r="J66" s="51"/>
      <c r="K66" s="52"/>
      <c r="L66" s="47"/>
      <c r="M66" s="51"/>
      <c r="N66" s="27">
        <v>51</v>
      </c>
      <c r="O66" s="32" t="s">
        <v>232</v>
      </c>
      <c r="P66" s="55">
        <v>28.1</v>
      </c>
      <c r="Q66" s="32">
        <v>12.577</v>
      </c>
      <c r="R66" s="32">
        <v>13.083</v>
      </c>
      <c r="S66" s="32">
        <f t="shared" si="9"/>
        <v>0.50600000000000023</v>
      </c>
      <c r="T66" s="34">
        <f t="shared" si="4"/>
        <v>0.43505880000000019</v>
      </c>
      <c r="U66" s="50">
        <f>(U11/P79)*P66</f>
        <v>0.22563391661788612</v>
      </c>
      <c r="V66" s="35">
        <f t="shared" si="8"/>
        <v>0.66069271661788631</v>
      </c>
      <c r="W66" s="52"/>
      <c r="X66" s="52"/>
      <c r="Y66" s="54"/>
      <c r="Z66" s="47"/>
      <c r="AA66" s="36"/>
      <c r="AB66" s="36"/>
      <c r="AC66" s="36"/>
    </row>
    <row r="67" spans="1:29" x14ac:dyDescent="0.25">
      <c r="A67" s="48">
        <v>61</v>
      </c>
      <c r="B67" s="32" t="s">
        <v>69</v>
      </c>
      <c r="C67" s="55">
        <v>45.8</v>
      </c>
      <c r="D67" s="32">
        <v>7.3460000000000001</v>
      </c>
      <c r="E67" s="32">
        <v>7.4420000000000002</v>
      </c>
      <c r="F67" s="32">
        <f t="shared" si="0"/>
        <v>9.6000000000000085E-2</v>
      </c>
      <c r="G67" s="34">
        <f t="shared" si="1"/>
        <v>8.2540800000000081E-2</v>
      </c>
      <c r="H67" s="50">
        <f>(H11/C193)*C67</f>
        <v>5.4738576676800973E-2</v>
      </c>
      <c r="I67" s="35">
        <f t="shared" si="2"/>
        <v>0.13727937667680107</v>
      </c>
      <c r="J67" s="51"/>
      <c r="K67" s="52"/>
      <c r="L67" s="47"/>
      <c r="M67" s="51"/>
      <c r="N67" s="27">
        <v>52</v>
      </c>
      <c r="O67" s="32" t="s">
        <v>233</v>
      </c>
      <c r="P67" s="55">
        <v>26.6</v>
      </c>
      <c r="Q67" s="32">
        <v>12.97</v>
      </c>
      <c r="R67" s="32">
        <v>13.557</v>
      </c>
      <c r="S67" s="32">
        <f t="shared" si="9"/>
        <v>0.58699999999999974</v>
      </c>
      <c r="T67" s="34">
        <f t="shared" si="4"/>
        <v>0.50470259999999978</v>
      </c>
      <c r="U67" s="50">
        <f>(U11/P79)*P67</f>
        <v>0.21358940149593492</v>
      </c>
      <c r="V67" s="35">
        <f t="shared" si="8"/>
        <v>0.71829200149593464</v>
      </c>
      <c r="W67" s="52"/>
      <c r="X67" s="52"/>
      <c r="Y67" s="54"/>
      <c r="Z67" s="47"/>
      <c r="AA67" s="36"/>
      <c r="AB67" s="36"/>
      <c r="AC67" s="36"/>
    </row>
    <row r="68" spans="1:29" x14ac:dyDescent="0.25">
      <c r="A68" s="48">
        <v>62</v>
      </c>
      <c r="B68" s="32" t="s">
        <v>70</v>
      </c>
      <c r="C68" s="55">
        <v>48.4</v>
      </c>
      <c r="D68" s="32">
        <v>16.082999999999998</v>
      </c>
      <c r="E68" s="32">
        <v>16.082999999999998</v>
      </c>
      <c r="F68" s="32">
        <f t="shared" si="0"/>
        <v>0</v>
      </c>
      <c r="G68" s="34">
        <f t="shared" si="1"/>
        <v>0</v>
      </c>
      <c r="H68" s="50">
        <f>(H11/C193)*C68</f>
        <v>5.7846006793824616E-2</v>
      </c>
      <c r="I68" s="35">
        <f t="shared" si="2"/>
        <v>5.7846006793824616E-2</v>
      </c>
      <c r="J68" s="51"/>
      <c r="K68" s="52"/>
      <c r="L68" s="47"/>
      <c r="M68" s="51"/>
      <c r="N68" s="27">
        <v>53</v>
      </c>
      <c r="O68" s="32" t="s">
        <v>234</v>
      </c>
      <c r="P68" s="55">
        <v>27.9</v>
      </c>
      <c r="Q68" s="32">
        <v>14.234999999999999</v>
      </c>
      <c r="R68" s="32">
        <v>14.802</v>
      </c>
      <c r="S68" s="32">
        <f t="shared" si="9"/>
        <v>0.56700000000000017</v>
      </c>
      <c r="T68" s="34">
        <f t="shared" si="4"/>
        <v>0.48750660000000018</v>
      </c>
      <c r="U68" s="50">
        <f>(U11/P79)*P68</f>
        <v>0.2240279812682926</v>
      </c>
      <c r="V68" s="35">
        <f t="shared" si="8"/>
        <v>0.71153458126829272</v>
      </c>
      <c r="W68" s="52"/>
      <c r="X68" s="52"/>
      <c r="Y68" s="54"/>
      <c r="Z68" s="47"/>
      <c r="AA68" s="36"/>
      <c r="AB68" s="36"/>
      <c r="AC68" s="36"/>
    </row>
    <row r="69" spans="1:29" x14ac:dyDescent="0.25">
      <c r="A69" s="48">
        <v>63</v>
      </c>
      <c r="B69" s="32" t="s">
        <v>71</v>
      </c>
      <c r="C69" s="55">
        <v>48</v>
      </c>
      <c r="D69" s="32">
        <v>17.105</v>
      </c>
      <c r="E69" s="32">
        <v>17.997</v>
      </c>
      <c r="F69" s="32">
        <f t="shared" si="0"/>
        <v>0.89199999999999946</v>
      </c>
      <c r="G69" s="34">
        <f t="shared" si="1"/>
        <v>0.76694159999999956</v>
      </c>
      <c r="H69" s="50">
        <f>(H11/C193)*C69</f>
        <v>5.7367940621974825E-2</v>
      </c>
      <c r="I69" s="35">
        <f t="shared" si="2"/>
        <v>0.82430954062197437</v>
      </c>
      <c r="J69" s="51"/>
      <c r="K69" s="52"/>
      <c r="L69" s="47"/>
      <c r="M69" s="51"/>
      <c r="N69" s="27">
        <v>54</v>
      </c>
      <c r="O69" s="32" t="s">
        <v>235</v>
      </c>
      <c r="P69" s="55">
        <v>25.9</v>
      </c>
      <c r="Q69" s="32">
        <v>8.01</v>
      </c>
      <c r="R69" s="32">
        <v>8.2840000000000007</v>
      </c>
      <c r="S69" s="32">
        <f t="shared" si="9"/>
        <v>0.27400000000000091</v>
      </c>
      <c r="T69" s="34">
        <f t="shared" si="4"/>
        <v>0.23558520000000077</v>
      </c>
      <c r="U69" s="50">
        <f>(U11/P79)*P69</f>
        <v>0.20796862777235764</v>
      </c>
      <c r="V69" s="35">
        <f t="shared" si="8"/>
        <v>0.44355382777235841</v>
      </c>
      <c r="W69" s="52"/>
      <c r="X69" s="52"/>
      <c r="Y69" s="54"/>
      <c r="Z69" s="47"/>
      <c r="AA69" s="36"/>
      <c r="AB69" s="36"/>
      <c r="AC69" s="36"/>
    </row>
    <row r="70" spans="1:29" x14ac:dyDescent="0.25">
      <c r="A70" s="48">
        <v>64</v>
      </c>
      <c r="B70" s="32" t="s">
        <v>72</v>
      </c>
      <c r="C70" s="55">
        <v>98.7</v>
      </c>
      <c r="D70" s="32">
        <v>28.001999999999999</v>
      </c>
      <c r="E70" s="32">
        <v>29.007000000000001</v>
      </c>
      <c r="F70" s="32">
        <f t="shared" si="0"/>
        <v>1.0050000000000026</v>
      </c>
      <c r="G70" s="34">
        <f t="shared" si="1"/>
        <v>0.86409900000000217</v>
      </c>
      <c r="H70" s="50">
        <f>(H11/C193)*C70</f>
        <v>0.11796282790393574</v>
      </c>
      <c r="I70" s="35">
        <f t="shared" si="2"/>
        <v>0.98206182790393792</v>
      </c>
      <c r="J70" s="51"/>
      <c r="K70" s="52"/>
      <c r="L70" s="47"/>
      <c r="M70" s="51"/>
      <c r="N70" s="27">
        <v>55</v>
      </c>
      <c r="O70" s="32" t="s">
        <v>236</v>
      </c>
      <c r="P70" s="55">
        <v>26.1</v>
      </c>
      <c r="Q70" s="32">
        <v>13.012</v>
      </c>
      <c r="R70" s="32">
        <v>13.173</v>
      </c>
      <c r="S70" s="32">
        <f t="shared" si="9"/>
        <v>0.16099999999999959</v>
      </c>
      <c r="T70" s="34">
        <f t="shared" si="4"/>
        <v>0.13842779999999966</v>
      </c>
      <c r="U70" s="50">
        <f>(U11/P79)*P70</f>
        <v>0.20957456312195116</v>
      </c>
      <c r="V70" s="35">
        <f t="shared" si="8"/>
        <v>0.34800236312195082</v>
      </c>
      <c r="W70" s="52"/>
      <c r="X70" s="52"/>
      <c r="Y70" s="54"/>
      <c r="Z70" s="47"/>
      <c r="AA70" s="36"/>
      <c r="AB70" s="36"/>
      <c r="AC70" s="36"/>
    </row>
    <row r="71" spans="1:29" x14ac:dyDescent="0.25">
      <c r="A71" s="48">
        <v>65</v>
      </c>
      <c r="B71" s="32" t="s">
        <v>73</v>
      </c>
      <c r="C71" s="55">
        <v>67.7</v>
      </c>
      <c r="D71" s="32">
        <v>17.364000000000001</v>
      </c>
      <c r="E71" s="32">
        <v>18.097999999999999</v>
      </c>
      <c r="F71" s="32">
        <f t="shared" si="0"/>
        <v>0.73399999999999821</v>
      </c>
      <c r="G71" s="34">
        <f t="shared" si="1"/>
        <v>0.63109319999999847</v>
      </c>
      <c r="H71" s="50">
        <f>(H11/C193)*C71</f>
        <v>8.0912699585576994E-2</v>
      </c>
      <c r="I71" s="35">
        <f t="shared" si="2"/>
        <v>0.71200589958557547</v>
      </c>
      <c r="J71" s="51"/>
      <c r="K71" s="52"/>
      <c r="L71" s="47"/>
      <c r="M71" s="51"/>
      <c r="N71" s="27">
        <v>56</v>
      </c>
      <c r="O71" s="32" t="s">
        <v>237</v>
      </c>
      <c r="P71" s="55">
        <v>34.4</v>
      </c>
      <c r="Q71" s="32">
        <v>15.949</v>
      </c>
      <c r="R71" s="32">
        <v>16.428999999999998</v>
      </c>
      <c r="S71" s="32">
        <f t="shared" si="9"/>
        <v>0.47999999999999865</v>
      </c>
      <c r="T71" s="34">
        <f t="shared" si="4"/>
        <v>0.41270399999999885</v>
      </c>
      <c r="U71" s="50">
        <f>(U11/P79)*P71</f>
        <v>0.27622088013008123</v>
      </c>
      <c r="V71" s="35">
        <f t="shared" si="8"/>
        <v>0.68892488013008002</v>
      </c>
      <c r="W71" s="52"/>
      <c r="X71" s="52"/>
      <c r="Y71" s="54"/>
      <c r="Z71" s="47"/>
      <c r="AA71" s="36"/>
      <c r="AB71" s="36"/>
      <c r="AC71" s="36"/>
    </row>
    <row r="72" spans="1:29" x14ac:dyDescent="0.25">
      <c r="A72" s="48">
        <v>66</v>
      </c>
      <c r="B72" s="32" t="s">
        <v>74</v>
      </c>
      <c r="C72" s="55">
        <v>50.1</v>
      </c>
      <c r="D72" s="32">
        <v>2.6880000000000002</v>
      </c>
      <c r="E72" s="32">
        <v>2.8029999999999999</v>
      </c>
      <c r="F72" s="32">
        <f t="shared" si="0"/>
        <v>0.11499999999999977</v>
      </c>
      <c r="G72" s="34">
        <f t="shared" si="1"/>
        <v>9.8876999999999798E-2</v>
      </c>
      <c r="H72" s="50">
        <f>(H11/C193)*C72</f>
        <v>5.9877788024186224E-2</v>
      </c>
      <c r="I72" s="35">
        <f t="shared" si="2"/>
        <v>0.15875478802418602</v>
      </c>
      <c r="J72" s="51"/>
      <c r="K72" s="52"/>
      <c r="L72" s="47"/>
      <c r="M72" s="51"/>
      <c r="N72" s="27">
        <v>57</v>
      </c>
      <c r="O72" s="32" t="s">
        <v>238</v>
      </c>
      <c r="P72" s="55">
        <v>32.1</v>
      </c>
      <c r="Q72" s="32">
        <v>16.001000000000001</v>
      </c>
      <c r="R72" s="32">
        <v>16.388999999999999</v>
      </c>
      <c r="S72" s="32">
        <f t="shared" si="9"/>
        <v>0.38799999999999812</v>
      </c>
      <c r="T72" s="34">
        <f t="shared" si="4"/>
        <v>0.33360239999999841</v>
      </c>
      <c r="U72" s="50">
        <f>(U11/P79)*P72</f>
        <v>0.25775262360975604</v>
      </c>
      <c r="V72" s="35">
        <f>T72+U72</f>
        <v>0.59135502360975445</v>
      </c>
      <c r="W72" s="52"/>
      <c r="X72" s="52"/>
      <c r="Y72" s="54"/>
      <c r="Z72" s="47"/>
      <c r="AA72" s="36"/>
      <c r="AB72" s="36"/>
      <c r="AC72" s="36"/>
    </row>
    <row r="73" spans="1:29" x14ac:dyDescent="0.25">
      <c r="A73" s="48">
        <v>67</v>
      </c>
      <c r="B73" s="32" t="s">
        <v>75</v>
      </c>
      <c r="C73" s="55">
        <v>50.1</v>
      </c>
      <c r="D73" s="32">
        <v>14.476000000000001</v>
      </c>
      <c r="E73" s="32">
        <v>15.097</v>
      </c>
      <c r="F73" s="32">
        <f t="shared" si="0"/>
        <v>0.62099999999999866</v>
      </c>
      <c r="G73" s="34">
        <f t="shared" si="1"/>
        <v>0.53393579999999885</v>
      </c>
      <c r="H73" s="50">
        <f>(H11/C193)*C73</f>
        <v>5.9877788024186224E-2</v>
      </c>
      <c r="I73" s="35">
        <f t="shared" si="2"/>
        <v>0.59381358802418505</v>
      </c>
      <c r="J73" s="51"/>
      <c r="K73" s="52"/>
      <c r="L73" s="47"/>
      <c r="M73" s="51"/>
      <c r="N73" s="48">
        <v>58</v>
      </c>
      <c r="O73" s="32" t="s">
        <v>239</v>
      </c>
      <c r="P73" s="55">
        <v>33.9</v>
      </c>
      <c r="Q73" s="32">
        <v>11.090999999999999</v>
      </c>
      <c r="R73" s="32">
        <v>11.664</v>
      </c>
      <c r="S73" s="32">
        <f>R73-Q73</f>
        <v>0.5730000000000004</v>
      </c>
      <c r="T73" s="34">
        <f t="shared" si="4"/>
        <v>0.49266540000000036</v>
      </c>
      <c r="U73" s="50">
        <f>(U11/P79)*P73</f>
        <v>0.27220604175609747</v>
      </c>
      <c r="V73" s="35">
        <f t="shared" ref="V73:V78" si="10">T73+U73</f>
        <v>0.76487144175609778</v>
      </c>
      <c r="W73" s="52"/>
      <c r="X73" s="52"/>
      <c r="Y73" s="54"/>
      <c r="Z73" s="47"/>
      <c r="AA73" s="36"/>
      <c r="AB73" s="36"/>
      <c r="AC73" s="36"/>
    </row>
    <row r="74" spans="1:29" x14ac:dyDescent="0.25">
      <c r="A74" s="48">
        <v>68</v>
      </c>
      <c r="B74" s="32" t="s">
        <v>76</v>
      </c>
      <c r="C74" s="55">
        <v>45.2</v>
      </c>
      <c r="D74" s="32">
        <v>1.256</v>
      </c>
      <c r="E74" s="32">
        <v>1.256</v>
      </c>
      <c r="F74" s="32">
        <f t="shared" si="0"/>
        <v>0</v>
      </c>
      <c r="G74" s="34">
        <f t="shared" si="1"/>
        <v>0</v>
      </c>
      <c r="H74" s="50">
        <f>(H11/C193)*C74</f>
        <v>5.4021477419026298E-2</v>
      </c>
      <c r="I74" s="35">
        <f t="shared" si="2"/>
        <v>5.4021477419026298E-2</v>
      </c>
      <c r="J74" s="51"/>
      <c r="K74" s="52"/>
      <c r="L74" s="47"/>
      <c r="M74" s="51"/>
      <c r="N74" s="27">
        <v>59</v>
      </c>
      <c r="O74" s="32" t="s">
        <v>240</v>
      </c>
      <c r="P74" s="55">
        <v>37.299999999999997</v>
      </c>
      <c r="Q74" s="32">
        <v>7.34</v>
      </c>
      <c r="R74" s="32">
        <v>7.71</v>
      </c>
      <c r="S74" s="32">
        <f t="shared" ref="S74:S78" si="11">R74-Q74</f>
        <v>0.37000000000000011</v>
      </c>
      <c r="T74" s="34">
        <f t="shared" si="4"/>
        <v>0.31812600000000008</v>
      </c>
      <c r="U74" s="50">
        <f>(U11/P79)*P74</f>
        <v>0.29950694269918687</v>
      </c>
      <c r="V74" s="35">
        <f t="shared" si="10"/>
        <v>0.61763294269918689</v>
      </c>
      <c r="W74" s="52"/>
      <c r="X74" s="52"/>
      <c r="Y74" s="54"/>
      <c r="Z74" s="47"/>
      <c r="AA74" s="36"/>
      <c r="AB74" s="36"/>
      <c r="AC74" s="36"/>
    </row>
    <row r="75" spans="1:29" x14ac:dyDescent="0.25">
      <c r="A75" s="48">
        <v>69</v>
      </c>
      <c r="B75" s="32" t="s">
        <v>77</v>
      </c>
      <c r="C75" s="55">
        <v>75.8</v>
      </c>
      <c r="D75" s="32">
        <v>0.26300000000000001</v>
      </c>
      <c r="E75" s="32">
        <v>1.0129999999999999</v>
      </c>
      <c r="F75" s="32">
        <f t="shared" si="0"/>
        <v>0.74999999999999989</v>
      </c>
      <c r="G75" s="34">
        <f t="shared" si="1"/>
        <v>0.64484999999999992</v>
      </c>
      <c r="H75" s="50">
        <f>(H11/C193)*C75</f>
        <v>9.0593539565535244E-2</v>
      </c>
      <c r="I75" s="35">
        <f t="shared" si="2"/>
        <v>0.73544353956553521</v>
      </c>
      <c r="J75" s="51"/>
      <c r="K75" s="52"/>
      <c r="L75" s="47"/>
      <c r="M75" s="51"/>
      <c r="N75" s="27">
        <v>60</v>
      </c>
      <c r="O75" s="32" t="s">
        <v>241</v>
      </c>
      <c r="P75" s="55">
        <v>38.4</v>
      </c>
      <c r="Q75" s="32">
        <v>18.332999999999998</v>
      </c>
      <c r="R75" s="32">
        <v>19.117000000000001</v>
      </c>
      <c r="S75" s="32">
        <f t="shared" si="11"/>
        <v>0.78400000000000247</v>
      </c>
      <c r="T75" s="34">
        <f t="shared" si="4"/>
        <v>0.6740832000000021</v>
      </c>
      <c r="U75" s="50">
        <f>(U11/P79)*P75</f>
        <v>0.30833958712195114</v>
      </c>
      <c r="V75" s="35">
        <f t="shared" si="10"/>
        <v>0.9824227871219533</v>
      </c>
      <c r="W75" s="52"/>
      <c r="X75" s="52"/>
      <c r="Y75" s="54"/>
      <c r="Z75" s="47"/>
      <c r="AA75" s="36"/>
      <c r="AB75" s="36"/>
      <c r="AC75" s="36"/>
    </row>
    <row r="76" spans="1:29" x14ac:dyDescent="0.25">
      <c r="A76" s="48">
        <v>70</v>
      </c>
      <c r="B76" s="32" t="s">
        <v>78</v>
      </c>
      <c r="C76" s="55">
        <v>45.6</v>
      </c>
      <c r="D76" s="32">
        <v>21.254999999999999</v>
      </c>
      <c r="E76" s="32">
        <v>21.981000000000002</v>
      </c>
      <c r="F76" s="32">
        <f t="shared" si="0"/>
        <v>0.72600000000000264</v>
      </c>
      <c r="G76" s="34">
        <f t="shared" si="1"/>
        <v>0.62421480000000229</v>
      </c>
      <c r="H76" s="50">
        <f>(H11/C193)*C76</f>
        <v>5.4499543590876089E-2</v>
      </c>
      <c r="I76" s="35">
        <f t="shared" si="2"/>
        <v>0.67871434359087834</v>
      </c>
      <c r="J76" s="51"/>
      <c r="K76" s="52"/>
      <c r="L76" s="47"/>
      <c r="M76" s="51"/>
      <c r="N76" s="27">
        <v>61</v>
      </c>
      <c r="O76" s="32" t="s">
        <v>242</v>
      </c>
      <c r="P76" s="55">
        <v>67.3</v>
      </c>
      <c r="Q76" s="32">
        <v>7.835</v>
      </c>
      <c r="R76" s="32">
        <v>7.835</v>
      </c>
      <c r="S76" s="32">
        <f t="shared" si="11"/>
        <v>0</v>
      </c>
      <c r="T76" s="34">
        <f t="shared" si="4"/>
        <v>0</v>
      </c>
      <c r="U76" s="50">
        <f>(U11/P79)*P76</f>
        <v>0.54039724513821119</v>
      </c>
      <c r="V76" s="35">
        <f t="shared" si="10"/>
        <v>0.54039724513821119</v>
      </c>
      <c r="W76" s="52"/>
      <c r="X76" s="52"/>
      <c r="Y76" s="54"/>
      <c r="Z76" s="59"/>
      <c r="AA76" s="36"/>
      <c r="AB76" s="36"/>
      <c r="AC76" s="36"/>
    </row>
    <row r="77" spans="1:29" x14ac:dyDescent="0.25">
      <c r="A77" s="48">
        <v>71</v>
      </c>
      <c r="B77" s="32" t="s">
        <v>79</v>
      </c>
      <c r="C77" s="55">
        <v>47.7</v>
      </c>
      <c r="D77" s="32">
        <v>16</v>
      </c>
      <c r="E77" s="32">
        <v>16.832999999999998</v>
      </c>
      <c r="F77" s="32">
        <f t="shared" si="0"/>
        <v>0.83299999999999841</v>
      </c>
      <c r="G77" s="34">
        <f t="shared" si="1"/>
        <v>0.71621339999999867</v>
      </c>
      <c r="H77" s="50">
        <f>(H11/C193)*C77</f>
        <v>5.7009390993087487E-2</v>
      </c>
      <c r="I77" s="35">
        <f t="shared" si="2"/>
        <v>0.77322279099308611</v>
      </c>
      <c r="J77" s="51"/>
      <c r="K77" s="52"/>
      <c r="L77" s="47"/>
      <c r="M77" s="51"/>
      <c r="N77" s="27">
        <v>62</v>
      </c>
      <c r="O77" s="32" t="s">
        <v>243</v>
      </c>
      <c r="P77" s="55">
        <v>32</v>
      </c>
      <c r="Q77" s="32">
        <v>2</v>
      </c>
      <c r="R77" s="32">
        <v>2</v>
      </c>
      <c r="S77" s="32">
        <f t="shared" si="11"/>
        <v>0</v>
      </c>
      <c r="T77" s="34">
        <f t="shared" si="4"/>
        <v>0</v>
      </c>
      <c r="U77" s="34">
        <f>(U11/P79)*P77</f>
        <v>0.25694965593495928</v>
      </c>
      <c r="V77" s="35">
        <f t="shared" si="10"/>
        <v>0.25694965593495928</v>
      </c>
      <c r="W77" s="52"/>
      <c r="X77" s="52"/>
      <c r="Y77" s="54"/>
      <c r="Z77" s="59"/>
      <c r="AA77" s="36"/>
      <c r="AB77" s="36"/>
      <c r="AC77" s="36"/>
    </row>
    <row r="78" spans="1:29" x14ac:dyDescent="0.25">
      <c r="A78" s="48">
        <v>72</v>
      </c>
      <c r="B78" s="32" t="s">
        <v>80</v>
      </c>
      <c r="C78" s="55">
        <v>48.3</v>
      </c>
      <c r="D78" s="32">
        <v>17.361999999999998</v>
      </c>
      <c r="E78" s="32">
        <v>18.138999999999999</v>
      </c>
      <c r="F78" s="32">
        <f t="shared" si="0"/>
        <v>0.77700000000000102</v>
      </c>
      <c r="G78" s="34">
        <f t="shared" si="1"/>
        <v>0.6680646000000009</v>
      </c>
      <c r="H78" s="50">
        <f>(H11/C193)*C78</f>
        <v>5.7726490250862163E-2</v>
      </c>
      <c r="I78" s="35">
        <f t="shared" si="2"/>
        <v>0.72579109025086308</v>
      </c>
      <c r="J78" s="51"/>
      <c r="K78" s="52"/>
      <c r="L78" s="47"/>
      <c r="M78" s="51"/>
      <c r="N78" s="27">
        <v>63</v>
      </c>
      <c r="O78" s="32" t="s">
        <v>244</v>
      </c>
      <c r="P78" s="55">
        <v>88.1</v>
      </c>
      <c r="Q78" s="32">
        <v>3</v>
      </c>
      <c r="R78" s="32">
        <v>3</v>
      </c>
      <c r="S78" s="32">
        <f t="shared" si="11"/>
        <v>0</v>
      </c>
      <c r="T78" s="34">
        <f t="shared" si="4"/>
        <v>0</v>
      </c>
      <c r="U78" s="34">
        <f>(U11/P79)*P78</f>
        <v>0.70741452149593476</v>
      </c>
      <c r="V78" s="35">
        <f t="shared" si="10"/>
        <v>0.70741452149593476</v>
      </c>
      <c r="W78" s="52"/>
      <c r="X78" s="52"/>
      <c r="Y78" s="54"/>
      <c r="Z78" s="47"/>
      <c r="AA78" s="36"/>
      <c r="AB78" s="36"/>
      <c r="AC78" s="36"/>
    </row>
    <row r="79" spans="1:29" x14ac:dyDescent="0.25">
      <c r="A79" s="31">
        <v>73</v>
      </c>
      <c r="B79" s="32" t="s">
        <v>81</v>
      </c>
      <c r="C79" s="55">
        <v>98.7</v>
      </c>
      <c r="D79" s="32">
        <v>38.055999999999997</v>
      </c>
      <c r="E79" s="32">
        <v>39.393000000000001</v>
      </c>
      <c r="F79" s="32">
        <f t="shared" si="0"/>
        <v>1.3370000000000033</v>
      </c>
      <c r="G79" s="34">
        <f t="shared" si="1"/>
        <v>1.1495526000000029</v>
      </c>
      <c r="H79" s="50">
        <f>(H11/C193)*C79</f>
        <v>0.11796282790393574</v>
      </c>
      <c r="I79" s="35">
        <f>G79+H79</f>
        <v>1.2675154279039387</v>
      </c>
      <c r="J79" s="51"/>
      <c r="K79" s="52"/>
      <c r="L79" s="47"/>
      <c r="M79" s="51"/>
      <c r="N79" s="276" t="s">
        <v>262</v>
      </c>
      <c r="O79" s="277"/>
      <c r="P79" s="60">
        <f t="shared" ref="P79:V79" si="12">SUM(P16:P78)</f>
        <v>2152.5000000000005</v>
      </c>
      <c r="Q79" s="60">
        <f t="shared" si="12"/>
        <v>596.096</v>
      </c>
      <c r="R79" s="60">
        <f t="shared" si="12"/>
        <v>618.29200000000014</v>
      </c>
      <c r="S79" s="60">
        <f t="shared" si="12"/>
        <v>22.196000000000005</v>
      </c>
      <c r="T79" s="61">
        <f t="shared" si="12"/>
        <v>19.084120800000004</v>
      </c>
      <c r="U79" s="61">
        <f t="shared" si="12"/>
        <v>17.283879199999994</v>
      </c>
      <c r="V79" s="61">
        <f t="shared" si="12"/>
        <v>36.368000000000009</v>
      </c>
      <c r="W79" s="51"/>
      <c r="X79" s="51"/>
      <c r="Y79" s="54"/>
      <c r="Z79" s="47"/>
      <c r="AA79" s="36"/>
      <c r="AB79" s="36"/>
      <c r="AC79" s="36"/>
    </row>
    <row r="80" spans="1:29" x14ac:dyDescent="0.25">
      <c r="A80" s="48">
        <v>74</v>
      </c>
      <c r="B80" s="32" t="s">
        <v>82</v>
      </c>
      <c r="C80" s="55">
        <v>67.5</v>
      </c>
      <c r="D80" s="32">
        <v>8.5969999999999995</v>
      </c>
      <c r="E80" s="32">
        <v>8.5969999999999995</v>
      </c>
      <c r="F80" s="32">
        <f t="shared" si="0"/>
        <v>0</v>
      </c>
      <c r="G80" s="34">
        <f t="shared" si="1"/>
        <v>0</v>
      </c>
      <c r="H80" s="50">
        <f>(H11/C193)*C80</f>
        <v>8.0673666499652102E-2</v>
      </c>
      <c r="I80" s="35">
        <f t="shared" si="2"/>
        <v>8.0673666499652102E-2</v>
      </c>
      <c r="J80" s="51"/>
      <c r="K80" s="52"/>
      <c r="L80" s="47"/>
      <c r="M80" s="51"/>
      <c r="N80" s="56" t="s">
        <v>267</v>
      </c>
      <c r="O80" s="62"/>
      <c r="P80" s="56"/>
      <c r="Q80" s="56"/>
      <c r="R80" s="56"/>
      <c r="S80" s="56"/>
      <c r="T80" s="56"/>
      <c r="U80" s="56"/>
      <c r="V80" s="56"/>
      <c r="W80" s="51"/>
      <c r="X80" s="51"/>
      <c r="Y80" s="54"/>
      <c r="Z80" s="47"/>
      <c r="AA80" s="36"/>
      <c r="AB80" s="36"/>
      <c r="AC80" s="36"/>
    </row>
    <row r="81" spans="1:29" x14ac:dyDescent="0.25">
      <c r="A81" s="48">
        <v>75</v>
      </c>
      <c r="B81" s="32" t="s">
        <v>83</v>
      </c>
      <c r="C81" s="55">
        <v>50.1</v>
      </c>
      <c r="D81" s="32">
        <v>17.248000000000001</v>
      </c>
      <c r="E81" s="32">
        <v>17.893000000000001</v>
      </c>
      <c r="F81" s="32">
        <f t="shared" ref="F81:F144" si="13">E81-D81</f>
        <v>0.64499999999999957</v>
      </c>
      <c r="G81" s="34">
        <f t="shared" ref="G81:G144" si="14">F81*0.8598</f>
        <v>0.55457099999999959</v>
      </c>
      <c r="H81" s="50">
        <f>(H11/C193)*C81</f>
        <v>5.9877788024186224E-2</v>
      </c>
      <c r="I81" s="35">
        <f t="shared" si="2"/>
        <v>0.61444878802418579</v>
      </c>
      <c r="J81" s="51"/>
      <c r="K81" s="52"/>
      <c r="L81" s="47"/>
      <c r="M81" s="51"/>
      <c r="N81" s="273" t="s">
        <v>268</v>
      </c>
      <c r="O81" s="274"/>
      <c r="P81" s="274"/>
      <c r="Q81" s="63"/>
      <c r="R81" s="275" t="s">
        <v>269</v>
      </c>
      <c r="S81" s="275"/>
      <c r="T81" s="275"/>
      <c r="U81" s="275"/>
      <c r="V81" s="275"/>
      <c r="W81" s="51"/>
      <c r="X81" s="51"/>
      <c r="Y81" s="54"/>
      <c r="Z81" s="47"/>
      <c r="AA81" s="36"/>
      <c r="AB81" s="36"/>
      <c r="AC81" s="36"/>
    </row>
    <row r="82" spans="1:29" x14ac:dyDescent="0.25">
      <c r="A82" s="48">
        <v>76</v>
      </c>
      <c r="B82" s="32" t="s">
        <v>84</v>
      </c>
      <c r="C82" s="55">
        <v>50.3</v>
      </c>
      <c r="D82" s="32">
        <v>11.686</v>
      </c>
      <c r="E82" s="32">
        <v>12.17</v>
      </c>
      <c r="F82" s="32">
        <f t="shared" si="13"/>
        <v>0.48399999999999999</v>
      </c>
      <c r="G82" s="34">
        <f t="shared" si="14"/>
        <v>0.41614319999999999</v>
      </c>
      <c r="H82" s="50">
        <f>(H11/C193)*C82</f>
        <v>6.0116821110111116E-2</v>
      </c>
      <c r="I82" s="35">
        <f t="shared" si="2"/>
        <v>0.47626002111011112</v>
      </c>
      <c r="J82" s="51"/>
      <c r="K82" s="52"/>
      <c r="L82" s="47"/>
      <c r="M82" s="51"/>
      <c r="N82" s="36"/>
      <c r="O82" s="36"/>
      <c r="P82" s="36"/>
      <c r="Q82" s="36"/>
      <c r="R82" s="36"/>
      <c r="S82" s="36"/>
      <c r="T82" s="36"/>
      <c r="U82" s="36"/>
      <c r="V82" s="36"/>
      <c r="W82" s="51"/>
      <c r="X82" s="51"/>
      <c r="Y82" s="54"/>
      <c r="Z82" s="47"/>
      <c r="AA82" s="36"/>
      <c r="AB82" s="36"/>
      <c r="AC82" s="36"/>
    </row>
    <row r="83" spans="1:29" x14ac:dyDescent="0.25">
      <c r="A83" s="48">
        <v>77</v>
      </c>
      <c r="B83" s="32" t="s">
        <v>85</v>
      </c>
      <c r="C83" s="55">
        <v>45.2</v>
      </c>
      <c r="D83" s="32">
        <v>1.06</v>
      </c>
      <c r="E83" s="32">
        <v>1.0609999999999999</v>
      </c>
      <c r="F83" s="32">
        <f t="shared" si="13"/>
        <v>9.9999999999988987E-4</v>
      </c>
      <c r="G83" s="34">
        <f t="shared" si="14"/>
        <v>8.5979999999990532E-4</v>
      </c>
      <c r="H83" s="50">
        <f>(H11/C193)*C83</f>
        <v>5.4021477419026298E-2</v>
      </c>
      <c r="I83" s="35">
        <f t="shared" si="2"/>
        <v>5.4881277419026202E-2</v>
      </c>
      <c r="J83" s="51"/>
      <c r="K83" s="52"/>
      <c r="L83" s="47"/>
      <c r="M83" s="51"/>
      <c r="N83" s="273" t="s">
        <v>270</v>
      </c>
      <c r="O83" s="274"/>
      <c r="P83" s="274"/>
      <c r="Q83" s="63"/>
      <c r="R83" s="275" t="s">
        <v>271</v>
      </c>
      <c r="S83" s="275"/>
      <c r="T83" s="275"/>
      <c r="U83" s="275"/>
      <c r="V83" s="275"/>
      <c r="W83" s="51"/>
      <c r="X83" s="51"/>
      <c r="Y83" s="54"/>
      <c r="Z83" s="47"/>
      <c r="AA83" s="36"/>
      <c r="AB83" s="36"/>
      <c r="AC83" s="36"/>
    </row>
    <row r="84" spans="1:29" x14ac:dyDescent="0.25">
      <c r="A84" s="48">
        <v>78</v>
      </c>
      <c r="B84" s="32" t="s">
        <v>86</v>
      </c>
      <c r="C84" s="55">
        <v>75.5</v>
      </c>
      <c r="D84" s="32">
        <v>21.837</v>
      </c>
      <c r="E84" s="32">
        <v>22.907</v>
      </c>
      <c r="F84" s="32">
        <f t="shared" si="13"/>
        <v>1.0700000000000003</v>
      </c>
      <c r="G84" s="34">
        <f t="shared" si="14"/>
        <v>0.9199860000000003</v>
      </c>
      <c r="H84" s="50">
        <f>(H11/C193)*C84</f>
        <v>9.02349899366479E-2</v>
      </c>
      <c r="I84" s="35">
        <f t="shared" si="2"/>
        <v>1.0102209899366481</v>
      </c>
      <c r="J84" s="51"/>
      <c r="K84" s="52"/>
      <c r="L84" s="47"/>
      <c r="M84" s="51"/>
      <c r="N84" s="64"/>
      <c r="O84" s="64"/>
      <c r="P84" s="51"/>
      <c r="Q84" s="51"/>
      <c r="R84" s="51"/>
      <c r="S84" s="51"/>
      <c r="T84" s="51"/>
      <c r="U84" s="51"/>
      <c r="V84" s="51"/>
      <c r="W84" s="51"/>
      <c r="X84" s="51"/>
      <c r="Y84" s="54"/>
      <c r="Z84" s="47"/>
      <c r="AA84" s="36"/>
      <c r="AB84" s="36"/>
      <c r="AC84" s="36"/>
    </row>
    <row r="85" spans="1:29" x14ac:dyDescent="0.25">
      <c r="A85" s="48">
        <v>79</v>
      </c>
      <c r="B85" s="32" t="s">
        <v>87</v>
      </c>
      <c r="C85" s="55">
        <v>45.7</v>
      </c>
      <c r="D85" s="32">
        <v>9.3849999999999998</v>
      </c>
      <c r="E85" s="32">
        <v>9.9619999999999997</v>
      </c>
      <c r="F85" s="32">
        <f t="shared" si="13"/>
        <v>0.57699999999999996</v>
      </c>
      <c r="G85" s="34">
        <f t="shared" si="14"/>
        <v>0.49610459999999995</v>
      </c>
      <c r="H85" s="50">
        <f>(H11/C193)*C85</f>
        <v>5.4619060133838535E-2</v>
      </c>
      <c r="I85" s="35">
        <f t="shared" si="2"/>
        <v>0.55072366013383844</v>
      </c>
      <c r="J85" s="51"/>
      <c r="K85" s="52"/>
      <c r="L85" s="47"/>
      <c r="M85" s="51"/>
      <c r="N85" s="64"/>
      <c r="O85" s="64"/>
      <c r="P85" s="51"/>
      <c r="Q85" s="51"/>
      <c r="R85" s="51"/>
      <c r="S85" s="51"/>
      <c r="T85" s="51"/>
      <c r="U85" s="51"/>
      <c r="V85" s="51"/>
      <c r="W85" s="51"/>
      <c r="X85" s="51"/>
      <c r="Y85" s="54"/>
      <c r="Z85" s="47"/>
      <c r="AA85" s="36"/>
      <c r="AB85" s="36"/>
      <c r="AC85" s="36"/>
    </row>
    <row r="86" spans="1:29" x14ac:dyDescent="0.25">
      <c r="A86" s="48">
        <v>80</v>
      </c>
      <c r="B86" s="32" t="s">
        <v>88</v>
      </c>
      <c r="C86" s="55">
        <v>48.1</v>
      </c>
      <c r="D86" s="32">
        <v>14.887</v>
      </c>
      <c r="E86" s="32">
        <v>15.33</v>
      </c>
      <c r="F86" s="32">
        <f t="shared" si="13"/>
        <v>0.44299999999999962</v>
      </c>
      <c r="G86" s="34">
        <f t="shared" si="14"/>
        <v>0.38089139999999966</v>
      </c>
      <c r="H86" s="50">
        <f>(H11/C193)*C86</f>
        <v>5.7487457164937271E-2</v>
      </c>
      <c r="I86" s="35">
        <f t="shared" si="2"/>
        <v>0.43837885716493691</v>
      </c>
      <c r="J86" s="51"/>
      <c r="K86" s="52"/>
      <c r="L86" s="47"/>
      <c r="M86" s="51"/>
      <c r="N86" s="64"/>
      <c r="O86" s="64"/>
      <c r="P86" s="51"/>
      <c r="Q86" s="51"/>
      <c r="R86" s="51"/>
      <c r="S86" s="51"/>
      <c r="T86" s="51"/>
      <c r="U86" s="51"/>
      <c r="V86" s="51"/>
      <c r="W86" s="51"/>
      <c r="X86" s="51"/>
      <c r="Y86" s="54"/>
      <c r="Z86" s="47"/>
      <c r="AA86" s="36"/>
      <c r="AB86" s="36"/>
      <c r="AC86" s="36"/>
    </row>
    <row r="87" spans="1:29" x14ac:dyDescent="0.25">
      <c r="A87" s="48">
        <v>81</v>
      </c>
      <c r="B87" s="32" t="s">
        <v>89</v>
      </c>
      <c r="C87" s="55">
        <v>48.6</v>
      </c>
      <c r="D87" s="32">
        <v>17.222000000000001</v>
      </c>
      <c r="E87" s="32">
        <v>17.654</v>
      </c>
      <c r="F87" s="32">
        <f t="shared" si="13"/>
        <v>0.43199999999999861</v>
      </c>
      <c r="G87" s="34">
        <f t="shared" si="14"/>
        <v>0.37143359999999881</v>
      </c>
      <c r="H87" s="50">
        <f>(H11/C193)*C87</f>
        <v>5.8085039879749514E-2</v>
      </c>
      <c r="I87" s="35">
        <f t="shared" si="2"/>
        <v>0.42951863987974831</v>
      </c>
      <c r="J87" s="51"/>
      <c r="K87" s="52"/>
      <c r="L87" s="47"/>
      <c r="M87" s="51"/>
      <c r="N87" s="64"/>
      <c r="O87" s="64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65"/>
      <c r="AA87" s="36"/>
      <c r="AB87" s="36"/>
      <c r="AC87" s="36"/>
    </row>
    <row r="88" spans="1:29" x14ac:dyDescent="0.25">
      <c r="A88" s="48">
        <v>82</v>
      </c>
      <c r="B88" s="32" t="s">
        <v>90</v>
      </c>
      <c r="C88" s="55">
        <v>100.9</v>
      </c>
      <c r="D88" s="32">
        <v>5.1849999999999996</v>
      </c>
      <c r="E88" s="32">
        <v>5.1849999999999996</v>
      </c>
      <c r="F88" s="32">
        <f t="shared" si="13"/>
        <v>0</v>
      </c>
      <c r="G88" s="34">
        <f t="shared" si="14"/>
        <v>0</v>
      </c>
      <c r="H88" s="50">
        <f>(H11/C193)*C88</f>
        <v>0.12059219184910959</v>
      </c>
      <c r="I88" s="35">
        <f t="shared" ref="I88:I154" si="15">G88+H88</f>
        <v>0.12059219184910959</v>
      </c>
      <c r="J88" s="51"/>
      <c r="K88" s="52"/>
      <c r="L88" s="47"/>
      <c r="M88" s="51"/>
      <c r="N88" s="51"/>
      <c r="O88" s="64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65"/>
      <c r="AA88" s="36"/>
      <c r="AB88" s="36"/>
      <c r="AC88" s="36"/>
    </row>
    <row r="89" spans="1:29" x14ac:dyDescent="0.25">
      <c r="A89" s="48">
        <v>83</v>
      </c>
      <c r="B89" s="32" t="s">
        <v>91</v>
      </c>
      <c r="C89" s="55">
        <v>67.8</v>
      </c>
      <c r="D89" s="32">
        <v>20.629000000000001</v>
      </c>
      <c r="E89" s="32">
        <v>21.119</v>
      </c>
      <c r="F89" s="32">
        <f t="shared" si="13"/>
        <v>0.48999999999999844</v>
      </c>
      <c r="G89" s="34">
        <f t="shared" si="14"/>
        <v>0.42130199999999868</v>
      </c>
      <c r="H89" s="50">
        <f>(H11/C193)*C89</f>
        <v>8.1032216128539433E-2</v>
      </c>
      <c r="I89" s="35">
        <f t="shared" si="15"/>
        <v>0.50233421612853812</v>
      </c>
      <c r="J89" s="51"/>
      <c r="K89" s="52"/>
      <c r="L89" s="47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65"/>
      <c r="AA89" s="36"/>
      <c r="AB89" s="36"/>
      <c r="AC89" s="36"/>
    </row>
    <row r="90" spans="1:29" x14ac:dyDescent="0.25">
      <c r="A90" s="48">
        <v>84</v>
      </c>
      <c r="B90" s="32" t="s">
        <v>92</v>
      </c>
      <c r="C90" s="55">
        <v>49.9</v>
      </c>
      <c r="D90" s="32">
        <v>2.9870000000000001</v>
      </c>
      <c r="E90" s="32">
        <v>2.9870000000000001</v>
      </c>
      <c r="F90" s="32">
        <f t="shared" si="13"/>
        <v>0</v>
      </c>
      <c r="G90" s="34">
        <f t="shared" si="14"/>
        <v>0</v>
      </c>
      <c r="H90" s="50">
        <f>(H11/C193)*C90</f>
        <v>5.9638754938261325E-2</v>
      </c>
      <c r="I90" s="35">
        <f t="shared" si="15"/>
        <v>5.9638754938261325E-2</v>
      </c>
      <c r="J90" s="51"/>
      <c r="K90" s="52"/>
      <c r="L90" s="47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65"/>
      <c r="AA90" s="36"/>
      <c r="AB90" s="36"/>
      <c r="AC90" s="36"/>
    </row>
    <row r="91" spans="1:29" x14ac:dyDescent="0.25">
      <c r="A91" s="48">
        <v>85</v>
      </c>
      <c r="B91" s="32" t="s">
        <v>93</v>
      </c>
      <c r="C91" s="55">
        <v>50.7</v>
      </c>
      <c r="D91" s="32">
        <v>11.86</v>
      </c>
      <c r="E91" s="32">
        <v>11.91</v>
      </c>
      <c r="F91" s="32">
        <f t="shared" si="13"/>
        <v>5.0000000000000711E-2</v>
      </c>
      <c r="G91" s="34">
        <f t="shared" si="14"/>
        <v>4.2990000000000611E-2</v>
      </c>
      <c r="H91" s="50">
        <f>(H11/C193)*C91</f>
        <v>6.0594887281960913E-2</v>
      </c>
      <c r="I91" s="35">
        <f t="shared" si="15"/>
        <v>0.10358488728196152</v>
      </c>
      <c r="J91" s="51"/>
      <c r="K91" s="52"/>
      <c r="L91" s="47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65"/>
      <c r="AA91" s="36"/>
      <c r="AB91" s="36"/>
      <c r="AC91" s="36"/>
    </row>
    <row r="92" spans="1:29" x14ac:dyDescent="0.25">
      <c r="A92" s="48">
        <v>86</v>
      </c>
      <c r="B92" s="32" t="s">
        <v>94</v>
      </c>
      <c r="C92" s="55">
        <v>44.9</v>
      </c>
      <c r="D92" s="32">
        <v>20.745000000000001</v>
      </c>
      <c r="E92" s="32">
        <v>21.643999999999998</v>
      </c>
      <c r="F92" s="32">
        <f t="shared" si="13"/>
        <v>0.89899999999999736</v>
      </c>
      <c r="G92" s="34">
        <f t="shared" si="14"/>
        <v>0.77296019999999777</v>
      </c>
      <c r="H92" s="50">
        <f>(H11/C193)*C92</f>
        <v>5.3662927790138946E-2</v>
      </c>
      <c r="I92" s="35">
        <f t="shared" si="15"/>
        <v>0.82662312779013669</v>
      </c>
      <c r="J92" s="51"/>
      <c r="K92" s="52"/>
      <c r="L92" s="47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65"/>
      <c r="AA92" s="36"/>
      <c r="AB92" s="36"/>
      <c r="AC92" s="36"/>
    </row>
    <row r="93" spans="1:29" x14ac:dyDescent="0.25">
      <c r="A93" s="48">
        <v>87</v>
      </c>
      <c r="B93" s="32" t="s">
        <v>95</v>
      </c>
      <c r="C93" s="55">
        <v>75.8</v>
      </c>
      <c r="D93" s="32">
        <v>9.9090000000000007</v>
      </c>
      <c r="E93" s="32">
        <v>10.090999999999999</v>
      </c>
      <c r="F93" s="32">
        <f t="shared" si="13"/>
        <v>0.18199999999999861</v>
      </c>
      <c r="G93" s="34">
        <f t="shared" si="14"/>
        <v>0.15648359999999881</v>
      </c>
      <c r="H93" s="50">
        <f>(H11/C193)*C93</f>
        <v>9.0593539565535244E-2</v>
      </c>
      <c r="I93" s="35">
        <f t="shared" si="15"/>
        <v>0.24707713956553407</v>
      </c>
      <c r="J93" s="51"/>
      <c r="K93" s="52"/>
      <c r="L93" s="47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65"/>
      <c r="AA93" s="36"/>
      <c r="AB93" s="36"/>
      <c r="AC93" s="36"/>
    </row>
    <row r="94" spans="1:29" x14ac:dyDescent="0.25">
      <c r="A94" s="48">
        <v>88</v>
      </c>
      <c r="B94" s="32" t="s">
        <v>96</v>
      </c>
      <c r="C94" s="55">
        <v>56.8</v>
      </c>
      <c r="D94" s="32">
        <v>28.895</v>
      </c>
      <c r="E94" s="32">
        <v>30.244</v>
      </c>
      <c r="F94" s="32">
        <f t="shared" si="13"/>
        <v>1.3490000000000002</v>
      </c>
      <c r="G94" s="34">
        <f t="shared" si="14"/>
        <v>1.1598702000000001</v>
      </c>
      <c r="H94" s="50">
        <f>(H11/C193)*C94</f>
        <v>6.7885396402670203E-2</v>
      </c>
      <c r="I94" s="35">
        <f t="shared" si="15"/>
        <v>1.2277555964026703</v>
      </c>
      <c r="J94" s="51"/>
      <c r="K94" s="52"/>
      <c r="L94" s="47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65"/>
      <c r="AA94" s="36"/>
      <c r="AB94" s="36"/>
      <c r="AC94" s="36"/>
    </row>
    <row r="95" spans="1:29" x14ac:dyDescent="0.25">
      <c r="A95" s="48">
        <v>89</v>
      </c>
      <c r="B95" s="32" t="s">
        <v>97</v>
      </c>
      <c r="C95" s="55">
        <v>47.9</v>
      </c>
      <c r="D95" s="32">
        <v>18.783999999999999</v>
      </c>
      <c r="E95" s="32">
        <v>19.675000000000001</v>
      </c>
      <c r="F95" s="32">
        <f t="shared" si="13"/>
        <v>0.89100000000000179</v>
      </c>
      <c r="G95" s="34">
        <f t="shared" si="14"/>
        <v>0.76608180000000159</v>
      </c>
      <c r="H95" s="50">
        <f>(H11/C193)*C95</f>
        <v>5.7248424079012379E-2</v>
      </c>
      <c r="I95" s="35">
        <f t="shared" si="15"/>
        <v>0.82333022407901402</v>
      </c>
      <c r="J95" s="51"/>
      <c r="K95" s="52"/>
      <c r="L95" s="47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65"/>
      <c r="AA95" s="36"/>
      <c r="AB95" s="36"/>
      <c r="AC95" s="36"/>
    </row>
    <row r="96" spans="1:29" x14ac:dyDescent="0.25">
      <c r="A96" s="48">
        <v>90</v>
      </c>
      <c r="B96" s="32" t="s">
        <v>98</v>
      </c>
      <c r="C96" s="55">
        <v>48.1</v>
      </c>
      <c r="D96" s="32">
        <v>9.9290000000000003</v>
      </c>
      <c r="E96" s="32">
        <v>10.731</v>
      </c>
      <c r="F96" s="32">
        <f t="shared" si="13"/>
        <v>0.8019999999999996</v>
      </c>
      <c r="G96" s="34">
        <f t="shared" si="14"/>
        <v>0.68955959999999972</v>
      </c>
      <c r="H96" s="50">
        <f>(H11/C193)*C96</f>
        <v>5.7487457164937271E-2</v>
      </c>
      <c r="I96" s="35">
        <f t="shared" si="15"/>
        <v>0.74704705716493702</v>
      </c>
      <c r="J96" s="51"/>
      <c r="K96" s="52"/>
      <c r="L96" s="47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65"/>
      <c r="AA96" s="36"/>
      <c r="AB96" s="36"/>
      <c r="AC96" s="36"/>
    </row>
    <row r="97" spans="1:29" x14ac:dyDescent="0.25">
      <c r="A97" s="48">
        <v>91</v>
      </c>
      <c r="B97" s="32" t="s">
        <v>99</v>
      </c>
      <c r="C97" s="55">
        <v>100.9</v>
      </c>
      <c r="D97" s="32">
        <v>24.332000000000001</v>
      </c>
      <c r="E97" s="32">
        <v>25.045000000000002</v>
      </c>
      <c r="F97" s="32">
        <f t="shared" si="13"/>
        <v>0.71300000000000097</v>
      </c>
      <c r="G97" s="34">
        <f t="shared" si="14"/>
        <v>0.61303740000000084</v>
      </c>
      <c r="H97" s="50">
        <f>(H11/C193)*C97</f>
        <v>0.12059219184910959</v>
      </c>
      <c r="I97" s="35">
        <f t="shared" si="15"/>
        <v>0.73362959184911047</v>
      </c>
      <c r="J97" s="51"/>
      <c r="K97" s="52"/>
      <c r="L97" s="47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65"/>
      <c r="AA97" s="36"/>
      <c r="AB97" s="36"/>
      <c r="AC97" s="36"/>
    </row>
    <row r="98" spans="1:29" x14ac:dyDescent="0.25">
      <c r="A98" s="48">
        <v>92</v>
      </c>
      <c r="B98" s="32" t="s">
        <v>100</v>
      </c>
      <c r="C98" s="55">
        <v>67.5</v>
      </c>
      <c r="D98" s="32">
        <v>6.2949999999999999</v>
      </c>
      <c r="E98" s="32">
        <v>6.9980000000000002</v>
      </c>
      <c r="F98" s="32">
        <f t="shared" si="13"/>
        <v>0.70300000000000029</v>
      </c>
      <c r="G98" s="34">
        <f t="shared" si="14"/>
        <v>0.60443940000000029</v>
      </c>
      <c r="H98" s="50">
        <f>(H11/C193)*C98</f>
        <v>8.0673666499652102E-2</v>
      </c>
      <c r="I98" s="35">
        <f t="shared" si="15"/>
        <v>0.68511306649965242</v>
      </c>
      <c r="J98" s="51"/>
      <c r="K98" s="52"/>
      <c r="L98" s="47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65"/>
      <c r="AA98" s="36"/>
      <c r="AB98" s="36"/>
      <c r="AC98" s="36"/>
    </row>
    <row r="99" spans="1:29" x14ac:dyDescent="0.25">
      <c r="A99" s="48">
        <v>93</v>
      </c>
      <c r="B99" s="32" t="s">
        <v>101</v>
      </c>
      <c r="C99" s="55">
        <v>50.4</v>
      </c>
      <c r="D99" s="32">
        <v>2.3029999999999999</v>
      </c>
      <c r="E99" s="32">
        <v>2.3540000000000001</v>
      </c>
      <c r="F99" s="32">
        <f t="shared" si="13"/>
        <v>5.1000000000000156E-2</v>
      </c>
      <c r="G99" s="34">
        <f t="shared" si="14"/>
        <v>4.3849800000000133E-2</v>
      </c>
      <c r="H99" s="50">
        <f>(H11/C193)*C99</f>
        <v>6.0236337653073561E-2</v>
      </c>
      <c r="I99" s="35">
        <f t="shared" si="15"/>
        <v>0.1040861376530737</v>
      </c>
      <c r="J99" s="51"/>
      <c r="K99" s="52"/>
      <c r="L99" s="47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65"/>
      <c r="AA99" s="36"/>
      <c r="AB99" s="36"/>
      <c r="AC99" s="36"/>
    </row>
    <row r="100" spans="1:29" x14ac:dyDescent="0.25">
      <c r="A100" s="48">
        <v>94</v>
      </c>
      <c r="B100" s="32" t="s">
        <v>102</v>
      </c>
      <c r="C100" s="55">
        <v>50.1</v>
      </c>
      <c r="D100" s="32">
        <v>3.069</v>
      </c>
      <c r="E100" s="32">
        <v>3.2629999999999999</v>
      </c>
      <c r="F100" s="32">
        <f t="shared" si="13"/>
        <v>0.19399999999999995</v>
      </c>
      <c r="G100" s="34">
        <f t="shared" si="14"/>
        <v>0.16680119999999996</v>
      </c>
      <c r="H100" s="50">
        <f>(H11/C193)*C100</f>
        <v>5.9877788024186224E-2</v>
      </c>
      <c r="I100" s="35">
        <f t="shared" si="15"/>
        <v>0.22667898802418618</v>
      </c>
      <c r="J100" s="51"/>
      <c r="K100" s="52"/>
      <c r="L100" s="47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65"/>
      <c r="AA100" s="36"/>
      <c r="AB100" s="36"/>
      <c r="AC100" s="36"/>
    </row>
    <row r="101" spans="1:29" x14ac:dyDescent="0.25">
      <c r="A101" s="48">
        <v>95</v>
      </c>
      <c r="B101" s="32" t="s">
        <v>103</v>
      </c>
      <c r="C101" s="55">
        <v>45</v>
      </c>
      <c r="D101" s="32">
        <v>4.4800000000000004</v>
      </c>
      <c r="E101" s="32">
        <v>4.556</v>
      </c>
      <c r="F101" s="32">
        <f t="shared" si="13"/>
        <v>7.5999999999999623E-2</v>
      </c>
      <c r="G101" s="34">
        <f t="shared" si="14"/>
        <v>6.5344799999999675E-2</v>
      </c>
      <c r="H101" s="50">
        <f>(H11/C193)*C101</f>
        <v>5.3782444333101399E-2</v>
      </c>
      <c r="I101" s="35">
        <f t="shared" si="15"/>
        <v>0.11912724433310107</v>
      </c>
      <c r="J101" s="51"/>
      <c r="K101" s="52"/>
      <c r="L101" s="47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65"/>
      <c r="AA101" s="36"/>
      <c r="AB101" s="36"/>
      <c r="AC101" s="36"/>
    </row>
    <row r="102" spans="1:29" x14ac:dyDescent="0.25">
      <c r="A102" s="48">
        <v>96</v>
      </c>
      <c r="B102" s="32" t="s">
        <v>104</v>
      </c>
      <c r="C102" s="55">
        <v>77.2</v>
      </c>
      <c r="D102" s="32">
        <v>26.021000000000001</v>
      </c>
      <c r="E102" s="32">
        <v>26.943000000000001</v>
      </c>
      <c r="F102" s="32">
        <f t="shared" si="13"/>
        <v>0.9220000000000006</v>
      </c>
      <c r="G102" s="34">
        <f t="shared" si="14"/>
        <v>0.79273560000000054</v>
      </c>
      <c r="H102" s="50">
        <f>(H11/C193)*C102</f>
        <v>9.2266771167009515E-2</v>
      </c>
      <c r="I102" s="35">
        <f t="shared" si="15"/>
        <v>0.88500237116701008</v>
      </c>
      <c r="J102" s="51"/>
      <c r="K102" s="52"/>
      <c r="L102" s="47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65"/>
      <c r="AA102" s="36"/>
      <c r="AB102" s="36"/>
      <c r="AC102" s="36"/>
    </row>
    <row r="103" spans="1:29" x14ac:dyDescent="0.25">
      <c r="A103" s="48">
        <v>97</v>
      </c>
      <c r="B103" s="32" t="s">
        <v>105</v>
      </c>
      <c r="C103" s="55">
        <v>56.7</v>
      </c>
      <c r="D103" s="32">
        <v>16.388000000000002</v>
      </c>
      <c r="E103" s="32">
        <v>17.363</v>
      </c>
      <c r="F103" s="32">
        <f t="shared" si="13"/>
        <v>0.97499999999999787</v>
      </c>
      <c r="G103" s="34">
        <f t="shared" si="14"/>
        <v>0.83830499999999819</v>
      </c>
      <c r="H103" s="50">
        <f>(H11/C193)*C103</f>
        <v>6.7765879859707764E-2</v>
      </c>
      <c r="I103" s="35">
        <f t="shared" si="15"/>
        <v>0.90607087985970591</v>
      </c>
      <c r="J103" s="51"/>
      <c r="K103" s="52"/>
      <c r="L103" s="47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65"/>
      <c r="AA103" s="36"/>
      <c r="AB103" s="36"/>
      <c r="AC103" s="36"/>
    </row>
    <row r="104" spans="1:29" x14ac:dyDescent="0.25">
      <c r="A104" s="48">
        <v>98</v>
      </c>
      <c r="B104" s="32" t="s">
        <v>106</v>
      </c>
      <c r="C104" s="55">
        <v>48.1</v>
      </c>
      <c r="D104" s="32">
        <v>9.4969999999999999</v>
      </c>
      <c r="E104" s="32">
        <v>10.266</v>
      </c>
      <c r="F104" s="32">
        <f t="shared" si="13"/>
        <v>0.76900000000000013</v>
      </c>
      <c r="G104" s="34">
        <f t="shared" si="14"/>
        <v>0.66118620000000017</v>
      </c>
      <c r="H104" s="50">
        <f>(H11/C193)*C104</f>
        <v>5.7487457164937271E-2</v>
      </c>
      <c r="I104" s="35">
        <f t="shared" si="15"/>
        <v>0.71867365716493747</v>
      </c>
      <c r="J104" s="51"/>
      <c r="K104" s="52"/>
      <c r="L104" s="47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65"/>
      <c r="AA104" s="36"/>
      <c r="AB104" s="36"/>
      <c r="AC104" s="36"/>
    </row>
    <row r="105" spans="1:29" x14ac:dyDescent="0.25">
      <c r="A105" s="48">
        <v>99</v>
      </c>
      <c r="B105" s="32" t="s">
        <v>107</v>
      </c>
      <c r="C105" s="55">
        <v>47.6</v>
      </c>
      <c r="D105" s="32">
        <v>16.803999999999998</v>
      </c>
      <c r="E105" s="32">
        <v>17.713999999999999</v>
      </c>
      <c r="F105" s="32">
        <f t="shared" si="13"/>
        <v>0.91000000000000014</v>
      </c>
      <c r="G105" s="34">
        <f t="shared" si="14"/>
        <v>0.78241800000000017</v>
      </c>
      <c r="H105" s="50">
        <f>(H11/C193)*C105</f>
        <v>5.6889874450125034E-2</v>
      </c>
      <c r="I105" s="35">
        <f t="shared" si="15"/>
        <v>0.83930787445012522</v>
      </c>
      <c r="J105" s="51"/>
      <c r="K105" s="52"/>
      <c r="L105" s="47"/>
      <c r="M105" s="66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65"/>
      <c r="AA105" s="36"/>
      <c r="AB105" s="36"/>
      <c r="AC105" s="36"/>
    </row>
    <row r="106" spans="1:29" x14ac:dyDescent="0.25">
      <c r="A106" s="48">
        <v>100</v>
      </c>
      <c r="B106" s="32" t="s">
        <v>108</v>
      </c>
      <c r="C106" s="55">
        <v>100.9</v>
      </c>
      <c r="D106" s="32">
        <v>27.004999999999999</v>
      </c>
      <c r="E106" s="32">
        <v>28.195</v>
      </c>
      <c r="F106" s="32">
        <f t="shared" si="13"/>
        <v>1.1900000000000013</v>
      </c>
      <c r="G106" s="34">
        <f t="shared" si="14"/>
        <v>1.023162000000001</v>
      </c>
      <c r="H106" s="50">
        <f>(H11/C193)*C106</f>
        <v>0.12059219184910959</v>
      </c>
      <c r="I106" s="35">
        <f t="shared" si="15"/>
        <v>1.1437541918491105</v>
      </c>
      <c r="J106" s="51"/>
      <c r="K106" s="52"/>
      <c r="L106" s="47"/>
      <c r="M106" s="66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65"/>
      <c r="AA106" s="36"/>
      <c r="AB106" s="36"/>
      <c r="AC106" s="36"/>
    </row>
    <row r="107" spans="1:29" x14ac:dyDescent="0.25">
      <c r="A107" s="48">
        <v>101</v>
      </c>
      <c r="B107" s="32" t="s">
        <v>109</v>
      </c>
      <c r="C107" s="55">
        <v>67.3</v>
      </c>
      <c r="D107" s="32">
        <v>3.351</v>
      </c>
      <c r="E107" s="32">
        <v>3.351</v>
      </c>
      <c r="F107" s="32">
        <f t="shared" si="13"/>
        <v>0</v>
      </c>
      <c r="G107" s="34">
        <f t="shared" si="14"/>
        <v>0</v>
      </c>
      <c r="H107" s="50">
        <f>(H11/C193)*C107</f>
        <v>8.0434633413727197E-2</v>
      </c>
      <c r="I107" s="35">
        <f t="shared" si="15"/>
        <v>8.0434633413727197E-2</v>
      </c>
      <c r="J107" s="51"/>
      <c r="K107" s="52"/>
      <c r="L107" s="47"/>
      <c r="M107" s="66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65"/>
      <c r="AA107" s="36"/>
      <c r="AB107" s="36"/>
      <c r="AC107" s="36"/>
    </row>
    <row r="108" spans="1:29" x14ac:dyDescent="0.25">
      <c r="A108" s="48">
        <v>102</v>
      </c>
      <c r="B108" s="32" t="s">
        <v>110</v>
      </c>
      <c r="C108" s="55">
        <v>50.5</v>
      </c>
      <c r="D108" s="32">
        <v>6.665</v>
      </c>
      <c r="E108" s="32">
        <v>6.665</v>
      </c>
      <c r="F108" s="32">
        <f t="shared" si="13"/>
        <v>0</v>
      </c>
      <c r="G108" s="34">
        <f t="shared" si="14"/>
        <v>0</v>
      </c>
      <c r="H108" s="50">
        <f>(H11/C193)*C108</f>
        <v>6.0355854196036014E-2</v>
      </c>
      <c r="I108" s="35">
        <f t="shared" si="15"/>
        <v>6.0355854196036014E-2</v>
      </c>
      <c r="J108" s="51"/>
      <c r="K108" s="52"/>
      <c r="L108" s="47"/>
      <c r="M108" s="66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65"/>
      <c r="AA108" s="36"/>
      <c r="AB108" s="36"/>
      <c r="AC108" s="36"/>
    </row>
    <row r="109" spans="1:29" x14ac:dyDescent="0.25">
      <c r="A109" s="48">
        <v>103</v>
      </c>
      <c r="B109" s="32" t="s">
        <v>111</v>
      </c>
      <c r="C109" s="55">
        <v>50.3</v>
      </c>
      <c r="D109" s="32">
        <v>12.718</v>
      </c>
      <c r="E109" s="32">
        <v>13.442</v>
      </c>
      <c r="F109" s="32">
        <f t="shared" si="13"/>
        <v>0.7240000000000002</v>
      </c>
      <c r="G109" s="34">
        <f t="shared" si="14"/>
        <v>0.62249520000000014</v>
      </c>
      <c r="H109" s="50">
        <f>(H11/C193)*C109</f>
        <v>6.0116821110111116E-2</v>
      </c>
      <c r="I109" s="35">
        <f t="shared" si="15"/>
        <v>0.68261202111011121</v>
      </c>
      <c r="J109" s="51"/>
      <c r="K109" s="52"/>
      <c r="L109" s="47"/>
      <c r="M109" s="66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65"/>
      <c r="AA109" s="36"/>
      <c r="AB109" s="36"/>
      <c r="AC109" s="36"/>
    </row>
    <row r="110" spans="1:29" x14ac:dyDescent="0.25">
      <c r="A110" s="48">
        <v>104</v>
      </c>
      <c r="B110" s="32" t="s">
        <v>112</v>
      </c>
      <c r="C110" s="55">
        <v>45</v>
      </c>
      <c r="D110" s="32">
        <v>15.260999999999999</v>
      </c>
      <c r="E110" s="32">
        <v>16.119</v>
      </c>
      <c r="F110" s="32">
        <f t="shared" si="13"/>
        <v>0.85800000000000054</v>
      </c>
      <c r="G110" s="34">
        <f t="shared" si="14"/>
        <v>0.73770840000000049</v>
      </c>
      <c r="H110" s="50">
        <f>(H11/C193)*C110</f>
        <v>5.3782444333101399E-2</v>
      </c>
      <c r="I110" s="35">
        <f t="shared" si="15"/>
        <v>0.79149084433310191</v>
      </c>
      <c r="J110" s="51"/>
      <c r="K110" s="52"/>
      <c r="L110" s="47"/>
      <c r="M110" s="66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65"/>
      <c r="AA110" s="36"/>
      <c r="AB110" s="36"/>
      <c r="AC110" s="36"/>
    </row>
    <row r="111" spans="1:29" x14ac:dyDescent="0.25">
      <c r="A111" s="48">
        <v>105</v>
      </c>
      <c r="B111" s="32" t="s">
        <v>113</v>
      </c>
      <c r="C111" s="55">
        <v>74.7</v>
      </c>
      <c r="D111" s="32">
        <v>25.405000000000001</v>
      </c>
      <c r="E111" s="32">
        <v>26.443000000000001</v>
      </c>
      <c r="F111" s="32">
        <f t="shared" si="13"/>
        <v>1.0380000000000003</v>
      </c>
      <c r="G111" s="34">
        <f t="shared" si="14"/>
        <v>0.89247240000000028</v>
      </c>
      <c r="H111" s="50">
        <f>(H11/C193)*C111</f>
        <v>8.9278857592948319E-2</v>
      </c>
      <c r="I111" s="35">
        <f t="shared" si="15"/>
        <v>0.98175125759294857</v>
      </c>
      <c r="J111" s="51"/>
      <c r="K111" s="52"/>
      <c r="L111" s="47"/>
      <c r="M111" s="66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65"/>
      <c r="AA111" s="36"/>
      <c r="AB111" s="36"/>
      <c r="AC111" s="36"/>
    </row>
    <row r="112" spans="1:29" x14ac:dyDescent="0.25">
      <c r="A112" s="48">
        <v>106</v>
      </c>
      <c r="B112" s="32" t="s">
        <v>114</v>
      </c>
      <c r="C112" s="55">
        <v>56.3</v>
      </c>
      <c r="D112" s="32">
        <v>13.273</v>
      </c>
      <c r="E112" s="32">
        <v>13.882999999999999</v>
      </c>
      <c r="F112" s="32">
        <f t="shared" si="13"/>
        <v>0.60999999999999943</v>
      </c>
      <c r="G112" s="34">
        <f t="shared" si="14"/>
        <v>0.52447799999999956</v>
      </c>
      <c r="H112" s="50">
        <f>(H11/C193)*C112</f>
        <v>6.7287813687857967E-2</v>
      </c>
      <c r="I112" s="35">
        <f t="shared" si="15"/>
        <v>0.59176581368785752</v>
      </c>
      <c r="J112" s="51"/>
      <c r="K112" s="52"/>
      <c r="L112" s="47"/>
      <c r="M112" s="66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65"/>
      <c r="AA112" s="36"/>
      <c r="AB112" s="36"/>
      <c r="AC112" s="36"/>
    </row>
    <row r="113" spans="1:29" x14ac:dyDescent="0.25">
      <c r="A113" s="48">
        <v>107</v>
      </c>
      <c r="B113" s="32" t="s">
        <v>115</v>
      </c>
      <c r="C113" s="55">
        <v>47.9</v>
      </c>
      <c r="D113" s="32">
        <v>12.349</v>
      </c>
      <c r="E113" s="32">
        <v>12.845000000000001</v>
      </c>
      <c r="F113" s="32">
        <f t="shared" si="13"/>
        <v>0.49600000000000044</v>
      </c>
      <c r="G113" s="34">
        <f t="shared" si="14"/>
        <v>0.42646080000000036</v>
      </c>
      <c r="H113" s="50">
        <f>(H11/C193)*C113</f>
        <v>5.7248424079012379E-2</v>
      </c>
      <c r="I113" s="35">
        <f t="shared" si="15"/>
        <v>0.48370922407901273</v>
      </c>
      <c r="J113" s="51"/>
      <c r="K113" s="52"/>
      <c r="L113" s="47"/>
      <c r="M113" s="66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65"/>
      <c r="AA113" s="36"/>
      <c r="AB113" s="36"/>
      <c r="AC113" s="36"/>
    </row>
    <row r="114" spans="1:29" x14ac:dyDescent="0.25">
      <c r="A114" s="48">
        <v>108</v>
      </c>
      <c r="B114" s="32" t="s">
        <v>116</v>
      </c>
      <c r="C114" s="55">
        <v>47.7</v>
      </c>
      <c r="D114" s="32">
        <v>15.005000000000001</v>
      </c>
      <c r="E114" s="32">
        <v>15.641</v>
      </c>
      <c r="F114" s="32">
        <f t="shared" si="13"/>
        <v>0.63599999999999923</v>
      </c>
      <c r="G114" s="34">
        <f t="shared" si="14"/>
        <v>0.54683279999999934</v>
      </c>
      <c r="H114" s="50">
        <f>(H11/C193)*C114</f>
        <v>5.7009390993087487E-2</v>
      </c>
      <c r="I114" s="35">
        <f t="shared" si="15"/>
        <v>0.60384219099308678</v>
      </c>
      <c r="J114" s="51"/>
      <c r="K114" s="52"/>
      <c r="L114" s="47"/>
      <c r="M114" s="66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65"/>
      <c r="AA114" s="36"/>
      <c r="AB114" s="36"/>
      <c r="AC114" s="36"/>
    </row>
    <row r="115" spans="1:29" x14ac:dyDescent="0.25">
      <c r="A115" s="48">
        <v>109</v>
      </c>
      <c r="B115" s="32" t="s">
        <v>117</v>
      </c>
      <c r="C115" s="55">
        <v>101.1</v>
      </c>
      <c r="D115" s="32">
        <v>18.492999999999999</v>
      </c>
      <c r="E115" s="32">
        <v>19.591000000000001</v>
      </c>
      <c r="F115" s="32">
        <f t="shared" si="13"/>
        <v>1.0980000000000025</v>
      </c>
      <c r="G115" s="34">
        <f t="shared" si="14"/>
        <v>0.94406040000000213</v>
      </c>
      <c r="H115" s="50">
        <f>(H11/C193)*C115</f>
        <v>0.12083122493503447</v>
      </c>
      <c r="I115" s="35">
        <f t="shared" si="15"/>
        <v>1.0648916249350366</v>
      </c>
      <c r="J115" s="51"/>
      <c r="K115" s="52"/>
      <c r="L115" s="47"/>
      <c r="M115" s="66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65"/>
      <c r="AA115" s="36"/>
      <c r="AB115" s="36"/>
      <c r="AC115" s="36"/>
    </row>
    <row r="116" spans="1:29" x14ac:dyDescent="0.25">
      <c r="A116" s="48">
        <v>110</v>
      </c>
      <c r="B116" s="32" t="s">
        <v>118</v>
      </c>
      <c r="C116" s="55">
        <v>67.400000000000006</v>
      </c>
      <c r="D116" s="32">
        <v>13.712999999999999</v>
      </c>
      <c r="E116" s="32">
        <v>14.276999999999999</v>
      </c>
      <c r="F116" s="32">
        <f t="shared" si="13"/>
        <v>0.56400000000000006</v>
      </c>
      <c r="G116" s="34">
        <f t="shared" si="14"/>
        <v>0.48492720000000006</v>
      </c>
      <c r="H116" s="50">
        <f>(H11/C193)*C116</f>
        <v>8.0554149956689663E-2</v>
      </c>
      <c r="I116" s="35">
        <f t="shared" si="15"/>
        <v>0.56548134995668975</v>
      </c>
      <c r="J116" s="51"/>
      <c r="K116" s="52"/>
      <c r="L116" s="47"/>
      <c r="M116" s="66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65"/>
      <c r="AA116" s="36"/>
      <c r="AB116" s="36"/>
      <c r="AC116" s="36"/>
    </row>
    <row r="117" spans="1:29" x14ac:dyDescent="0.25">
      <c r="A117" s="48">
        <v>111</v>
      </c>
      <c r="B117" s="32" t="s">
        <v>119</v>
      </c>
      <c r="C117" s="55">
        <v>50.8</v>
      </c>
      <c r="D117" s="32">
        <v>4.2</v>
      </c>
      <c r="E117" s="32">
        <v>4.2</v>
      </c>
      <c r="F117" s="32">
        <f t="shared" si="13"/>
        <v>0</v>
      </c>
      <c r="G117" s="34">
        <f t="shared" si="14"/>
        <v>0</v>
      </c>
      <c r="H117" s="50">
        <f>(H11/C193)*C117</f>
        <v>6.0714403824923352E-2</v>
      </c>
      <c r="I117" s="35">
        <f t="shared" si="15"/>
        <v>6.0714403824923352E-2</v>
      </c>
      <c r="J117" s="51"/>
      <c r="K117" s="52"/>
      <c r="L117" s="47"/>
      <c r="M117" s="66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65"/>
      <c r="AA117" s="36"/>
      <c r="AB117" s="36"/>
      <c r="AC117" s="36"/>
    </row>
    <row r="118" spans="1:29" x14ac:dyDescent="0.25">
      <c r="A118" s="48">
        <v>112</v>
      </c>
      <c r="B118" s="32" t="s">
        <v>120</v>
      </c>
      <c r="C118" s="55">
        <v>51.2</v>
      </c>
      <c r="D118" s="32">
        <v>0</v>
      </c>
      <c r="E118" s="32">
        <v>0</v>
      </c>
      <c r="F118" s="32">
        <f t="shared" si="13"/>
        <v>0</v>
      </c>
      <c r="G118" s="34">
        <f t="shared" si="14"/>
        <v>0</v>
      </c>
      <c r="H118" s="50">
        <f>(H11/C193)*C118</f>
        <v>6.1192469996773149E-2</v>
      </c>
      <c r="I118" s="35">
        <f t="shared" si="15"/>
        <v>6.1192469996773149E-2</v>
      </c>
      <c r="J118" s="51"/>
      <c r="K118" s="52"/>
      <c r="L118" s="47"/>
      <c r="M118" s="66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65"/>
      <c r="AA118" s="36"/>
      <c r="AB118" s="36"/>
      <c r="AC118" s="36"/>
    </row>
    <row r="119" spans="1:29" x14ac:dyDescent="0.25">
      <c r="A119" s="48">
        <v>113</v>
      </c>
      <c r="B119" s="32" t="s">
        <v>121</v>
      </c>
      <c r="C119" s="55">
        <v>45.3</v>
      </c>
      <c r="D119" s="32">
        <v>13.766999999999999</v>
      </c>
      <c r="E119" s="32">
        <v>14.169</v>
      </c>
      <c r="F119" s="32">
        <f t="shared" si="13"/>
        <v>0.40200000000000102</v>
      </c>
      <c r="G119" s="34">
        <f t="shared" si="14"/>
        <v>0.34563960000000088</v>
      </c>
      <c r="H119" s="50">
        <f>(H11/C193)*C119</f>
        <v>5.4140993961988737E-2</v>
      </c>
      <c r="I119" s="35">
        <f t="shared" si="15"/>
        <v>0.39978059396198962</v>
      </c>
      <c r="J119" s="51"/>
      <c r="K119" s="52"/>
      <c r="L119" s="47"/>
      <c r="M119" s="66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65"/>
      <c r="AA119" s="36"/>
      <c r="AB119" s="36"/>
      <c r="AC119" s="36"/>
    </row>
    <row r="120" spans="1:29" x14ac:dyDescent="0.25">
      <c r="A120" s="48">
        <v>114</v>
      </c>
      <c r="B120" s="32" t="s">
        <v>122</v>
      </c>
      <c r="C120" s="55">
        <v>74.7</v>
      </c>
      <c r="D120" s="32">
        <v>12.308</v>
      </c>
      <c r="E120" s="32">
        <v>13.257</v>
      </c>
      <c r="F120" s="32">
        <f t="shared" si="13"/>
        <v>0.94899999999999984</v>
      </c>
      <c r="G120" s="34">
        <f t="shared" si="14"/>
        <v>0.81595019999999985</v>
      </c>
      <c r="H120" s="50">
        <f>(H11/C193)*C120</f>
        <v>8.9278857592948319E-2</v>
      </c>
      <c r="I120" s="35">
        <f t="shared" si="15"/>
        <v>0.90522905759294814</v>
      </c>
      <c r="J120" s="51"/>
      <c r="K120" s="52"/>
      <c r="L120" s="47"/>
      <c r="M120" s="66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65"/>
      <c r="AA120" s="36"/>
      <c r="AB120" s="36"/>
      <c r="AC120" s="36"/>
    </row>
    <row r="121" spans="1:29" x14ac:dyDescent="0.25">
      <c r="A121" s="48">
        <v>115</v>
      </c>
      <c r="B121" s="32" t="s">
        <v>123</v>
      </c>
      <c r="C121" s="55">
        <v>56.5</v>
      </c>
      <c r="D121" s="32">
        <v>23.193999999999999</v>
      </c>
      <c r="E121" s="32">
        <v>23.922999999999998</v>
      </c>
      <c r="F121" s="32">
        <f t="shared" si="13"/>
        <v>0.7289999999999992</v>
      </c>
      <c r="G121" s="34">
        <f t="shared" si="14"/>
        <v>0.6267941999999993</v>
      </c>
      <c r="H121" s="50">
        <f>(H11/C193)*C121</f>
        <v>6.7526846773782873E-2</v>
      </c>
      <c r="I121" s="35">
        <f t="shared" si="15"/>
        <v>0.69432104677378215</v>
      </c>
      <c r="J121" s="51"/>
      <c r="K121" s="52"/>
      <c r="L121" s="47"/>
      <c r="M121" s="66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65"/>
      <c r="AA121" s="36"/>
      <c r="AB121" s="36"/>
      <c r="AC121" s="36"/>
    </row>
    <row r="122" spans="1:29" x14ac:dyDescent="0.25">
      <c r="A122" s="48">
        <v>116</v>
      </c>
      <c r="B122" s="32" t="s">
        <v>124</v>
      </c>
      <c r="C122" s="55">
        <v>48.2</v>
      </c>
      <c r="D122" s="32">
        <v>4.4290000000000003</v>
      </c>
      <c r="E122" s="32">
        <v>4.6529999999999996</v>
      </c>
      <c r="F122" s="32">
        <f t="shared" si="13"/>
        <v>0.22399999999999931</v>
      </c>
      <c r="G122" s="34">
        <f t="shared" si="14"/>
        <v>0.19259519999999941</v>
      </c>
      <c r="H122" s="50">
        <f>(H11/C193)*C122</f>
        <v>5.7606973707899724E-2</v>
      </c>
      <c r="I122" s="35">
        <f t="shared" si="15"/>
        <v>0.25020217370789916</v>
      </c>
      <c r="J122" s="51"/>
      <c r="K122" s="52"/>
      <c r="L122" s="47"/>
      <c r="M122" s="66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65"/>
      <c r="AA122" s="36"/>
      <c r="AB122" s="36"/>
      <c r="AC122" s="36"/>
    </row>
    <row r="123" spans="1:29" x14ac:dyDescent="0.25">
      <c r="A123" s="48">
        <v>117</v>
      </c>
      <c r="B123" s="32" t="s">
        <v>125</v>
      </c>
      <c r="C123" s="55">
        <v>47.7</v>
      </c>
      <c r="D123" s="32">
        <v>19.318000000000001</v>
      </c>
      <c r="E123" s="32">
        <v>20.175999999999998</v>
      </c>
      <c r="F123" s="32">
        <f t="shared" si="13"/>
        <v>0.85799999999999699</v>
      </c>
      <c r="G123" s="34">
        <f t="shared" si="14"/>
        <v>0.73770839999999738</v>
      </c>
      <c r="H123" s="50">
        <f>(H11/C193)*C123</f>
        <v>5.7009390993087487E-2</v>
      </c>
      <c r="I123" s="35">
        <f t="shared" si="15"/>
        <v>0.79471779099308482</v>
      </c>
      <c r="J123" s="51"/>
      <c r="K123" s="52"/>
      <c r="L123" s="47"/>
      <c r="M123" s="66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65"/>
      <c r="AA123" s="36"/>
      <c r="AB123" s="36"/>
      <c r="AC123" s="36"/>
    </row>
    <row r="124" spans="1:29" x14ac:dyDescent="0.25">
      <c r="A124" s="48">
        <v>118</v>
      </c>
      <c r="B124" s="32" t="s">
        <v>126</v>
      </c>
      <c r="C124" s="55">
        <v>100.8</v>
      </c>
      <c r="D124" s="32">
        <v>4.4080000000000004</v>
      </c>
      <c r="E124" s="32">
        <v>4.4080000000000004</v>
      </c>
      <c r="F124" s="32">
        <f t="shared" si="13"/>
        <v>0</v>
      </c>
      <c r="G124" s="34">
        <f t="shared" si="14"/>
        <v>0</v>
      </c>
      <c r="H124" s="50">
        <f>(H11/C193)*C124</f>
        <v>0.12047267530614712</v>
      </c>
      <c r="I124" s="35">
        <f t="shared" si="15"/>
        <v>0.12047267530614712</v>
      </c>
      <c r="J124" s="51"/>
      <c r="K124" s="52"/>
      <c r="L124" s="47"/>
      <c r="M124" s="66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65"/>
      <c r="AA124" s="36"/>
      <c r="AB124" s="36"/>
      <c r="AC124" s="36"/>
    </row>
    <row r="125" spans="1:29" x14ac:dyDescent="0.25">
      <c r="A125" s="48">
        <v>119</v>
      </c>
      <c r="B125" s="32" t="s">
        <v>127</v>
      </c>
      <c r="C125" s="55">
        <v>67.5</v>
      </c>
      <c r="D125" s="32">
        <v>3.831</v>
      </c>
      <c r="E125" s="32">
        <v>3.831</v>
      </c>
      <c r="F125" s="32">
        <f t="shared" si="13"/>
        <v>0</v>
      </c>
      <c r="G125" s="34">
        <f t="shared" si="14"/>
        <v>0</v>
      </c>
      <c r="H125" s="50">
        <f>(H11/C193)*C125</f>
        <v>8.0673666499652102E-2</v>
      </c>
      <c r="I125" s="35">
        <f t="shared" si="15"/>
        <v>8.0673666499652102E-2</v>
      </c>
      <c r="J125" s="51"/>
      <c r="K125" s="52"/>
      <c r="L125" s="47"/>
      <c r="M125" s="66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65"/>
      <c r="AA125" s="36"/>
      <c r="AB125" s="36"/>
      <c r="AC125" s="36"/>
    </row>
    <row r="126" spans="1:29" x14ac:dyDescent="0.25">
      <c r="A126" s="48">
        <v>120</v>
      </c>
      <c r="B126" s="32" t="s">
        <v>128</v>
      </c>
      <c r="C126" s="55">
        <v>50.8</v>
      </c>
      <c r="D126" s="32">
        <v>17.61</v>
      </c>
      <c r="E126" s="32">
        <v>18.265999999999998</v>
      </c>
      <c r="F126" s="32">
        <f t="shared" si="13"/>
        <v>0.65599999999999881</v>
      </c>
      <c r="G126" s="34">
        <f t="shared" si="14"/>
        <v>0.564028799999999</v>
      </c>
      <c r="H126" s="50">
        <f>(H11/C193)*C126</f>
        <v>6.0714403824923352E-2</v>
      </c>
      <c r="I126" s="35">
        <f t="shared" si="15"/>
        <v>0.62474320382492232</v>
      </c>
      <c r="J126" s="51"/>
      <c r="K126" s="52"/>
      <c r="L126" s="47"/>
      <c r="M126" s="66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65"/>
      <c r="AA126" s="36"/>
      <c r="AB126" s="36"/>
      <c r="AC126" s="36"/>
    </row>
    <row r="127" spans="1:29" x14ac:dyDescent="0.25">
      <c r="A127" s="48">
        <v>121</v>
      </c>
      <c r="B127" s="32" t="s">
        <v>129</v>
      </c>
      <c r="C127" s="55">
        <v>50.3</v>
      </c>
      <c r="D127" s="32">
        <v>10.587999999999999</v>
      </c>
      <c r="E127" s="32">
        <v>10.587999999999999</v>
      </c>
      <c r="F127" s="32">
        <f t="shared" si="13"/>
        <v>0</v>
      </c>
      <c r="G127" s="34">
        <f t="shared" si="14"/>
        <v>0</v>
      </c>
      <c r="H127" s="50">
        <f>(H11/C193)*C127</f>
        <v>6.0116821110111116E-2</v>
      </c>
      <c r="I127" s="35">
        <f t="shared" si="15"/>
        <v>6.0116821110111116E-2</v>
      </c>
      <c r="J127" s="51"/>
      <c r="K127" s="52"/>
      <c r="L127" s="47"/>
      <c r="M127" s="66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65"/>
      <c r="AA127" s="36"/>
      <c r="AB127" s="36"/>
      <c r="AC127" s="36"/>
    </row>
    <row r="128" spans="1:29" x14ac:dyDescent="0.25">
      <c r="A128" s="48">
        <v>122</v>
      </c>
      <c r="B128" s="32" t="s">
        <v>130</v>
      </c>
      <c r="C128" s="55">
        <v>44.9</v>
      </c>
      <c r="D128" s="32">
        <v>7.0000000000000001E-3</v>
      </c>
      <c r="E128" s="32">
        <v>7.0000000000000001E-3</v>
      </c>
      <c r="F128" s="32">
        <f t="shared" si="13"/>
        <v>0</v>
      </c>
      <c r="G128" s="34">
        <f t="shared" si="14"/>
        <v>0</v>
      </c>
      <c r="H128" s="50">
        <f>(H11/C193)*C128</f>
        <v>5.3662927790138946E-2</v>
      </c>
      <c r="I128" s="35">
        <f t="shared" si="15"/>
        <v>5.3662927790138946E-2</v>
      </c>
      <c r="J128" s="51"/>
      <c r="K128" s="52"/>
      <c r="L128" s="47"/>
      <c r="M128" s="66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65"/>
      <c r="AA128" s="36"/>
      <c r="AB128" s="36"/>
      <c r="AC128" s="36"/>
    </row>
    <row r="129" spans="1:29" x14ac:dyDescent="0.25">
      <c r="A129" s="48">
        <v>123</v>
      </c>
      <c r="B129" s="32" t="s">
        <v>131</v>
      </c>
      <c r="C129" s="55">
        <v>74.5</v>
      </c>
      <c r="D129" s="32">
        <v>11.007999999999999</v>
      </c>
      <c r="E129" s="32">
        <v>11.202999999999999</v>
      </c>
      <c r="F129" s="32">
        <f t="shared" si="13"/>
        <v>0.19500000000000028</v>
      </c>
      <c r="G129" s="34">
        <f t="shared" si="14"/>
        <v>0.16766100000000025</v>
      </c>
      <c r="H129" s="50">
        <f>(H11/C193)*C129</f>
        <v>8.9039824507023427E-2</v>
      </c>
      <c r="I129" s="35">
        <f t="shared" si="15"/>
        <v>0.25670082450702369</v>
      </c>
      <c r="J129" s="51"/>
      <c r="K129" s="52"/>
      <c r="L129" s="47"/>
      <c r="M129" s="66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65"/>
      <c r="AA129" s="36"/>
      <c r="AB129" s="36"/>
      <c r="AC129" s="36"/>
    </row>
    <row r="130" spans="1:29" x14ac:dyDescent="0.25">
      <c r="A130" s="48">
        <v>124</v>
      </c>
      <c r="B130" s="32" t="s">
        <v>132</v>
      </c>
      <c r="C130" s="55">
        <v>56.4</v>
      </c>
      <c r="D130" s="32">
        <v>26.85</v>
      </c>
      <c r="E130" s="32">
        <v>27.908000000000001</v>
      </c>
      <c r="F130" s="32">
        <f t="shared" si="13"/>
        <v>1.0579999999999998</v>
      </c>
      <c r="G130" s="34">
        <f t="shared" si="14"/>
        <v>0.90966839999999982</v>
      </c>
      <c r="H130" s="50">
        <f>(H11/C193)*C130</f>
        <v>6.740733023082042E-2</v>
      </c>
      <c r="I130" s="35">
        <f t="shared" si="15"/>
        <v>0.97707573023082028</v>
      </c>
      <c r="J130" s="51"/>
      <c r="K130" s="52"/>
      <c r="L130" s="47"/>
      <c r="M130" s="66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65"/>
      <c r="AA130" s="36"/>
      <c r="AB130" s="36"/>
      <c r="AC130" s="36"/>
    </row>
    <row r="131" spans="1:29" x14ac:dyDescent="0.25">
      <c r="A131" s="48">
        <v>125</v>
      </c>
      <c r="B131" s="32" t="s">
        <v>133</v>
      </c>
      <c r="C131" s="55">
        <v>47.7</v>
      </c>
      <c r="D131" s="32">
        <v>22.079000000000001</v>
      </c>
      <c r="E131" s="32">
        <v>22.97</v>
      </c>
      <c r="F131" s="32">
        <f t="shared" si="13"/>
        <v>0.89099999999999824</v>
      </c>
      <c r="G131" s="34">
        <f t="shared" si="14"/>
        <v>0.76608179999999848</v>
      </c>
      <c r="H131" s="50">
        <f>(H11/C193)*C131</f>
        <v>5.7009390993087487E-2</v>
      </c>
      <c r="I131" s="35">
        <f t="shared" si="15"/>
        <v>0.82309119099308592</v>
      </c>
      <c r="J131" s="51"/>
      <c r="K131" s="52"/>
      <c r="L131" s="47"/>
      <c r="M131" s="66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65"/>
      <c r="AA131" s="36"/>
      <c r="AB131" s="36"/>
      <c r="AC131" s="36"/>
    </row>
    <row r="132" spans="1:29" x14ac:dyDescent="0.25">
      <c r="A132" s="48">
        <v>126</v>
      </c>
      <c r="B132" s="32" t="s">
        <v>134</v>
      </c>
      <c r="C132" s="55">
        <v>48.2</v>
      </c>
      <c r="D132" s="32">
        <v>7.8550000000000004</v>
      </c>
      <c r="E132" s="32">
        <v>8.11</v>
      </c>
      <c r="F132" s="32">
        <f t="shared" si="13"/>
        <v>0.25499999999999901</v>
      </c>
      <c r="G132" s="34">
        <f t="shared" si="14"/>
        <v>0.21924899999999914</v>
      </c>
      <c r="H132" s="50">
        <f>(H11/C193)*C132</f>
        <v>5.7606973707899724E-2</v>
      </c>
      <c r="I132" s="35">
        <f t="shared" si="15"/>
        <v>0.27685597370789888</v>
      </c>
      <c r="J132" s="51"/>
      <c r="K132" s="52"/>
      <c r="L132" s="47"/>
      <c r="M132" s="66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65"/>
      <c r="AA132" s="36"/>
      <c r="AB132" s="36"/>
      <c r="AC132" s="36"/>
    </row>
    <row r="133" spans="1:29" x14ac:dyDescent="0.25">
      <c r="A133" s="48">
        <v>127</v>
      </c>
      <c r="B133" s="32" t="s">
        <v>135</v>
      </c>
      <c r="C133" s="55">
        <v>100.8</v>
      </c>
      <c r="D133" s="32">
        <v>17.922000000000001</v>
      </c>
      <c r="E133" s="32">
        <v>17.922000000000001</v>
      </c>
      <c r="F133" s="32">
        <f t="shared" si="13"/>
        <v>0</v>
      </c>
      <c r="G133" s="34">
        <f t="shared" si="14"/>
        <v>0</v>
      </c>
      <c r="H133" s="50">
        <f>(H11/C193)*C133</f>
        <v>0.12047267530614712</v>
      </c>
      <c r="I133" s="35">
        <f t="shared" si="15"/>
        <v>0.12047267530614712</v>
      </c>
      <c r="J133" s="51"/>
      <c r="K133" s="52"/>
      <c r="L133" s="47"/>
      <c r="M133" s="66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65"/>
      <c r="AA133" s="36"/>
      <c r="AB133" s="36"/>
      <c r="AC133" s="36"/>
    </row>
    <row r="134" spans="1:29" x14ac:dyDescent="0.25">
      <c r="A134" s="48">
        <v>128</v>
      </c>
      <c r="B134" s="32" t="s">
        <v>136</v>
      </c>
      <c r="C134" s="55">
        <v>67.099999999999994</v>
      </c>
      <c r="D134" s="32">
        <v>21.312999999999999</v>
      </c>
      <c r="E134" s="32">
        <v>22.495000000000001</v>
      </c>
      <c r="F134" s="32">
        <f t="shared" si="13"/>
        <v>1.1820000000000022</v>
      </c>
      <c r="G134" s="34">
        <f t="shared" si="14"/>
        <v>1.016283600000002</v>
      </c>
      <c r="H134" s="50">
        <f>(H11/C193)*C134</f>
        <v>8.0195600327802305E-2</v>
      </c>
      <c r="I134" s="35">
        <f t="shared" si="15"/>
        <v>1.0964792003278043</v>
      </c>
      <c r="J134" s="51"/>
      <c r="K134" s="52"/>
      <c r="L134" s="47"/>
      <c r="M134" s="66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65"/>
      <c r="AA134" s="36"/>
      <c r="AB134" s="36"/>
      <c r="AC134" s="36"/>
    </row>
    <row r="135" spans="1:29" x14ac:dyDescent="0.25">
      <c r="A135" s="48">
        <v>129</v>
      </c>
      <c r="B135" s="32" t="s">
        <v>137</v>
      </c>
      <c r="C135" s="55">
        <v>50.6</v>
      </c>
      <c r="D135" s="32">
        <v>1.0189999999999999</v>
      </c>
      <c r="E135" s="32">
        <v>1.234</v>
      </c>
      <c r="F135" s="32">
        <f t="shared" si="13"/>
        <v>0.21500000000000008</v>
      </c>
      <c r="G135" s="34">
        <f t="shared" si="14"/>
        <v>0.18485700000000008</v>
      </c>
      <c r="H135" s="50">
        <f>(H11/C193)*C135</f>
        <v>6.047537073899846E-2</v>
      </c>
      <c r="I135" s="35">
        <f t="shared" si="15"/>
        <v>0.24533237073899855</v>
      </c>
      <c r="J135" s="51"/>
      <c r="K135" s="52"/>
      <c r="L135" s="47"/>
      <c r="M135" s="66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65"/>
      <c r="AA135" s="36"/>
      <c r="AB135" s="36"/>
      <c r="AC135" s="36"/>
    </row>
    <row r="136" spans="1:29" x14ac:dyDescent="0.25">
      <c r="A136" s="48">
        <v>130</v>
      </c>
      <c r="B136" s="32" t="s">
        <v>138</v>
      </c>
      <c r="C136" s="55">
        <v>50.1</v>
      </c>
      <c r="D136" s="32">
        <v>4.617</v>
      </c>
      <c r="E136" s="32">
        <v>4.7510000000000003</v>
      </c>
      <c r="F136" s="32">
        <f t="shared" si="13"/>
        <v>0.13400000000000034</v>
      </c>
      <c r="G136" s="34">
        <f t="shared" si="14"/>
        <v>0.11521320000000029</v>
      </c>
      <c r="H136" s="50">
        <f>(H11/C193)*C136</f>
        <v>5.9877788024186224E-2</v>
      </c>
      <c r="I136" s="35">
        <f t="shared" si="15"/>
        <v>0.17509098802418652</v>
      </c>
      <c r="J136" s="51"/>
      <c r="K136" s="52"/>
      <c r="L136" s="47"/>
      <c r="M136" s="66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65"/>
      <c r="AA136" s="36"/>
      <c r="AB136" s="36"/>
      <c r="AC136" s="36"/>
    </row>
    <row r="137" spans="1:29" x14ac:dyDescent="0.25">
      <c r="A137" s="48">
        <v>131</v>
      </c>
      <c r="B137" s="32" t="s">
        <v>139</v>
      </c>
      <c r="C137" s="55">
        <v>44.9</v>
      </c>
      <c r="D137" s="32">
        <v>4.4379999999999997</v>
      </c>
      <c r="E137" s="32">
        <v>4.4379999999999997</v>
      </c>
      <c r="F137" s="32">
        <f t="shared" si="13"/>
        <v>0</v>
      </c>
      <c r="G137" s="34">
        <f t="shared" si="14"/>
        <v>0</v>
      </c>
      <c r="H137" s="50">
        <f>(H11/C193)*C137</f>
        <v>5.3662927790138946E-2</v>
      </c>
      <c r="I137" s="35">
        <f t="shared" si="15"/>
        <v>5.3662927790138946E-2</v>
      </c>
      <c r="J137" s="51"/>
      <c r="K137" s="52"/>
      <c r="L137" s="47"/>
      <c r="M137" s="66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65"/>
      <c r="AA137" s="36"/>
      <c r="AB137" s="36"/>
      <c r="AC137" s="36"/>
    </row>
    <row r="138" spans="1:29" x14ac:dyDescent="0.25">
      <c r="A138" s="48">
        <v>132</v>
      </c>
      <c r="B138" s="32" t="s">
        <v>140</v>
      </c>
      <c r="C138" s="55">
        <v>74.8</v>
      </c>
      <c r="D138" s="32">
        <v>3.802</v>
      </c>
      <c r="E138" s="32">
        <v>3.802</v>
      </c>
      <c r="F138" s="32">
        <f t="shared" si="13"/>
        <v>0</v>
      </c>
      <c r="G138" s="34">
        <f t="shared" si="14"/>
        <v>0</v>
      </c>
      <c r="H138" s="50">
        <f>(H11/C193)*C138</f>
        <v>8.9398374135910771E-2</v>
      </c>
      <c r="I138" s="35">
        <f t="shared" si="15"/>
        <v>8.9398374135910771E-2</v>
      </c>
      <c r="J138" s="51"/>
      <c r="K138" s="52"/>
      <c r="L138" s="47"/>
      <c r="M138" s="66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65"/>
      <c r="AA138" s="36"/>
      <c r="AB138" s="36"/>
      <c r="AC138" s="36"/>
    </row>
    <row r="139" spans="1:29" x14ac:dyDescent="0.25">
      <c r="A139" s="48">
        <v>133</v>
      </c>
      <c r="B139" s="32" t="s">
        <v>141</v>
      </c>
      <c r="C139" s="55">
        <v>56.2</v>
      </c>
      <c r="D139" s="32">
        <v>25.515000000000001</v>
      </c>
      <c r="E139" s="32">
        <v>26.494</v>
      </c>
      <c r="F139" s="32">
        <f t="shared" si="13"/>
        <v>0.9789999999999992</v>
      </c>
      <c r="G139" s="34">
        <f t="shared" si="14"/>
        <v>0.84174419999999928</v>
      </c>
      <c r="H139" s="50">
        <f>(H11/C193)*C139</f>
        <v>6.7168297144895528E-2</v>
      </c>
      <c r="I139" s="35">
        <f t="shared" si="15"/>
        <v>0.90891249714489475</v>
      </c>
      <c r="J139" s="51"/>
      <c r="K139" s="52"/>
      <c r="L139" s="47"/>
      <c r="M139" s="66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65"/>
      <c r="AA139" s="36"/>
      <c r="AB139" s="36"/>
      <c r="AC139" s="36"/>
    </row>
    <row r="140" spans="1:29" x14ac:dyDescent="0.25">
      <c r="A140" s="48">
        <v>134</v>
      </c>
      <c r="B140" s="32" t="s">
        <v>250</v>
      </c>
      <c r="C140" s="55">
        <v>47.9</v>
      </c>
      <c r="D140" s="32">
        <v>15.087</v>
      </c>
      <c r="E140" s="32">
        <v>15.782999999999999</v>
      </c>
      <c r="F140" s="32">
        <f t="shared" si="13"/>
        <v>0.69599999999999973</v>
      </c>
      <c r="G140" s="34">
        <f t="shared" si="14"/>
        <v>0.59842079999999975</v>
      </c>
      <c r="H140" s="50">
        <f>(H11/C193)*C140</f>
        <v>5.7248424079012379E-2</v>
      </c>
      <c r="I140" s="35">
        <f t="shared" si="15"/>
        <v>0.65566922407901218</v>
      </c>
      <c r="J140" s="51"/>
      <c r="K140" s="52"/>
      <c r="L140" s="47"/>
      <c r="M140" s="66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65"/>
      <c r="AA140" s="36"/>
      <c r="AB140" s="36"/>
      <c r="AC140" s="36"/>
    </row>
    <row r="141" spans="1:29" x14ac:dyDescent="0.25">
      <c r="A141" s="48">
        <v>135</v>
      </c>
      <c r="B141" s="32" t="s">
        <v>251</v>
      </c>
      <c r="C141" s="55">
        <v>47.7</v>
      </c>
      <c r="D141" s="32">
        <v>8.1460000000000008</v>
      </c>
      <c r="E141" s="32">
        <v>8.4499999999999993</v>
      </c>
      <c r="F141" s="32">
        <f t="shared" si="13"/>
        <v>0.30399999999999849</v>
      </c>
      <c r="G141" s="34">
        <f t="shared" si="14"/>
        <v>0.2613791999999987</v>
      </c>
      <c r="H141" s="50">
        <f>(H11/C193)*C141</f>
        <v>5.7009390993087487E-2</v>
      </c>
      <c r="I141" s="35">
        <f t="shared" si="15"/>
        <v>0.3183885909930862</v>
      </c>
      <c r="J141" s="51"/>
      <c r="K141" s="52"/>
      <c r="L141" s="47"/>
      <c r="M141" s="66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65"/>
      <c r="AA141" s="36"/>
      <c r="AB141" s="36"/>
      <c r="AC141" s="36"/>
    </row>
    <row r="142" spans="1:29" x14ac:dyDescent="0.25">
      <c r="A142" s="48">
        <v>136</v>
      </c>
      <c r="B142" s="32" t="s">
        <v>252</v>
      </c>
      <c r="C142" s="55">
        <v>101.8</v>
      </c>
      <c r="D142" s="32">
        <v>13.958</v>
      </c>
      <c r="E142" s="32">
        <v>13.958</v>
      </c>
      <c r="F142" s="32">
        <f t="shared" si="13"/>
        <v>0</v>
      </c>
      <c r="G142" s="34">
        <f t="shared" si="14"/>
        <v>0</v>
      </c>
      <c r="H142" s="50">
        <f>(H11/C193)*C142</f>
        <v>0.12166784073577161</v>
      </c>
      <c r="I142" s="35">
        <f t="shared" si="15"/>
        <v>0.12166784073577161</v>
      </c>
      <c r="J142" s="51"/>
      <c r="K142" s="52"/>
      <c r="L142" s="47"/>
      <c r="M142" s="66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65"/>
      <c r="AA142" s="36"/>
      <c r="AB142" s="36"/>
      <c r="AC142" s="36"/>
    </row>
    <row r="143" spans="1:29" x14ac:dyDescent="0.25">
      <c r="A143" s="48">
        <v>137</v>
      </c>
      <c r="B143" s="32" t="s">
        <v>253</v>
      </c>
      <c r="C143" s="55">
        <v>67.3</v>
      </c>
      <c r="D143" s="32">
        <v>14.567</v>
      </c>
      <c r="E143" s="32">
        <v>15.206</v>
      </c>
      <c r="F143" s="32">
        <f t="shared" si="13"/>
        <v>0.63899999999999935</v>
      </c>
      <c r="G143" s="34">
        <f t="shared" si="14"/>
        <v>0.54941219999999946</v>
      </c>
      <c r="H143" s="50">
        <f>(H11/C193)*C143</f>
        <v>8.0434633413727197E-2</v>
      </c>
      <c r="I143" s="35">
        <f t="shared" si="15"/>
        <v>0.6298468334137266</v>
      </c>
      <c r="J143" s="51"/>
      <c r="K143" s="52"/>
      <c r="L143" s="47"/>
      <c r="M143" s="66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65"/>
      <c r="AA143" s="36"/>
      <c r="AB143" s="36"/>
      <c r="AC143" s="36"/>
    </row>
    <row r="144" spans="1:29" x14ac:dyDescent="0.25">
      <c r="A144" s="48">
        <v>138</v>
      </c>
      <c r="B144" s="32" t="s">
        <v>254</v>
      </c>
      <c r="C144" s="55">
        <v>51</v>
      </c>
      <c r="D144" s="32">
        <v>15.483000000000001</v>
      </c>
      <c r="E144" s="32">
        <v>15.861000000000001</v>
      </c>
      <c r="F144" s="32">
        <f t="shared" si="13"/>
        <v>0.37800000000000011</v>
      </c>
      <c r="G144" s="34">
        <f t="shared" si="14"/>
        <v>0.32500440000000008</v>
      </c>
      <c r="H144" s="50">
        <f>(H11/C193)*C144</f>
        <v>6.0953436910848251E-2</v>
      </c>
      <c r="I144" s="35">
        <f t="shared" si="15"/>
        <v>0.38595783691084834</v>
      </c>
      <c r="J144" s="51"/>
      <c r="K144" s="52"/>
      <c r="L144" s="47"/>
      <c r="M144" s="66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65"/>
      <c r="AA144" s="36"/>
      <c r="AB144" s="36"/>
      <c r="AC144" s="36"/>
    </row>
    <row r="145" spans="1:29" x14ac:dyDescent="0.25">
      <c r="A145" s="48">
        <v>139</v>
      </c>
      <c r="B145" s="32" t="s">
        <v>255</v>
      </c>
      <c r="C145" s="55">
        <v>50.6</v>
      </c>
      <c r="D145" s="32">
        <v>7.8179999999999996</v>
      </c>
      <c r="E145" s="32">
        <v>8.2590000000000003</v>
      </c>
      <c r="F145" s="32">
        <f t="shared" ref="F145:F191" si="16">E145-D145</f>
        <v>0.44100000000000072</v>
      </c>
      <c r="G145" s="34">
        <f t="shared" ref="G145:G192" si="17">F145*0.8598</f>
        <v>0.37917180000000061</v>
      </c>
      <c r="H145" s="50">
        <f>(H11/C193)*C145</f>
        <v>6.047537073899846E-2</v>
      </c>
      <c r="I145" s="35">
        <f t="shared" si="15"/>
        <v>0.43964717073899906</v>
      </c>
      <c r="J145" s="51"/>
      <c r="K145" s="52"/>
      <c r="L145" s="47"/>
      <c r="M145" s="66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65"/>
      <c r="AA145" s="36"/>
      <c r="AB145" s="36"/>
      <c r="AC145" s="36"/>
    </row>
    <row r="146" spans="1:29" x14ac:dyDescent="0.25">
      <c r="A146" s="48">
        <v>140</v>
      </c>
      <c r="B146" s="32" t="s">
        <v>142</v>
      </c>
      <c r="C146" s="55">
        <v>44.8</v>
      </c>
      <c r="D146" s="32">
        <v>12.243</v>
      </c>
      <c r="E146" s="32">
        <v>12.503</v>
      </c>
      <c r="F146" s="32">
        <f t="shared" si="16"/>
        <v>0.25999999999999979</v>
      </c>
      <c r="G146" s="34">
        <f t="shared" si="17"/>
        <v>0.22354799999999983</v>
      </c>
      <c r="H146" s="50">
        <f>(H11/C193)*C146</f>
        <v>5.3543411247176501E-2</v>
      </c>
      <c r="I146" s="35">
        <f t="shared" si="15"/>
        <v>0.27709141124717634</v>
      </c>
      <c r="J146" s="51"/>
      <c r="K146" s="52"/>
      <c r="L146" s="47"/>
      <c r="M146" s="66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65"/>
      <c r="AA146" s="36"/>
      <c r="AB146" s="36"/>
      <c r="AC146" s="36"/>
    </row>
    <row r="147" spans="1:29" x14ac:dyDescent="0.25">
      <c r="A147" s="48">
        <v>141</v>
      </c>
      <c r="B147" s="32" t="s">
        <v>256</v>
      </c>
      <c r="C147" s="55">
        <v>75.7</v>
      </c>
      <c r="D147" s="32">
        <v>27.349</v>
      </c>
      <c r="E147" s="32">
        <v>28.135999999999999</v>
      </c>
      <c r="F147" s="32">
        <f t="shared" si="16"/>
        <v>0.78699999999999903</v>
      </c>
      <c r="G147" s="34">
        <f t="shared" si="17"/>
        <v>0.67666259999999923</v>
      </c>
      <c r="H147" s="50">
        <f>(H11/C193)*C147</f>
        <v>9.0474023022572805E-2</v>
      </c>
      <c r="I147" s="35">
        <f t="shared" si="15"/>
        <v>0.76713662302257202</v>
      </c>
      <c r="J147" s="51"/>
      <c r="K147" s="52"/>
      <c r="L147" s="47"/>
      <c r="M147" s="66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65"/>
      <c r="AA147" s="36"/>
      <c r="AB147" s="36"/>
      <c r="AC147" s="36"/>
    </row>
    <row r="148" spans="1:29" x14ac:dyDescent="0.25">
      <c r="A148" s="48">
        <v>142</v>
      </c>
      <c r="B148" s="32" t="s">
        <v>257</v>
      </c>
      <c r="C148" s="55">
        <v>56.7</v>
      </c>
      <c r="D148" s="32">
        <v>27.178999999999998</v>
      </c>
      <c r="E148" s="32">
        <v>28.279</v>
      </c>
      <c r="F148" s="32">
        <f t="shared" si="16"/>
        <v>1.1000000000000014</v>
      </c>
      <c r="G148" s="34">
        <f t="shared" si="17"/>
        <v>0.94578000000000129</v>
      </c>
      <c r="H148" s="50">
        <f>(H11/C193)*C148</f>
        <v>6.7765879859707764E-2</v>
      </c>
      <c r="I148" s="35">
        <f t="shared" si="15"/>
        <v>1.013545879859709</v>
      </c>
      <c r="J148" s="51"/>
      <c r="K148" s="52"/>
      <c r="L148" s="47"/>
      <c r="M148" s="66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65"/>
      <c r="AA148" s="36"/>
      <c r="AB148" s="36"/>
      <c r="AC148" s="36"/>
    </row>
    <row r="149" spans="1:29" x14ac:dyDescent="0.25">
      <c r="A149" s="48">
        <v>143</v>
      </c>
      <c r="B149" s="32" t="s">
        <v>245</v>
      </c>
      <c r="C149" s="55">
        <v>47.7</v>
      </c>
      <c r="D149" s="32">
        <v>11.853999999999999</v>
      </c>
      <c r="E149" s="32">
        <v>12.406000000000001</v>
      </c>
      <c r="F149" s="32">
        <f t="shared" si="16"/>
        <v>0.55200000000000138</v>
      </c>
      <c r="G149" s="34">
        <f t="shared" si="17"/>
        <v>0.47460960000000119</v>
      </c>
      <c r="H149" s="50">
        <f>(H11/C193)*C149</f>
        <v>5.7009390993087487E-2</v>
      </c>
      <c r="I149" s="35">
        <f t="shared" si="15"/>
        <v>0.53161899099308862</v>
      </c>
      <c r="J149" s="51"/>
      <c r="K149" s="52"/>
      <c r="L149" s="47"/>
      <c r="M149" s="66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65"/>
      <c r="AA149" s="36"/>
      <c r="AB149" s="36"/>
      <c r="AC149" s="36"/>
    </row>
    <row r="150" spans="1:29" x14ac:dyDescent="0.25">
      <c r="A150" s="48">
        <v>144</v>
      </c>
      <c r="B150" s="32" t="s">
        <v>258</v>
      </c>
      <c r="C150" s="55">
        <v>48.1</v>
      </c>
      <c r="D150" s="32">
        <v>12.573</v>
      </c>
      <c r="E150" s="32">
        <v>13.15</v>
      </c>
      <c r="F150" s="32">
        <f t="shared" si="16"/>
        <v>0.57699999999999996</v>
      </c>
      <c r="G150" s="34">
        <f t="shared" si="17"/>
        <v>0.49610459999999995</v>
      </c>
      <c r="H150" s="50">
        <f>(H11/C193)*C150</f>
        <v>5.7487457164937271E-2</v>
      </c>
      <c r="I150" s="35">
        <f t="shared" si="15"/>
        <v>0.5535920571649372</v>
      </c>
      <c r="J150" s="51"/>
      <c r="K150" s="52"/>
      <c r="L150" s="47"/>
      <c r="M150" s="66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65"/>
      <c r="AA150" s="36"/>
      <c r="AB150" s="36"/>
      <c r="AC150" s="36"/>
    </row>
    <row r="151" spans="1:29" x14ac:dyDescent="0.25">
      <c r="A151" s="48">
        <v>148</v>
      </c>
      <c r="B151" s="32" t="s">
        <v>143</v>
      </c>
      <c r="C151" s="55">
        <v>94.2</v>
      </c>
      <c r="D151" s="32">
        <v>17.401</v>
      </c>
      <c r="E151" s="32">
        <v>19.260000000000002</v>
      </c>
      <c r="F151" s="32">
        <f t="shared" si="16"/>
        <v>1.8590000000000018</v>
      </c>
      <c r="G151" s="34">
        <f t="shared" si="17"/>
        <v>1.5983682000000015</v>
      </c>
      <c r="H151" s="50">
        <f>(H11/C193)*C151</f>
        <v>0.1125845834706256</v>
      </c>
      <c r="I151" s="35">
        <f t="shared" si="15"/>
        <v>1.7109527834706271</v>
      </c>
      <c r="J151" s="51"/>
      <c r="K151" s="52"/>
      <c r="L151" s="47"/>
      <c r="M151" s="66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65"/>
      <c r="AA151" s="36"/>
      <c r="AB151" s="36"/>
      <c r="AC151" s="36"/>
    </row>
    <row r="152" spans="1:29" x14ac:dyDescent="0.25">
      <c r="A152" s="48">
        <v>149</v>
      </c>
      <c r="B152" s="32" t="s">
        <v>144</v>
      </c>
      <c r="C152" s="67">
        <v>68.099999999999994</v>
      </c>
      <c r="D152" s="32">
        <v>3.3460000000000001</v>
      </c>
      <c r="E152" s="32">
        <v>3.3460000000000001</v>
      </c>
      <c r="F152" s="32">
        <f t="shared" si="16"/>
        <v>0</v>
      </c>
      <c r="G152" s="34">
        <f t="shared" si="17"/>
        <v>0</v>
      </c>
      <c r="H152" s="50">
        <f>(H11/C193)*C152</f>
        <v>8.1390765757426778E-2</v>
      </c>
      <c r="I152" s="35">
        <f t="shared" si="15"/>
        <v>8.1390765757426778E-2</v>
      </c>
      <c r="J152" s="51"/>
      <c r="K152" s="52"/>
      <c r="L152" s="47"/>
      <c r="M152" s="66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65"/>
      <c r="AA152" s="36"/>
      <c r="AB152" s="36"/>
      <c r="AC152" s="36"/>
    </row>
    <row r="153" spans="1:29" x14ac:dyDescent="0.25">
      <c r="A153" s="48">
        <v>150</v>
      </c>
      <c r="B153" s="32" t="s">
        <v>145</v>
      </c>
      <c r="C153" s="67">
        <v>68.400000000000006</v>
      </c>
      <c r="D153" s="32">
        <v>11.116</v>
      </c>
      <c r="E153" s="32">
        <v>12.079000000000001</v>
      </c>
      <c r="F153" s="32">
        <f t="shared" si="16"/>
        <v>0.96300000000000097</v>
      </c>
      <c r="G153" s="34">
        <f t="shared" si="17"/>
        <v>0.82798740000000082</v>
      </c>
      <c r="H153" s="50">
        <f>(H11/C193)*C153</f>
        <v>8.1749315386314136E-2</v>
      </c>
      <c r="I153" s="35">
        <f t="shared" si="15"/>
        <v>0.90973671538631495</v>
      </c>
      <c r="J153" s="51"/>
      <c r="K153" s="52"/>
      <c r="L153" s="47"/>
      <c r="M153" s="66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65"/>
      <c r="AA153" s="36"/>
      <c r="AB153" s="36"/>
      <c r="AC153" s="36"/>
    </row>
    <row r="154" spans="1:29" x14ac:dyDescent="0.25">
      <c r="A154" s="48">
        <v>151</v>
      </c>
      <c r="B154" s="32" t="s">
        <v>146</v>
      </c>
      <c r="C154" s="67">
        <v>93.8</v>
      </c>
      <c r="D154" s="32">
        <v>23.062000000000001</v>
      </c>
      <c r="E154" s="32">
        <v>23.486999999999998</v>
      </c>
      <c r="F154" s="32">
        <f t="shared" si="16"/>
        <v>0.42499999999999716</v>
      </c>
      <c r="G154" s="34">
        <f t="shared" si="17"/>
        <v>0.36541499999999755</v>
      </c>
      <c r="H154" s="50">
        <f>(H11/C193)*C154</f>
        <v>0.1121065172987758</v>
      </c>
      <c r="I154" s="35">
        <f t="shared" si="15"/>
        <v>0.47752151729877335</v>
      </c>
      <c r="J154" s="51"/>
      <c r="K154" s="52"/>
      <c r="L154" s="47"/>
      <c r="M154" s="66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65"/>
      <c r="AA154" s="36"/>
      <c r="AB154" s="36"/>
      <c r="AC154" s="36"/>
    </row>
    <row r="155" spans="1:29" x14ac:dyDescent="0.25">
      <c r="A155" s="68">
        <v>152</v>
      </c>
      <c r="B155" s="32" t="s">
        <v>147</v>
      </c>
      <c r="C155" s="67">
        <v>68.400000000000006</v>
      </c>
      <c r="D155" s="32">
        <v>26.998000000000001</v>
      </c>
      <c r="E155" s="32">
        <v>27.734999999999999</v>
      </c>
      <c r="F155" s="32">
        <f t="shared" si="16"/>
        <v>0.73699999999999832</v>
      </c>
      <c r="G155" s="34">
        <f t="shared" si="17"/>
        <v>0.63367259999999859</v>
      </c>
      <c r="H155" s="50">
        <f>(H11/C193)*C155</f>
        <v>8.1749315386314136E-2</v>
      </c>
      <c r="I155" s="35">
        <f t="shared" ref="I155:I188" si="18">G155+H155</f>
        <v>0.71542191538631272</v>
      </c>
      <c r="J155" s="51"/>
      <c r="K155" s="52"/>
      <c r="L155" s="47"/>
      <c r="M155" s="66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65"/>
      <c r="AA155" s="36"/>
      <c r="AB155" s="36"/>
      <c r="AC155" s="36"/>
    </row>
    <row r="156" spans="1:29" x14ac:dyDescent="0.25">
      <c r="A156" s="48">
        <v>153</v>
      </c>
      <c r="B156" s="32" t="s">
        <v>148</v>
      </c>
      <c r="C156" s="67">
        <v>68.7</v>
      </c>
      <c r="D156" s="32">
        <v>4.7240000000000002</v>
      </c>
      <c r="E156" s="32">
        <v>5.0750000000000002</v>
      </c>
      <c r="F156" s="32">
        <f t="shared" si="16"/>
        <v>0.35099999999999998</v>
      </c>
      <c r="G156" s="34">
        <f t="shared" si="17"/>
        <v>0.3017898</v>
      </c>
      <c r="H156" s="50">
        <f>(H11/C193)*C156</f>
        <v>8.2107865015201467E-2</v>
      </c>
      <c r="I156" s="35">
        <f t="shared" si="18"/>
        <v>0.38389766501520145</v>
      </c>
      <c r="J156" s="51"/>
      <c r="K156" s="52"/>
      <c r="L156" s="47"/>
      <c r="M156" s="66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65"/>
      <c r="AA156" s="36"/>
      <c r="AB156" s="36"/>
      <c r="AC156" s="36"/>
    </row>
    <row r="157" spans="1:29" x14ac:dyDescent="0.25">
      <c r="A157" s="48">
        <v>154</v>
      </c>
      <c r="B157" s="32" t="s">
        <v>149</v>
      </c>
      <c r="C157" s="67">
        <v>94.1</v>
      </c>
      <c r="D157" s="32">
        <v>29.992999999999999</v>
      </c>
      <c r="E157" s="32">
        <v>31.184000000000001</v>
      </c>
      <c r="F157" s="32">
        <f t="shared" si="16"/>
        <v>1.1910000000000025</v>
      </c>
      <c r="G157" s="34">
        <f t="shared" si="17"/>
        <v>1.0240218000000021</v>
      </c>
      <c r="H157" s="50">
        <f>(H11/C193)*C157</f>
        <v>0.11246506692766314</v>
      </c>
      <c r="I157" s="35">
        <f t="shared" si="18"/>
        <v>1.1364868669276653</v>
      </c>
      <c r="J157" s="51"/>
      <c r="K157" s="52"/>
      <c r="L157" s="47"/>
      <c r="M157" s="66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65"/>
      <c r="AA157" s="36"/>
      <c r="AB157" s="36"/>
      <c r="AC157" s="36"/>
    </row>
    <row r="158" spans="1:29" x14ac:dyDescent="0.25">
      <c r="A158" s="31">
        <v>155</v>
      </c>
      <c r="B158" s="32" t="s">
        <v>150</v>
      </c>
      <c r="C158" s="33">
        <v>68.3</v>
      </c>
      <c r="D158" s="32">
        <v>6.6440000000000001</v>
      </c>
      <c r="E158" s="32">
        <v>7.7160000000000002</v>
      </c>
      <c r="F158" s="32">
        <f t="shared" si="16"/>
        <v>1.0720000000000001</v>
      </c>
      <c r="G158" s="34">
        <f t="shared" si="17"/>
        <v>0.92170560000000001</v>
      </c>
      <c r="H158" s="50">
        <f>(H11/C193)*C158</f>
        <v>8.162979884335167E-2</v>
      </c>
      <c r="I158" s="35">
        <f t="shared" si="18"/>
        <v>1.0033353988433518</v>
      </c>
      <c r="J158" s="51"/>
      <c r="K158" s="52"/>
      <c r="L158" s="47"/>
      <c r="M158" s="66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65"/>
      <c r="AA158" s="36"/>
      <c r="AB158" s="36"/>
      <c r="AC158" s="36"/>
    </row>
    <row r="159" spans="1:29" x14ac:dyDescent="0.25">
      <c r="A159" s="48">
        <v>156</v>
      </c>
      <c r="B159" s="32" t="s">
        <v>151</v>
      </c>
      <c r="C159" s="67">
        <v>68.7</v>
      </c>
      <c r="D159" s="32">
        <v>26.477</v>
      </c>
      <c r="E159" s="32">
        <v>26.887</v>
      </c>
      <c r="F159" s="32">
        <f t="shared" si="16"/>
        <v>0.41000000000000014</v>
      </c>
      <c r="G159" s="34">
        <f t="shared" si="17"/>
        <v>0.35251800000000011</v>
      </c>
      <c r="H159" s="50">
        <f>(H11/C193)*C159</f>
        <v>8.2107865015201467E-2</v>
      </c>
      <c r="I159" s="35">
        <f t="shared" si="18"/>
        <v>0.43462586501520156</v>
      </c>
      <c r="J159" s="51"/>
      <c r="K159" s="52"/>
      <c r="L159" s="47"/>
      <c r="M159" s="66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65"/>
      <c r="AA159" s="36"/>
      <c r="AB159" s="36"/>
      <c r="AC159" s="36"/>
    </row>
    <row r="160" spans="1:29" x14ac:dyDescent="0.25">
      <c r="A160" s="48">
        <v>157</v>
      </c>
      <c r="B160" s="32" t="s">
        <v>152</v>
      </c>
      <c r="C160" s="67">
        <v>94.2</v>
      </c>
      <c r="D160" s="32">
        <v>32.231000000000002</v>
      </c>
      <c r="E160" s="32">
        <v>33.347000000000001</v>
      </c>
      <c r="F160" s="32">
        <f t="shared" si="16"/>
        <v>1.1159999999999997</v>
      </c>
      <c r="G160" s="34">
        <f t="shared" si="17"/>
        <v>0.95953679999999975</v>
      </c>
      <c r="H160" s="50">
        <f>(H11/C193)*C160</f>
        <v>0.1125845834706256</v>
      </c>
      <c r="I160" s="35">
        <f t="shared" si="18"/>
        <v>1.0721213834706254</v>
      </c>
      <c r="J160" s="51"/>
      <c r="K160" s="52"/>
      <c r="L160" s="47"/>
      <c r="M160" s="66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65"/>
      <c r="AA160" s="36"/>
      <c r="AB160" s="36"/>
      <c r="AC160" s="36"/>
    </row>
    <row r="161" spans="1:29" x14ac:dyDescent="0.25">
      <c r="A161" s="48">
        <v>158</v>
      </c>
      <c r="B161" s="32" t="s">
        <v>153</v>
      </c>
      <c r="C161" s="67">
        <v>68.2</v>
      </c>
      <c r="D161" s="32">
        <v>22.747</v>
      </c>
      <c r="E161" s="32">
        <v>23.414000000000001</v>
      </c>
      <c r="F161" s="32">
        <f t="shared" si="16"/>
        <v>0.66700000000000159</v>
      </c>
      <c r="G161" s="34">
        <f t="shared" si="17"/>
        <v>0.5734866000000014</v>
      </c>
      <c r="H161" s="50">
        <f>(H11/C193)*C161</f>
        <v>8.1510282300389231E-2</v>
      </c>
      <c r="I161" s="35">
        <f t="shared" si="18"/>
        <v>0.65499688230039066</v>
      </c>
      <c r="J161" s="51"/>
      <c r="K161" s="52"/>
      <c r="L161" s="47"/>
      <c r="M161" s="66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65"/>
      <c r="AA161" s="36"/>
      <c r="AB161" s="36"/>
      <c r="AC161" s="36"/>
    </row>
    <row r="162" spans="1:29" x14ac:dyDescent="0.25">
      <c r="A162" s="48">
        <v>159</v>
      </c>
      <c r="B162" s="32" t="s">
        <v>154</v>
      </c>
      <c r="C162" s="67">
        <v>68.7</v>
      </c>
      <c r="D162" s="32">
        <v>10.343999999999999</v>
      </c>
      <c r="E162" s="32">
        <v>10.9</v>
      </c>
      <c r="F162" s="32">
        <f t="shared" si="16"/>
        <v>0.55600000000000094</v>
      </c>
      <c r="G162" s="34">
        <f t="shared" si="17"/>
        <v>0.47804880000000083</v>
      </c>
      <c r="H162" s="50">
        <f>(H11/C193)*C162</f>
        <v>8.2107865015201467E-2</v>
      </c>
      <c r="I162" s="35">
        <f t="shared" si="18"/>
        <v>0.56015666501520234</v>
      </c>
      <c r="J162" s="51"/>
      <c r="K162" s="52"/>
      <c r="L162" s="47"/>
      <c r="M162" s="66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65"/>
      <c r="AA162" s="36"/>
      <c r="AB162" s="36"/>
      <c r="AC162" s="36"/>
    </row>
    <row r="163" spans="1:29" x14ac:dyDescent="0.25">
      <c r="A163" s="48">
        <v>160</v>
      </c>
      <c r="B163" s="32" t="s">
        <v>155</v>
      </c>
      <c r="C163" s="67">
        <v>93.6</v>
      </c>
      <c r="D163" s="32">
        <v>18.855</v>
      </c>
      <c r="E163" s="32">
        <v>19.457000000000001</v>
      </c>
      <c r="F163" s="32">
        <f t="shared" si="16"/>
        <v>0.60200000000000031</v>
      </c>
      <c r="G163" s="34">
        <f t="shared" si="17"/>
        <v>0.51759960000000027</v>
      </c>
      <c r="H163" s="50">
        <f>(H11/C193)*C163</f>
        <v>0.11186748421285091</v>
      </c>
      <c r="I163" s="35">
        <f>G163+H163</f>
        <v>0.62946708421285114</v>
      </c>
      <c r="J163" s="51"/>
      <c r="K163" s="52"/>
      <c r="L163" s="47"/>
      <c r="M163" s="66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65"/>
      <c r="AA163" s="36"/>
      <c r="AB163" s="36"/>
      <c r="AC163" s="36"/>
    </row>
    <row r="164" spans="1:29" x14ac:dyDescent="0.25">
      <c r="A164" s="48">
        <v>161</v>
      </c>
      <c r="B164" s="32" t="s">
        <v>156</v>
      </c>
      <c r="C164" s="67">
        <v>68.3</v>
      </c>
      <c r="D164" s="32">
        <v>19.969000000000001</v>
      </c>
      <c r="E164" s="32">
        <v>20.91</v>
      </c>
      <c r="F164" s="32">
        <f t="shared" si="16"/>
        <v>0.94099999999999895</v>
      </c>
      <c r="G164" s="34">
        <f t="shared" si="17"/>
        <v>0.80907179999999912</v>
      </c>
      <c r="H164" s="50">
        <f>(H11/C193)*C164</f>
        <v>8.162979884335167E-2</v>
      </c>
      <c r="I164" s="35">
        <f t="shared" si="18"/>
        <v>0.89070159884335076</v>
      </c>
      <c r="J164" s="51"/>
      <c r="K164" s="52"/>
      <c r="L164" s="47"/>
      <c r="M164" s="66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65"/>
      <c r="AA164" s="36"/>
      <c r="AB164" s="36"/>
      <c r="AC164" s="36"/>
    </row>
    <row r="165" spans="1:29" x14ac:dyDescent="0.25">
      <c r="A165" s="48">
        <v>162</v>
      </c>
      <c r="B165" s="32" t="s">
        <v>157</v>
      </c>
      <c r="C165" s="67">
        <v>68.7</v>
      </c>
      <c r="D165" s="32">
        <v>17.434999999999999</v>
      </c>
      <c r="E165" s="32">
        <v>18.399000000000001</v>
      </c>
      <c r="F165" s="32">
        <f t="shared" si="16"/>
        <v>0.96400000000000219</v>
      </c>
      <c r="G165" s="34">
        <f t="shared" si="17"/>
        <v>0.82884720000000189</v>
      </c>
      <c r="H165" s="50">
        <f>(H11/C193)*C165</f>
        <v>8.2107865015201467E-2</v>
      </c>
      <c r="I165" s="35">
        <f t="shared" si="18"/>
        <v>0.9109550650152034</v>
      </c>
      <c r="J165" s="51"/>
      <c r="K165" s="52"/>
      <c r="L165" s="47"/>
      <c r="M165" s="66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65"/>
      <c r="AA165" s="36"/>
      <c r="AB165" s="36"/>
      <c r="AC165" s="36"/>
    </row>
    <row r="166" spans="1:29" x14ac:dyDescent="0.25">
      <c r="A166" s="48">
        <v>163</v>
      </c>
      <c r="B166" s="32" t="s">
        <v>158</v>
      </c>
      <c r="C166" s="67">
        <v>94.2</v>
      </c>
      <c r="D166" s="32">
        <v>21.975000000000001</v>
      </c>
      <c r="E166" s="32">
        <v>22.206</v>
      </c>
      <c r="F166" s="32">
        <f t="shared" si="16"/>
        <v>0.2309999999999981</v>
      </c>
      <c r="G166" s="34">
        <f t="shared" si="17"/>
        <v>0.19861379999999837</v>
      </c>
      <c r="H166" s="50">
        <f>(H11/C193)*C166</f>
        <v>0.1125845834706256</v>
      </c>
      <c r="I166" s="35">
        <f t="shared" si="18"/>
        <v>0.31119838347062395</v>
      </c>
      <c r="J166" s="51"/>
      <c r="K166" s="52"/>
      <c r="L166" s="47"/>
      <c r="M166" s="66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65"/>
      <c r="AA166" s="36"/>
      <c r="AB166" s="36"/>
      <c r="AC166" s="36"/>
    </row>
    <row r="167" spans="1:29" x14ac:dyDescent="0.25">
      <c r="A167" s="48">
        <v>164</v>
      </c>
      <c r="B167" s="32" t="s">
        <v>159</v>
      </c>
      <c r="C167" s="67">
        <v>68.3</v>
      </c>
      <c r="D167" s="32">
        <v>3.0310000000000001</v>
      </c>
      <c r="E167" s="32">
        <v>3.3479999999999999</v>
      </c>
      <c r="F167" s="32">
        <f t="shared" si="16"/>
        <v>0.31699999999999973</v>
      </c>
      <c r="G167" s="34">
        <f t="shared" si="17"/>
        <v>0.27255659999999976</v>
      </c>
      <c r="H167" s="50">
        <f>(H11/C193)*C167</f>
        <v>8.162979884335167E-2</v>
      </c>
      <c r="I167" s="35">
        <f t="shared" si="18"/>
        <v>0.35418639884335146</v>
      </c>
      <c r="J167" s="51"/>
      <c r="K167" s="52"/>
      <c r="L167" s="47"/>
      <c r="M167" s="66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65"/>
      <c r="AA167" s="36"/>
      <c r="AB167" s="36"/>
      <c r="AC167" s="36"/>
    </row>
    <row r="168" spans="1:29" x14ac:dyDescent="0.25">
      <c r="A168" s="48">
        <v>165</v>
      </c>
      <c r="B168" s="32" t="s">
        <v>160</v>
      </c>
      <c r="C168" s="55">
        <v>68.900000000000006</v>
      </c>
      <c r="D168" s="32">
        <v>27.184999999999999</v>
      </c>
      <c r="E168" s="32">
        <v>28.238</v>
      </c>
      <c r="F168" s="32">
        <f t="shared" si="16"/>
        <v>1.0530000000000008</v>
      </c>
      <c r="G168" s="34">
        <f t="shared" si="17"/>
        <v>0.90536940000000077</v>
      </c>
      <c r="H168" s="50">
        <f>(H11/C193)*C168</f>
        <v>8.2346898101126373E-2</v>
      </c>
      <c r="I168" s="35">
        <f t="shared" si="18"/>
        <v>0.98771629810112715</v>
      </c>
      <c r="J168" s="51"/>
      <c r="K168" s="52"/>
      <c r="L168" s="47"/>
      <c r="M168" s="66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65"/>
      <c r="AA168" s="36"/>
      <c r="AB168" s="36"/>
      <c r="AC168" s="36"/>
    </row>
    <row r="169" spans="1:29" x14ac:dyDescent="0.25">
      <c r="A169" s="48">
        <v>166</v>
      </c>
      <c r="B169" s="32" t="s">
        <v>161</v>
      </c>
      <c r="C169" s="67">
        <v>93.9</v>
      </c>
      <c r="D169" s="32">
        <v>28.827000000000002</v>
      </c>
      <c r="E169" s="32">
        <v>30.138999999999999</v>
      </c>
      <c r="F169" s="32">
        <f t="shared" si="16"/>
        <v>1.3119999999999976</v>
      </c>
      <c r="G169" s="34">
        <f t="shared" si="17"/>
        <v>1.128057599999998</v>
      </c>
      <c r="H169" s="50">
        <f>(H11/C193)*C169</f>
        <v>0.11222603384173825</v>
      </c>
      <c r="I169" s="35">
        <f t="shared" si="18"/>
        <v>1.2402836338417362</v>
      </c>
      <c r="J169" s="51"/>
      <c r="K169" s="52"/>
      <c r="L169" s="47"/>
      <c r="M169" s="66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65"/>
      <c r="AA169" s="36"/>
      <c r="AB169" s="36"/>
      <c r="AC169" s="36"/>
    </row>
    <row r="170" spans="1:29" x14ac:dyDescent="0.25">
      <c r="A170" s="48">
        <v>167</v>
      </c>
      <c r="B170" s="32" t="s">
        <v>162</v>
      </c>
      <c r="C170" s="67">
        <v>68.599999999999994</v>
      </c>
      <c r="D170" s="32">
        <v>15.27</v>
      </c>
      <c r="E170" s="32">
        <v>15.704000000000001</v>
      </c>
      <c r="F170" s="32">
        <f t="shared" si="16"/>
        <v>0.43400000000000105</v>
      </c>
      <c r="G170" s="34">
        <f t="shared" si="17"/>
        <v>0.37315320000000091</v>
      </c>
      <c r="H170" s="50">
        <f>(H11/C193)*C170</f>
        <v>8.1988348472239014E-2</v>
      </c>
      <c r="I170" s="35">
        <f t="shared" si="18"/>
        <v>0.45514154847223992</v>
      </c>
      <c r="J170" s="51"/>
      <c r="K170" s="52"/>
      <c r="L170" s="47"/>
      <c r="M170" s="66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65"/>
      <c r="AA170" s="36"/>
      <c r="AB170" s="36"/>
      <c r="AC170" s="36"/>
    </row>
    <row r="171" spans="1:29" x14ac:dyDescent="0.25">
      <c r="A171" s="48">
        <v>168</v>
      </c>
      <c r="B171" s="32" t="s">
        <v>163</v>
      </c>
      <c r="C171" s="67">
        <v>68.7</v>
      </c>
      <c r="D171" s="32">
        <v>18.186</v>
      </c>
      <c r="E171" s="32">
        <v>18.962</v>
      </c>
      <c r="F171" s="32">
        <f t="shared" si="16"/>
        <v>0.7759999999999998</v>
      </c>
      <c r="G171" s="34">
        <f t="shared" si="17"/>
        <v>0.66720479999999982</v>
      </c>
      <c r="H171" s="50">
        <f>(H11/C193)*C171</f>
        <v>8.2107865015201467E-2</v>
      </c>
      <c r="I171" s="35">
        <f t="shared" si="18"/>
        <v>0.74931266501520133</v>
      </c>
      <c r="J171" s="51"/>
      <c r="K171" s="52"/>
      <c r="L171" s="47"/>
      <c r="M171" s="66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65"/>
      <c r="AA171" s="36"/>
      <c r="AB171" s="36"/>
      <c r="AC171" s="36"/>
    </row>
    <row r="172" spans="1:29" s="18" customFormat="1" x14ac:dyDescent="0.25">
      <c r="A172" s="48">
        <v>169</v>
      </c>
      <c r="B172" s="32" t="s">
        <v>164</v>
      </c>
      <c r="C172" s="67">
        <v>93.9</v>
      </c>
      <c r="D172" s="32">
        <v>23.37</v>
      </c>
      <c r="E172" s="32">
        <v>24.420999999999999</v>
      </c>
      <c r="F172" s="32">
        <f t="shared" si="16"/>
        <v>1.0509999999999984</v>
      </c>
      <c r="G172" s="34">
        <f t="shared" si="17"/>
        <v>0.90364979999999862</v>
      </c>
      <c r="H172" s="50">
        <f>(H11/C193)*C172</f>
        <v>0.11222603384173825</v>
      </c>
      <c r="I172" s="35">
        <f t="shared" si="18"/>
        <v>1.0158758338417369</v>
      </c>
      <c r="J172" s="51"/>
      <c r="K172" s="52"/>
      <c r="L172" s="47"/>
      <c r="M172" s="66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65"/>
      <c r="AA172" s="36"/>
      <c r="AB172" s="36"/>
      <c r="AC172" s="36"/>
    </row>
    <row r="173" spans="1:29" x14ac:dyDescent="0.25">
      <c r="A173" s="48">
        <v>170</v>
      </c>
      <c r="B173" s="32" t="s">
        <v>165</v>
      </c>
      <c r="C173" s="67">
        <v>69.099999999999994</v>
      </c>
      <c r="D173" s="32">
        <v>12.938000000000001</v>
      </c>
      <c r="E173" s="32">
        <v>13.39</v>
      </c>
      <c r="F173" s="32">
        <f t="shared" si="16"/>
        <v>0.45199999999999996</v>
      </c>
      <c r="G173" s="34">
        <f t="shared" si="17"/>
        <v>0.38862959999999996</v>
      </c>
      <c r="H173" s="50">
        <f>(H11/C193)*C173</f>
        <v>8.2585931187051251E-2</v>
      </c>
      <c r="I173" s="35">
        <f t="shared" si="18"/>
        <v>0.47121553118705123</v>
      </c>
      <c r="J173" s="51"/>
      <c r="K173" s="52"/>
      <c r="L173" s="47"/>
      <c r="M173" s="66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65"/>
      <c r="AA173" s="36"/>
      <c r="AB173" s="36"/>
      <c r="AC173" s="36"/>
    </row>
    <row r="174" spans="1:29" x14ac:dyDescent="0.25">
      <c r="A174" s="48">
        <v>171</v>
      </c>
      <c r="B174" s="32" t="s">
        <v>166</v>
      </c>
      <c r="C174" s="67">
        <v>68.400000000000006</v>
      </c>
      <c r="D174" s="32">
        <v>15.194000000000001</v>
      </c>
      <c r="E174" s="32">
        <v>16.241</v>
      </c>
      <c r="F174" s="32">
        <f t="shared" si="16"/>
        <v>1.0469999999999988</v>
      </c>
      <c r="G174" s="34">
        <f t="shared" si="17"/>
        <v>0.90021059999999897</v>
      </c>
      <c r="H174" s="50">
        <f>(H11/C193)*C174</f>
        <v>8.1749315386314136E-2</v>
      </c>
      <c r="I174" s="35">
        <f t="shared" si="18"/>
        <v>0.98195991538631311</v>
      </c>
      <c r="J174" s="51"/>
      <c r="K174" s="52"/>
      <c r="L174" s="47"/>
      <c r="M174" s="66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65"/>
      <c r="AA174" s="36"/>
      <c r="AB174" s="36"/>
      <c r="AC174" s="36"/>
    </row>
    <row r="175" spans="1:29" x14ac:dyDescent="0.25">
      <c r="A175" s="48">
        <v>172</v>
      </c>
      <c r="B175" s="32" t="s">
        <v>167</v>
      </c>
      <c r="C175" s="67">
        <v>94</v>
      </c>
      <c r="D175" s="32">
        <v>18.318000000000001</v>
      </c>
      <c r="E175" s="32">
        <v>18.318000000000001</v>
      </c>
      <c r="F175" s="32">
        <f t="shared" si="16"/>
        <v>0</v>
      </c>
      <c r="G175" s="34">
        <f t="shared" si="17"/>
        <v>0</v>
      </c>
      <c r="H175" s="50">
        <f>(H11/C193)*C175</f>
        <v>0.1123455503847007</v>
      </c>
      <c r="I175" s="35">
        <f t="shared" si="18"/>
        <v>0.1123455503847007</v>
      </c>
      <c r="J175" s="51"/>
      <c r="K175" s="52"/>
      <c r="L175" s="47"/>
      <c r="M175" s="66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65"/>
      <c r="AA175" s="36"/>
      <c r="AB175" s="36"/>
      <c r="AC175" s="36"/>
    </row>
    <row r="176" spans="1:29" x14ac:dyDescent="0.25">
      <c r="A176" s="48">
        <v>173</v>
      </c>
      <c r="B176" s="32" t="s">
        <v>168</v>
      </c>
      <c r="C176" s="67">
        <v>68.400000000000006</v>
      </c>
      <c r="D176" s="32">
        <v>0.56000000000000005</v>
      </c>
      <c r="E176" s="32">
        <v>0.56000000000000005</v>
      </c>
      <c r="F176" s="32">
        <f t="shared" si="16"/>
        <v>0</v>
      </c>
      <c r="G176" s="34">
        <f t="shared" si="17"/>
        <v>0</v>
      </c>
      <c r="H176" s="50">
        <f>(H11/C193)*C176</f>
        <v>8.1749315386314136E-2</v>
      </c>
      <c r="I176" s="35">
        <f t="shared" si="18"/>
        <v>8.1749315386314136E-2</v>
      </c>
      <c r="J176" s="51"/>
      <c r="K176" s="52"/>
      <c r="L176" s="47"/>
      <c r="M176" s="66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65"/>
      <c r="AA176" s="36"/>
      <c r="AB176" s="36"/>
      <c r="AC176" s="36"/>
    </row>
    <row r="177" spans="1:29" x14ac:dyDescent="0.25">
      <c r="A177" s="48">
        <v>174</v>
      </c>
      <c r="B177" s="32" t="s">
        <v>169</v>
      </c>
      <c r="C177" s="67">
        <v>68.400000000000006</v>
      </c>
      <c r="D177" s="32">
        <v>1.825</v>
      </c>
      <c r="E177" s="32">
        <v>1.825</v>
      </c>
      <c r="F177" s="32">
        <f t="shared" si="16"/>
        <v>0</v>
      </c>
      <c r="G177" s="34">
        <f t="shared" si="17"/>
        <v>0</v>
      </c>
      <c r="H177" s="50">
        <f>(H11/C193)*C177</f>
        <v>8.1749315386314136E-2</v>
      </c>
      <c r="I177" s="35">
        <f t="shared" si="18"/>
        <v>8.1749315386314136E-2</v>
      </c>
      <c r="J177" s="51"/>
      <c r="K177" s="52"/>
      <c r="L177" s="47"/>
      <c r="M177" s="66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65"/>
      <c r="AA177" s="36"/>
      <c r="AB177" s="36"/>
      <c r="AC177" s="36"/>
    </row>
    <row r="178" spans="1:29" x14ac:dyDescent="0.25">
      <c r="A178" s="48">
        <v>175</v>
      </c>
      <c r="B178" s="32" t="s">
        <v>170</v>
      </c>
      <c r="C178" s="67">
        <v>94.1</v>
      </c>
      <c r="D178" s="32">
        <v>29.681999999999999</v>
      </c>
      <c r="E178" s="32">
        <v>31.27</v>
      </c>
      <c r="F178" s="32">
        <f t="shared" si="16"/>
        <v>1.588000000000001</v>
      </c>
      <c r="G178" s="34">
        <f t="shared" si="17"/>
        <v>1.3653624000000009</v>
      </c>
      <c r="H178" s="50">
        <f>(H11/C193)*C178</f>
        <v>0.11246506692766314</v>
      </c>
      <c r="I178" s="35">
        <f t="shared" si="18"/>
        <v>1.4778274669276641</v>
      </c>
      <c r="J178" s="51"/>
      <c r="K178" s="52"/>
      <c r="L178" s="47"/>
      <c r="M178" s="66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65"/>
      <c r="AA178" s="36"/>
      <c r="AB178" s="36"/>
      <c r="AC178" s="36"/>
    </row>
    <row r="179" spans="1:29" x14ac:dyDescent="0.25">
      <c r="A179" s="48">
        <v>176</v>
      </c>
      <c r="B179" s="32" t="s">
        <v>171</v>
      </c>
      <c r="C179" s="67">
        <v>68.8</v>
      </c>
      <c r="D179" s="32">
        <v>26.442</v>
      </c>
      <c r="E179" s="32">
        <v>27.658000000000001</v>
      </c>
      <c r="F179" s="32">
        <f t="shared" si="16"/>
        <v>1.2160000000000011</v>
      </c>
      <c r="G179" s="34">
        <f t="shared" si="17"/>
        <v>1.045516800000001</v>
      </c>
      <c r="H179" s="50">
        <f>(H11/C193)*C179</f>
        <v>8.2227381558163906E-2</v>
      </c>
      <c r="I179" s="35">
        <f t="shared" si="18"/>
        <v>1.127744181558165</v>
      </c>
      <c r="J179" s="51"/>
      <c r="K179" s="52"/>
      <c r="L179" s="47"/>
      <c r="M179" s="66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65"/>
      <c r="AA179" s="36"/>
      <c r="AB179" s="36"/>
      <c r="AC179" s="36"/>
    </row>
    <row r="180" spans="1:29" x14ac:dyDescent="0.25">
      <c r="A180" s="48">
        <v>177</v>
      </c>
      <c r="B180" s="32" t="s">
        <v>172</v>
      </c>
      <c r="C180" s="67">
        <v>68.5</v>
      </c>
      <c r="D180" s="32">
        <v>17.576000000000001</v>
      </c>
      <c r="E180" s="32">
        <v>18.384</v>
      </c>
      <c r="F180" s="32">
        <f t="shared" si="16"/>
        <v>0.80799999999999983</v>
      </c>
      <c r="G180" s="34">
        <f t="shared" si="17"/>
        <v>0.69471839999999985</v>
      </c>
      <c r="H180" s="50">
        <f>(H11/C193)*C180</f>
        <v>8.1868831929276575E-2</v>
      </c>
      <c r="I180" s="35">
        <f t="shared" si="18"/>
        <v>0.77658723192927637</v>
      </c>
      <c r="J180" s="51"/>
      <c r="K180" s="52"/>
      <c r="L180" s="47"/>
      <c r="M180" s="66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65"/>
      <c r="AA180" s="36"/>
      <c r="AB180" s="36"/>
      <c r="AC180" s="36"/>
    </row>
    <row r="181" spans="1:29" x14ac:dyDescent="0.25">
      <c r="A181" s="48">
        <v>178</v>
      </c>
      <c r="B181" s="32" t="s">
        <v>173</v>
      </c>
      <c r="C181" s="67">
        <v>94.3</v>
      </c>
      <c r="D181" s="32">
        <v>8.6470000000000002</v>
      </c>
      <c r="E181" s="32">
        <v>9.9060000000000006</v>
      </c>
      <c r="F181" s="32">
        <f t="shared" si="16"/>
        <v>1.2590000000000003</v>
      </c>
      <c r="G181" s="34">
        <f t="shared" si="17"/>
        <v>1.0824882000000002</v>
      </c>
      <c r="H181" s="50">
        <f>(H11/C193)*C181</f>
        <v>0.11270410001358803</v>
      </c>
      <c r="I181" s="35">
        <f t="shared" si="18"/>
        <v>1.1951923000135882</v>
      </c>
      <c r="J181" s="51"/>
      <c r="K181" s="52"/>
      <c r="L181" s="47"/>
      <c r="M181" s="66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65"/>
      <c r="AA181" s="36"/>
      <c r="AB181" s="36"/>
      <c r="AC181" s="36"/>
    </row>
    <row r="182" spans="1:29" x14ac:dyDescent="0.25">
      <c r="A182" s="48">
        <v>179</v>
      </c>
      <c r="B182" s="32" t="s">
        <v>174</v>
      </c>
      <c r="C182" s="67">
        <v>68.8</v>
      </c>
      <c r="D182" s="32">
        <v>14.36</v>
      </c>
      <c r="E182" s="32">
        <v>15.042999999999999</v>
      </c>
      <c r="F182" s="32">
        <f t="shared" si="16"/>
        <v>0.68299999999999983</v>
      </c>
      <c r="G182" s="34">
        <f t="shared" si="17"/>
        <v>0.58724339999999986</v>
      </c>
      <c r="H182" s="50">
        <f>(H11/C193)*C182</f>
        <v>8.2227381558163906E-2</v>
      </c>
      <c r="I182" s="35">
        <f t="shared" si="18"/>
        <v>0.66947078155816375</v>
      </c>
      <c r="J182" s="51"/>
      <c r="K182" s="52"/>
      <c r="L182" s="47"/>
      <c r="M182" s="66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65"/>
      <c r="AA182" s="36"/>
      <c r="AB182" s="36"/>
      <c r="AC182" s="36"/>
    </row>
    <row r="183" spans="1:29" x14ac:dyDescent="0.25">
      <c r="A183" s="48">
        <v>180</v>
      </c>
      <c r="B183" s="32" t="s">
        <v>175</v>
      </c>
      <c r="C183" s="67">
        <v>68.7</v>
      </c>
      <c r="D183" s="32">
        <v>11.805</v>
      </c>
      <c r="E183" s="32">
        <v>11.954000000000001</v>
      </c>
      <c r="F183" s="32">
        <f t="shared" si="16"/>
        <v>0.14900000000000091</v>
      </c>
      <c r="G183" s="34">
        <f t="shared" si="17"/>
        <v>0.12811020000000078</v>
      </c>
      <c r="H183" s="50">
        <f>(H11/C193)*C183</f>
        <v>8.2107865015201467E-2</v>
      </c>
      <c r="I183" s="35">
        <f t="shared" si="18"/>
        <v>0.21021806501520224</v>
      </c>
      <c r="J183" s="51"/>
      <c r="K183" s="52"/>
      <c r="L183" s="47"/>
      <c r="M183" s="66"/>
      <c r="N183" s="69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65"/>
      <c r="AA183" s="36"/>
      <c r="AB183" s="36"/>
      <c r="AC183" s="36"/>
    </row>
    <row r="184" spans="1:29" x14ac:dyDescent="0.25">
      <c r="A184" s="48">
        <v>181</v>
      </c>
      <c r="B184" s="32" t="s">
        <v>176</v>
      </c>
      <c r="C184" s="67">
        <v>94.1</v>
      </c>
      <c r="D184" s="32">
        <v>25.146000000000001</v>
      </c>
      <c r="E184" s="32">
        <v>26.745999999999999</v>
      </c>
      <c r="F184" s="32">
        <f t="shared" si="16"/>
        <v>1.5999999999999979</v>
      </c>
      <c r="G184" s="34">
        <f t="shared" si="17"/>
        <v>1.3756799999999982</v>
      </c>
      <c r="H184" s="50">
        <f>(H11/C193)*C184</f>
        <v>0.11246506692766314</v>
      </c>
      <c r="I184" s="35">
        <f t="shared" si="18"/>
        <v>1.4881450669276615</v>
      </c>
      <c r="J184" s="51"/>
      <c r="K184" s="52"/>
      <c r="L184" s="47"/>
      <c r="M184" s="66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65"/>
      <c r="AA184" s="36"/>
      <c r="AB184" s="36"/>
      <c r="AC184" s="36"/>
    </row>
    <row r="185" spans="1:29" x14ac:dyDescent="0.25">
      <c r="A185" s="48">
        <v>182</v>
      </c>
      <c r="B185" s="32" t="s">
        <v>177</v>
      </c>
      <c r="C185" s="67">
        <v>69.099999999999994</v>
      </c>
      <c r="D185" s="32">
        <v>14.797000000000001</v>
      </c>
      <c r="E185" s="32">
        <v>15.558999999999999</v>
      </c>
      <c r="F185" s="32">
        <f t="shared" si="16"/>
        <v>0.76199999999999868</v>
      </c>
      <c r="G185" s="34">
        <f t="shared" si="17"/>
        <v>0.65516759999999885</v>
      </c>
      <c r="H185" s="50">
        <f>(H11/C193)*C185</f>
        <v>8.2585931187051251E-2</v>
      </c>
      <c r="I185" s="35">
        <f t="shared" si="18"/>
        <v>0.73775353118705012</v>
      </c>
      <c r="J185" s="51"/>
      <c r="K185" s="52"/>
      <c r="L185" s="47"/>
      <c r="M185" s="66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65"/>
      <c r="AA185" s="36"/>
      <c r="AB185" s="36"/>
      <c r="AC185" s="36"/>
    </row>
    <row r="186" spans="1:29" x14ac:dyDescent="0.25">
      <c r="A186" s="48">
        <v>183</v>
      </c>
      <c r="B186" s="32" t="s">
        <v>178</v>
      </c>
      <c r="C186" s="67">
        <v>68.599999999999994</v>
      </c>
      <c r="D186" s="32">
        <v>23.388999999999999</v>
      </c>
      <c r="E186" s="32">
        <v>24.39</v>
      </c>
      <c r="F186" s="32">
        <f t="shared" si="16"/>
        <v>1.0010000000000012</v>
      </c>
      <c r="G186" s="34">
        <f t="shared" si="17"/>
        <v>0.86065980000000109</v>
      </c>
      <c r="H186" s="50">
        <f>(H11/C193)*C186</f>
        <v>8.1988348472239014E-2</v>
      </c>
      <c r="I186" s="35">
        <f t="shared" si="18"/>
        <v>0.9426481484722401</v>
      </c>
      <c r="J186" s="51"/>
      <c r="K186" s="52"/>
      <c r="L186" s="47"/>
      <c r="M186" s="66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65"/>
      <c r="AA186" s="36"/>
      <c r="AB186" s="36"/>
      <c r="AC186" s="36"/>
    </row>
    <row r="187" spans="1:29" x14ac:dyDescent="0.25">
      <c r="A187" s="48">
        <v>184</v>
      </c>
      <c r="B187" s="32" t="s">
        <v>179</v>
      </c>
      <c r="C187" s="67">
        <v>94.1</v>
      </c>
      <c r="D187" s="32">
        <v>19.279</v>
      </c>
      <c r="E187" s="32">
        <v>19.279</v>
      </c>
      <c r="F187" s="32">
        <f t="shared" si="16"/>
        <v>0</v>
      </c>
      <c r="G187" s="34">
        <f t="shared" si="17"/>
        <v>0</v>
      </c>
      <c r="H187" s="50">
        <f>(H11/C193)*C187</f>
        <v>0.11246506692766314</v>
      </c>
      <c r="I187" s="35">
        <f t="shared" si="18"/>
        <v>0.11246506692766314</v>
      </c>
      <c r="J187" s="51"/>
      <c r="K187" s="52"/>
      <c r="L187" s="47"/>
      <c r="M187" s="66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65"/>
      <c r="AA187" s="36"/>
      <c r="AB187" s="36"/>
      <c r="AC187" s="36"/>
    </row>
    <row r="188" spans="1:29" x14ac:dyDescent="0.25">
      <c r="A188" s="48">
        <v>185</v>
      </c>
      <c r="B188" s="32" t="s">
        <v>180</v>
      </c>
      <c r="C188" s="67">
        <v>69.099999999999994</v>
      </c>
      <c r="D188" s="32">
        <v>9.048</v>
      </c>
      <c r="E188" s="32">
        <v>9.048</v>
      </c>
      <c r="F188" s="32">
        <f>E188-D188</f>
        <v>0</v>
      </c>
      <c r="G188" s="34">
        <f t="shared" si="17"/>
        <v>0</v>
      </c>
      <c r="H188" s="50">
        <f>(H11/C193)*C188</f>
        <v>8.2585931187051251E-2</v>
      </c>
      <c r="I188" s="35">
        <f t="shared" si="18"/>
        <v>8.2585931187051251E-2</v>
      </c>
      <c r="J188" s="51"/>
      <c r="K188" s="52"/>
      <c r="L188" s="47"/>
      <c r="M188" s="66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65"/>
      <c r="AA188" s="36"/>
      <c r="AB188" s="36"/>
      <c r="AC188" s="36"/>
    </row>
    <row r="189" spans="1:29" x14ac:dyDescent="0.25">
      <c r="A189" s="48">
        <v>186</v>
      </c>
      <c r="B189" s="32" t="s">
        <v>181</v>
      </c>
      <c r="C189" s="67">
        <v>69</v>
      </c>
      <c r="D189" s="32">
        <v>9.3919999999999995</v>
      </c>
      <c r="E189" s="32">
        <v>9.3919999999999995</v>
      </c>
      <c r="F189" s="32">
        <f t="shared" si="16"/>
        <v>0</v>
      </c>
      <c r="G189" s="34">
        <f t="shared" si="17"/>
        <v>0</v>
      </c>
      <c r="H189" s="50">
        <f>(H11/C193)*C189</f>
        <v>8.2466414644088812E-2</v>
      </c>
      <c r="I189" s="35">
        <f>G189+H189</f>
        <v>8.2466414644088812E-2</v>
      </c>
      <c r="J189" s="51"/>
      <c r="K189" s="52"/>
      <c r="L189" s="47"/>
      <c r="M189" s="70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65"/>
      <c r="AA189" s="36"/>
      <c r="AB189" s="36"/>
      <c r="AC189" s="36"/>
    </row>
    <row r="190" spans="1:29" x14ac:dyDescent="0.25">
      <c r="A190" s="278" t="s">
        <v>263</v>
      </c>
      <c r="B190" s="32" t="s">
        <v>264</v>
      </c>
      <c r="C190" s="281">
        <v>743.5</v>
      </c>
      <c r="D190" s="26">
        <v>66.173000000000002</v>
      </c>
      <c r="E190" s="26">
        <v>68.319999999999993</v>
      </c>
      <c r="F190" s="26">
        <f t="shared" si="16"/>
        <v>2.1469999999999914</v>
      </c>
      <c r="G190" s="34">
        <f t="shared" si="17"/>
        <v>1.8459905999999926</v>
      </c>
      <c r="H190" s="284">
        <f>(H11/C193)*C190</f>
        <v>0.8886054969257976</v>
      </c>
      <c r="I190" s="26">
        <f>G190+H190</f>
        <v>2.7345960969257903</v>
      </c>
      <c r="J190" s="56"/>
      <c r="K190" s="52"/>
      <c r="L190" s="47"/>
      <c r="M190" s="71"/>
      <c r="N190" s="56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65"/>
      <c r="AA190" s="36"/>
      <c r="AB190" s="36"/>
      <c r="AC190" s="36"/>
    </row>
    <row r="191" spans="1:29" x14ac:dyDescent="0.25">
      <c r="A191" s="279"/>
      <c r="B191" s="32" t="s">
        <v>265</v>
      </c>
      <c r="C191" s="282"/>
      <c r="D191" s="26">
        <v>58.438000000000002</v>
      </c>
      <c r="E191" s="26">
        <v>60.201000000000001</v>
      </c>
      <c r="F191" s="26">
        <f t="shared" si="16"/>
        <v>1.7629999999999981</v>
      </c>
      <c r="G191" s="34">
        <f t="shared" si="17"/>
        <v>1.5158273999999985</v>
      </c>
      <c r="H191" s="285"/>
      <c r="I191" s="26">
        <f t="shared" ref="I191:I192" si="19">G191+H191</f>
        <v>1.5158273999999985</v>
      </c>
      <c r="J191" s="56"/>
      <c r="K191" s="52"/>
      <c r="L191" s="47"/>
      <c r="M191" s="71"/>
      <c r="N191" s="56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65"/>
      <c r="AA191" s="36"/>
      <c r="AB191" s="36"/>
      <c r="AC191" s="36"/>
    </row>
    <row r="192" spans="1:29" x14ac:dyDescent="0.25">
      <c r="A192" s="280"/>
      <c r="B192" s="32" t="s">
        <v>266</v>
      </c>
      <c r="C192" s="283"/>
      <c r="D192" s="26">
        <v>6.5</v>
      </c>
      <c r="E192" s="26">
        <v>9</v>
      </c>
      <c r="F192" s="26">
        <f>E192-D192</f>
        <v>2.5</v>
      </c>
      <c r="G192" s="34">
        <f t="shared" si="17"/>
        <v>2.1495000000000002</v>
      </c>
      <c r="H192" s="286"/>
      <c r="I192" s="26">
        <f t="shared" si="19"/>
        <v>2.1495000000000002</v>
      </c>
      <c r="J192" s="56"/>
      <c r="K192" s="52"/>
      <c r="L192" s="47"/>
      <c r="M192" s="71"/>
      <c r="N192" s="56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65"/>
      <c r="AA192" s="36"/>
      <c r="AB192" s="36"/>
      <c r="AC192" s="36"/>
    </row>
    <row r="193" spans="1:29" x14ac:dyDescent="0.25">
      <c r="A193" s="287" t="s">
        <v>3</v>
      </c>
      <c r="B193" s="288"/>
      <c r="C193" s="60">
        <f>SUM(C16:C192)</f>
        <v>11775.400000000001</v>
      </c>
      <c r="D193" s="72">
        <f t="shared" ref="D193:I193" si="20">SUM(D16:D192)</f>
        <v>2721.0789999999997</v>
      </c>
      <c r="E193" s="72">
        <f t="shared" si="20"/>
        <v>2830.3339999999994</v>
      </c>
      <c r="F193" s="61">
        <f>SUM(F16:F192)</f>
        <v>109.25499999999997</v>
      </c>
      <c r="G193" s="61">
        <f t="shared" si="20"/>
        <v>93.937448999999944</v>
      </c>
      <c r="H193" s="61">
        <f t="shared" si="20"/>
        <v>14.073551000000048</v>
      </c>
      <c r="I193" s="61">
        <f t="shared" si="20"/>
        <v>108.01100000000001</v>
      </c>
      <c r="J193" s="73"/>
      <c r="K193" s="69"/>
      <c r="L193" s="74"/>
      <c r="M193" s="70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65"/>
      <c r="AA193" s="36"/>
      <c r="AB193" s="36"/>
      <c r="AC193" s="36"/>
    </row>
    <row r="194" spans="1:29" x14ac:dyDescent="0.25">
      <c r="A194" s="75"/>
      <c r="B194" s="36"/>
      <c r="C194" s="75"/>
      <c r="D194" s="36"/>
      <c r="E194" s="36"/>
      <c r="F194" s="36"/>
      <c r="G194" s="36"/>
      <c r="H194" s="37"/>
      <c r="I194" s="38"/>
      <c r="J194" s="56"/>
      <c r="K194" s="51"/>
      <c r="L194" s="51"/>
      <c r="M194" s="70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65"/>
      <c r="AA194" s="36"/>
      <c r="AB194" s="36"/>
      <c r="AC194" s="36"/>
    </row>
    <row r="195" spans="1:29" x14ac:dyDescent="0.25">
      <c r="A195" s="273" t="s">
        <v>268</v>
      </c>
      <c r="B195" s="274"/>
      <c r="C195" s="274"/>
      <c r="D195" s="63"/>
      <c r="E195" s="275" t="s">
        <v>269</v>
      </c>
      <c r="F195" s="275"/>
      <c r="G195" s="275"/>
      <c r="H195" s="275"/>
      <c r="I195" s="275"/>
      <c r="J195" s="51"/>
      <c r="K195" s="51"/>
      <c r="L195" s="51"/>
      <c r="M195" s="70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65"/>
      <c r="AA195" s="36"/>
      <c r="AB195" s="36"/>
      <c r="AC195" s="36"/>
    </row>
    <row r="196" spans="1:29" x14ac:dyDescent="0.25">
      <c r="O196" s="3"/>
    </row>
    <row r="197" spans="1:29" x14ac:dyDescent="0.25">
      <c r="A197" s="289" t="s">
        <v>270</v>
      </c>
      <c r="B197" s="290"/>
      <c r="C197" s="290"/>
      <c r="D197" s="22"/>
      <c r="E197" s="291" t="s">
        <v>271</v>
      </c>
      <c r="F197" s="291"/>
      <c r="G197" s="291"/>
      <c r="H197" s="291"/>
      <c r="I197" s="291"/>
    </row>
  </sheetData>
  <mergeCells count="46">
    <mergeCell ref="A193:B193"/>
    <mergeCell ref="A195:C195"/>
    <mergeCell ref="E195:I195"/>
    <mergeCell ref="A197:C197"/>
    <mergeCell ref="E197:I197"/>
    <mergeCell ref="N83:P83"/>
    <mergeCell ref="R83:V83"/>
    <mergeCell ref="A190:A192"/>
    <mergeCell ref="C190:C192"/>
    <mergeCell ref="H190:H192"/>
    <mergeCell ref="Y13:Z13"/>
    <mergeCell ref="A15:I15"/>
    <mergeCell ref="N15:V15"/>
    <mergeCell ref="Z41:AC41"/>
    <mergeCell ref="N81:P81"/>
    <mergeCell ref="R81:V81"/>
    <mergeCell ref="N79:O79"/>
    <mergeCell ref="K13:L13"/>
    <mergeCell ref="A10:D11"/>
    <mergeCell ref="E10:G10"/>
    <mergeCell ref="N10:Q11"/>
    <mergeCell ref="R10:T10"/>
    <mergeCell ref="E11:G11"/>
    <mergeCell ref="R11:T11"/>
    <mergeCell ref="A5:L5"/>
    <mergeCell ref="N5:Z5"/>
    <mergeCell ref="A7:H7"/>
    <mergeCell ref="J7:J11"/>
    <mergeCell ref="K7:L11"/>
    <mergeCell ref="N7:U7"/>
    <mergeCell ref="X7:X11"/>
    <mergeCell ref="Y7:Z11"/>
    <mergeCell ref="A8:D8"/>
    <mergeCell ref="E8:G8"/>
    <mergeCell ref="N8:Q8"/>
    <mergeCell ref="R8:T8"/>
    <mergeCell ref="A9:D9"/>
    <mergeCell ref="E9:G9"/>
    <mergeCell ref="N9:Q9"/>
    <mergeCell ref="R9:T9"/>
    <mergeCell ref="A1:L1"/>
    <mergeCell ref="N1:Z1"/>
    <mergeCell ref="A3:L3"/>
    <mergeCell ref="N3:Z3"/>
    <mergeCell ref="A4:L4"/>
    <mergeCell ref="N4:Z4"/>
  </mergeCells>
  <pageMargins left="0.7" right="0.7" top="0.75" bottom="0.75" header="0.3" footer="0.3"/>
  <pageSetup paperSize="9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97"/>
  <sheetViews>
    <sheetView topLeftCell="A4" zoomScaleNormal="100" workbookViewId="0">
      <pane ySplit="11" topLeftCell="A162" activePane="bottomLeft" state="frozen"/>
      <selection activeCell="A4" sqref="A4"/>
      <selection pane="bottomLeft" activeCell="M23" sqref="M23"/>
    </sheetView>
  </sheetViews>
  <sheetFormatPr defaultRowHeight="15" x14ac:dyDescent="0.25"/>
  <cols>
    <col min="1" max="1" width="9.140625" style="4"/>
    <col min="2" max="2" width="18.42578125" style="4" customWidth="1"/>
    <col min="3" max="3" width="9.5703125" style="4" bestFit="1" customWidth="1"/>
    <col min="4" max="4" width="9.28515625" style="4" bestFit="1" customWidth="1"/>
    <col min="5" max="5" width="9.5703125" style="4" bestFit="1" customWidth="1"/>
    <col min="6" max="7" width="9.28515625" style="4" bestFit="1" customWidth="1"/>
    <col min="8" max="8" width="9.7109375" style="4" customWidth="1"/>
    <col min="9" max="9" width="9.28515625" style="4" bestFit="1" customWidth="1"/>
    <col min="10" max="10" width="20.140625" style="4" customWidth="1"/>
    <col min="11" max="11" width="9.140625" style="36" customWidth="1"/>
    <col min="12" max="12" width="9.28515625" style="4" customWidth="1"/>
    <col min="13" max="13" width="10.42578125" style="4" customWidth="1"/>
    <col min="14" max="14" width="9.140625" style="4"/>
    <col min="15" max="15" width="19.7109375" style="4" customWidth="1"/>
    <col min="16" max="21" width="9.140625" style="4"/>
    <col min="22" max="22" width="9.140625" style="4" customWidth="1"/>
    <col min="23" max="23" width="10.7109375" style="4" hidden="1" customWidth="1"/>
    <col min="24" max="24" width="19.42578125" style="4" customWidth="1"/>
    <col min="25" max="25" width="11.42578125" style="4" bestFit="1" customWidth="1"/>
    <col min="26" max="26" width="9.140625" style="81"/>
    <col min="27" max="16384" width="9.140625" style="4"/>
  </cols>
  <sheetData>
    <row r="1" spans="1:29" ht="20.25" x14ac:dyDescent="0.3">
      <c r="A1" s="258" t="s">
        <v>8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76"/>
      <c r="N1" s="258" t="s">
        <v>8</v>
      </c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</row>
    <row r="2" spans="1:29" ht="20.25" x14ac:dyDescent="0.3">
      <c r="A2" s="6"/>
      <c r="B2" s="30"/>
      <c r="C2" s="6"/>
      <c r="D2" s="30"/>
      <c r="E2" s="30"/>
      <c r="F2" s="30"/>
      <c r="G2" s="30"/>
      <c r="H2" s="7"/>
      <c r="I2" s="8"/>
      <c r="J2" s="9"/>
      <c r="K2" s="23"/>
      <c r="L2" s="9"/>
      <c r="M2" s="76"/>
      <c r="N2" s="6"/>
      <c r="O2" s="30"/>
      <c r="P2" s="6"/>
      <c r="Q2" s="30"/>
      <c r="R2" s="30"/>
      <c r="S2" s="30"/>
      <c r="T2" s="30"/>
      <c r="U2" s="7"/>
      <c r="V2" s="8"/>
      <c r="W2" s="9"/>
      <c r="X2" s="9"/>
      <c r="Y2" s="9"/>
      <c r="Z2" s="9"/>
    </row>
    <row r="3" spans="1:29" ht="18.75" x14ac:dyDescent="0.25">
      <c r="A3" s="259" t="s">
        <v>16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76"/>
      <c r="N3" s="260" t="s">
        <v>182</v>
      </c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</row>
    <row r="4" spans="1:29" ht="18.75" customHeight="1" x14ac:dyDescent="0.25">
      <c r="A4" s="261" t="s">
        <v>272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76"/>
      <c r="N4" s="262" t="s">
        <v>273</v>
      </c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</row>
    <row r="5" spans="1:29" ht="18.75" customHeight="1" x14ac:dyDescent="0.25">
      <c r="A5" s="261" t="s">
        <v>276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76"/>
      <c r="N5" s="261" t="str">
        <f>A5</f>
        <v>за период с 28.04.2020 по 24.10.2020 .</v>
      </c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</row>
    <row r="6" spans="1:29" ht="18.75" x14ac:dyDescent="0.25">
      <c r="A6" s="10"/>
      <c r="B6" s="10"/>
      <c r="C6" s="10"/>
      <c r="D6" s="10"/>
      <c r="E6" s="10"/>
      <c r="F6" s="10"/>
      <c r="G6" s="10"/>
      <c r="H6" s="10"/>
      <c r="I6" s="11"/>
      <c r="J6" s="11"/>
      <c r="K6" s="24"/>
      <c r="L6" s="11"/>
      <c r="M6" s="76"/>
      <c r="N6" s="10"/>
      <c r="O6" s="10"/>
      <c r="P6" s="10"/>
      <c r="Q6" s="10"/>
      <c r="R6" s="10"/>
      <c r="S6" s="10"/>
      <c r="T6" s="10"/>
      <c r="U6" s="10"/>
      <c r="V6" s="11"/>
      <c r="W6" s="11"/>
      <c r="X6" s="11"/>
      <c r="Y6" s="11"/>
      <c r="Z6" s="11"/>
    </row>
    <row r="7" spans="1:29" ht="36" customHeight="1" x14ac:dyDescent="0.25">
      <c r="A7" s="205" t="s">
        <v>9</v>
      </c>
      <c r="B7" s="206"/>
      <c r="C7" s="206"/>
      <c r="D7" s="206"/>
      <c r="E7" s="206"/>
      <c r="F7" s="206"/>
      <c r="G7" s="206"/>
      <c r="H7" s="207"/>
      <c r="I7" s="12"/>
      <c r="J7" s="263" t="s">
        <v>274</v>
      </c>
      <c r="K7" s="214"/>
      <c r="L7" s="214"/>
      <c r="M7" s="76"/>
      <c r="N7" s="205" t="s">
        <v>9</v>
      </c>
      <c r="O7" s="206"/>
      <c r="P7" s="206"/>
      <c r="Q7" s="206"/>
      <c r="R7" s="206"/>
      <c r="S7" s="206"/>
      <c r="T7" s="206"/>
      <c r="U7" s="207"/>
      <c r="V7" s="12"/>
      <c r="W7" s="13" t="s">
        <v>12</v>
      </c>
      <c r="X7" s="263" t="s">
        <v>13</v>
      </c>
      <c r="Y7" s="214"/>
      <c r="Z7" s="214"/>
    </row>
    <row r="8" spans="1:29" ht="84" x14ac:dyDescent="0.25">
      <c r="A8" s="219" t="s">
        <v>4</v>
      </c>
      <c r="B8" s="219"/>
      <c r="C8" s="219"/>
      <c r="D8" s="219"/>
      <c r="E8" s="219" t="s">
        <v>5</v>
      </c>
      <c r="F8" s="219"/>
      <c r="G8" s="219"/>
      <c r="H8" s="77" t="s">
        <v>277</v>
      </c>
      <c r="I8" s="29"/>
      <c r="J8" s="264"/>
      <c r="K8" s="214"/>
      <c r="L8" s="214"/>
      <c r="M8" s="76"/>
      <c r="N8" s="219" t="s">
        <v>4</v>
      </c>
      <c r="O8" s="219"/>
      <c r="P8" s="219"/>
      <c r="Q8" s="219"/>
      <c r="R8" s="219" t="s">
        <v>5</v>
      </c>
      <c r="S8" s="219"/>
      <c r="T8" s="219"/>
      <c r="U8" s="77" t="str">
        <f>H8</f>
        <v>Разница, Гкал                   с  28.04.2020 по 24.10.2020гг.</v>
      </c>
      <c r="V8" s="29"/>
      <c r="W8" s="13"/>
      <c r="X8" s="264"/>
      <c r="Y8" s="214"/>
      <c r="Z8" s="214"/>
    </row>
    <row r="9" spans="1:29" ht="15" customHeight="1" x14ac:dyDescent="0.25">
      <c r="A9" s="198" t="s">
        <v>259</v>
      </c>
      <c r="B9" s="198"/>
      <c r="C9" s="198"/>
      <c r="D9" s="198"/>
      <c r="E9" s="219" t="s">
        <v>15</v>
      </c>
      <c r="F9" s="219"/>
      <c r="G9" s="219"/>
      <c r="H9" s="5">
        <v>20.183</v>
      </c>
      <c r="I9" s="14"/>
      <c r="J9" s="264"/>
      <c r="K9" s="214"/>
      <c r="L9" s="214"/>
      <c r="M9" s="76"/>
      <c r="N9" s="198" t="s">
        <v>260</v>
      </c>
      <c r="O9" s="198"/>
      <c r="P9" s="198"/>
      <c r="Q9" s="198"/>
      <c r="R9" s="219" t="s">
        <v>15</v>
      </c>
      <c r="S9" s="219"/>
      <c r="T9" s="219"/>
      <c r="U9" s="78">
        <v>6.39</v>
      </c>
      <c r="V9" s="14"/>
      <c r="W9" s="13"/>
      <c r="X9" s="264"/>
      <c r="Y9" s="214"/>
      <c r="Z9" s="214"/>
    </row>
    <row r="10" spans="1:29" ht="15" customHeight="1" x14ac:dyDescent="0.25">
      <c r="A10" s="266" t="s">
        <v>6</v>
      </c>
      <c r="B10" s="266"/>
      <c r="C10" s="266"/>
      <c r="D10" s="266"/>
      <c r="E10" s="219" t="s">
        <v>10</v>
      </c>
      <c r="F10" s="219"/>
      <c r="G10" s="219"/>
      <c r="H10" s="5">
        <f>G193</f>
        <v>18.0979302</v>
      </c>
      <c r="I10" s="14"/>
      <c r="J10" s="264"/>
      <c r="K10" s="214"/>
      <c r="L10" s="214"/>
      <c r="M10" s="76"/>
      <c r="N10" s="266" t="s">
        <v>6</v>
      </c>
      <c r="O10" s="266"/>
      <c r="P10" s="266"/>
      <c r="Q10" s="266"/>
      <c r="R10" s="219" t="s">
        <v>10</v>
      </c>
      <c r="S10" s="219"/>
      <c r="T10" s="219"/>
      <c r="U10" s="5">
        <f>T79</f>
        <v>2.8786103999999995</v>
      </c>
      <c r="V10" s="14"/>
      <c r="W10" s="13"/>
      <c r="X10" s="264"/>
      <c r="Y10" s="214"/>
      <c r="Z10" s="214"/>
    </row>
    <row r="11" spans="1:29" x14ac:dyDescent="0.25">
      <c r="A11" s="266"/>
      <c r="B11" s="266"/>
      <c r="C11" s="266"/>
      <c r="D11" s="266"/>
      <c r="E11" s="219" t="s">
        <v>11</v>
      </c>
      <c r="F11" s="219"/>
      <c r="G11" s="219"/>
      <c r="H11" s="5">
        <f>H9-H10</f>
        <v>2.0850697999999994</v>
      </c>
      <c r="I11" s="14"/>
      <c r="J11" s="265"/>
      <c r="K11" s="214"/>
      <c r="L11" s="214"/>
      <c r="M11" s="76"/>
      <c r="N11" s="266"/>
      <c r="O11" s="266"/>
      <c r="P11" s="266"/>
      <c r="Q11" s="266"/>
      <c r="R11" s="219" t="s">
        <v>11</v>
      </c>
      <c r="S11" s="219"/>
      <c r="T11" s="219"/>
      <c r="U11" s="5">
        <f>U9-U10</f>
        <v>3.5113896000000002</v>
      </c>
      <c r="V11" s="14"/>
      <c r="W11" s="13"/>
      <c r="X11" s="265"/>
      <c r="Y11" s="214"/>
      <c r="Z11" s="214"/>
    </row>
    <row r="12" spans="1:29" x14ac:dyDescent="0.25">
      <c r="A12" s="12"/>
      <c r="B12" s="15"/>
      <c r="C12" s="12"/>
      <c r="D12" s="15"/>
      <c r="E12" s="12"/>
      <c r="F12" s="12"/>
      <c r="G12" s="12"/>
      <c r="H12" s="16"/>
      <c r="I12" s="14"/>
      <c r="J12" s="13"/>
      <c r="K12" s="25"/>
      <c r="L12" s="17"/>
      <c r="M12" s="76"/>
      <c r="N12" s="12"/>
      <c r="O12" s="15"/>
      <c r="P12" s="12"/>
      <c r="Q12" s="15"/>
      <c r="R12" s="12"/>
      <c r="S12" s="12"/>
      <c r="T12" s="12"/>
      <c r="U12" s="16"/>
      <c r="V12" s="14"/>
      <c r="W12" s="13"/>
      <c r="X12" s="13"/>
      <c r="Y12" s="17"/>
      <c r="Z12" s="79"/>
    </row>
    <row r="13" spans="1:29" x14ac:dyDescent="0.25">
      <c r="A13" s="12"/>
      <c r="B13" s="15"/>
      <c r="C13" s="12"/>
      <c r="D13" s="15"/>
      <c r="E13" s="12"/>
      <c r="F13" s="12"/>
      <c r="G13" s="12"/>
      <c r="H13" s="16"/>
      <c r="I13" s="14"/>
      <c r="J13" s="13"/>
      <c r="K13" s="267"/>
      <c r="L13" s="267"/>
      <c r="M13" s="76"/>
      <c r="N13" s="12"/>
      <c r="O13" s="15"/>
      <c r="P13" s="12"/>
      <c r="Q13" s="15"/>
      <c r="R13" s="12"/>
      <c r="S13" s="12"/>
      <c r="T13" s="12"/>
      <c r="U13" s="16"/>
      <c r="V13" s="14"/>
      <c r="W13" s="13"/>
      <c r="X13" s="13"/>
      <c r="Y13" s="267"/>
      <c r="Z13" s="267"/>
    </row>
    <row r="14" spans="1:29" ht="38.25" x14ac:dyDescent="0.25">
      <c r="A14" s="39" t="s">
        <v>0</v>
      </c>
      <c r="B14" s="40" t="s">
        <v>1</v>
      </c>
      <c r="C14" s="39" t="s">
        <v>2</v>
      </c>
      <c r="D14" s="41" t="s">
        <v>275</v>
      </c>
      <c r="E14" s="41" t="s">
        <v>278</v>
      </c>
      <c r="F14" s="41" t="s">
        <v>247</v>
      </c>
      <c r="G14" s="41" t="s">
        <v>248</v>
      </c>
      <c r="H14" s="42" t="s">
        <v>7</v>
      </c>
      <c r="I14" s="43" t="s">
        <v>14</v>
      </c>
      <c r="J14" s="44"/>
      <c r="K14" s="45"/>
      <c r="L14" s="45"/>
      <c r="M14" s="45"/>
      <c r="N14" s="39" t="s">
        <v>0</v>
      </c>
      <c r="O14" s="40" t="s">
        <v>1</v>
      </c>
      <c r="P14" s="39" t="s">
        <v>2</v>
      </c>
      <c r="Q14" s="41" t="str">
        <f>D14</f>
        <v>Показания МВт на 28.04.2020</v>
      </c>
      <c r="R14" s="41" t="str">
        <f>E14</f>
        <v>Показания МВт на 24.10.2020</v>
      </c>
      <c r="S14" s="41" t="s">
        <v>247</v>
      </c>
      <c r="T14" s="41" t="s">
        <v>248</v>
      </c>
      <c r="U14" s="42" t="s">
        <v>7</v>
      </c>
      <c r="V14" s="43" t="s">
        <v>14</v>
      </c>
      <c r="W14" s="44"/>
      <c r="X14" s="44"/>
      <c r="Y14" s="45"/>
      <c r="Z14" s="45"/>
      <c r="AA14" s="36"/>
      <c r="AB14" s="36"/>
      <c r="AC14" s="36"/>
    </row>
    <row r="15" spans="1:29" ht="15" customHeight="1" x14ac:dyDescent="0.25">
      <c r="A15" s="268" t="s">
        <v>17</v>
      </c>
      <c r="B15" s="269"/>
      <c r="C15" s="269"/>
      <c r="D15" s="269"/>
      <c r="E15" s="269"/>
      <c r="F15" s="269"/>
      <c r="G15" s="269"/>
      <c r="H15" s="269"/>
      <c r="I15" s="270"/>
      <c r="J15" s="44"/>
      <c r="K15" s="45"/>
      <c r="L15" s="46"/>
      <c r="M15" s="45"/>
      <c r="N15" s="268" t="s">
        <v>246</v>
      </c>
      <c r="O15" s="269"/>
      <c r="P15" s="269"/>
      <c r="Q15" s="269"/>
      <c r="R15" s="269"/>
      <c r="S15" s="269"/>
      <c r="T15" s="269"/>
      <c r="U15" s="269"/>
      <c r="V15" s="270"/>
      <c r="W15" s="44"/>
      <c r="X15" s="44"/>
      <c r="Y15" s="45"/>
      <c r="Z15" s="47"/>
      <c r="AA15" s="36"/>
      <c r="AB15" s="36"/>
      <c r="AC15" s="36"/>
    </row>
    <row r="16" spans="1:29" x14ac:dyDescent="0.25">
      <c r="A16" s="48">
        <v>10</v>
      </c>
      <c r="B16" s="32" t="s">
        <v>18</v>
      </c>
      <c r="C16" s="49">
        <v>98.5</v>
      </c>
      <c r="D16" s="32">
        <v>13.535</v>
      </c>
      <c r="E16" s="32">
        <v>13.535</v>
      </c>
      <c r="F16" s="32">
        <f>E16-D16</f>
        <v>0</v>
      </c>
      <c r="G16" s="34">
        <f>F16*0.8598</f>
        <v>0</v>
      </c>
      <c r="H16" s="50">
        <f>(H11/C193)*C16</f>
        <v>1.7441392674558819E-2</v>
      </c>
      <c r="I16" s="35">
        <f>G16+H16</f>
        <v>1.7441392674558819E-2</v>
      </c>
      <c r="J16" s="51"/>
      <c r="K16" s="52"/>
      <c r="L16" s="53"/>
      <c r="M16" s="51"/>
      <c r="N16" s="27">
        <v>1</v>
      </c>
      <c r="O16" s="32" t="s">
        <v>183</v>
      </c>
      <c r="P16" s="49">
        <v>41.1</v>
      </c>
      <c r="Q16" s="32">
        <v>26.297000000000001</v>
      </c>
      <c r="R16" s="32">
        <v>26.385000000000002</v>
      </c>
      <c r="S16" s="32">
        <f>R16-Q16</f>
        <v>8.8000000000000966E-2</v>
      </c>
      <c r="T16" s="34">
        <f>S16*0.8598</f>
        <v>7.5662400000000837E-2</v>
      </c>
      <c r="U16" s="50">
        <f>(U11/P79)*P16</f>
        <v>6.7046742188153305E-2</v>
      </c>
      <c r="V16" s="35">
        <f>T16+U16</f>
        <v>0.14270914218815414</v>
      </c>
      <c r="W16" s="52"/>
      <c r="X16" s="52"/>
      <c r="Y16" s="54"/>
      <c r="Z16" s="53"/>
      <c r="AA16" s="36"/>
      <c r="AB16" s="36"/>
      <c r="AC16" s="36"/>
    </row>
    <row r="17" spans="1:29" x14ac:dyDescent="0.25">
      <c r="A17" s="48">
        <v>11</v>
      </c>
      <c r="B17" s="32" t="s">
        <v>19</v>
      </c>
      <c r="C17" s="49">
        <v>67.900000000000006</v>
      </c>
      <c r="D17" s="32">
        <v>9.2769999999999992</v>
      </c>
      <c r="E17" s="32">
        <v>9.2769999999999992</v>
      </c>
      <c r="F17" s="32">
        <f t="shared" ref="F17:F80" si="0">E17-D17</f>
        <v>0</v>
      </c>
      <c r="G17" s="34">
        <f t="shared" ref="G17:G80" si="1">F17*0.8598</f>
        <v>0</v>
      </c>
      <c r="H17" s="50">
        <f>(H11/C193)*C17</f>
        <v>1.2023051396980141E-2</v>
      </c>
      <c r="I17" s="35">
        <f t="shared" ref="I17:I87" si="2">G17+H17</f>
        <v>1.2023051396980141E-2</v>
      </c>
      <c r="J17" s="51"/>
      <c r="K17" s="52"/>
      <c r="L17" s="53"/>
      <c r="M17" s="51"/>
      <c r="N17" s="27">
        <v>2</v>
      </c>
      <c r="O17" s="32" t="s">
        <v>184</v>
      </c>
      <c r="P17" s="49">
        <v>36.4</v>
      </c>
      <c r="Q17" s="32">
        <v>6.2290000000000001</v>
      </c>
      <c r="R17" s="32">
        <v>6.3179999999999996</v>
      </c>
      <c r="S17" s="32">
        <f t="shared" ref="S17:S30" si="3">R17-Q17</f>
        <v>8.8999999999999524E-2</v>
      </c>
      <c r="T17" s="34">
        <f t="shared" ref="T17:T78" si="4">S17*0.8598</f>
        <v>7.6522199999999596E-2</v>
      </c>
      <c r="U17" s="50">
        <f>(U11/P79)*P17</f>
        <v>5.9379596487804866E-2</v>
      </c>
      <c r="V17" s="35">
        <f t="shared" ref="V17:V50" si="5">T17+U17</f>
        <v>0.13590179648780445</v>
      </c>
      <c r="W17" s="52"/>
      <c r="X17" s="52"/>
      <c r="Y17" s="54"/>
      <c r="Z17" s="53"/>
      <c r="AA17" s="36"/>
      <c r="AB17" s="36"/>
      <c r="AC17" s="36"/>
    </row>
    <row r="18" spans="1:29" x14ac:dyDescent="0.25">
      <c r="A18" s="48">
        <v>12</v>
      </c>
      <c r="B18" s="32" t="s">
        <v>20</v>
      </c>
      <c r="C18" s="49">
        <v>51</v>
      </c>
      <c r="D18" s="32">
        <v>17.242000000000001</v>
      </c>
      <c r="E18" s="32">
        <v>17.242000000000001</v>
      </c>
      <c r="F18" s="32">
        <f t="shared" si="0"/>
        <v>0</v>
      </c>
      <c r="G18" s="34">
        <f>F18*0.8598</f>
        <v>0</v>
      </c>
      <c r="H18" s="50">
        <f>(H11/C193)*C18</f>
        <v>9.0305687959644637E-3</v>
      </c>
      <c r="I18" s="35">
        <f t="shared" si="2"/>
        <v>9.0305687959644637E-3</v>
      </c>
      <c r="J18" s="51"/>
      <c r="K18" s="52"/>
      <c r="L18" s="53"/>
      <c r="M18" s="51"/>
      <c r="N18" s="27">
        <v>3</v>
      </c>
      <c r="O18" s="32" t="s">
        <v>185</v>
      </c>
      <c r="P18" s="49">
        <v>34.5</v>
      </c>
      <c r="Q18" s="32">
        <v>14.826000000000001</v>
      </c>
      <c r="R18" s="32">
        <v>14.991</v>
      </c>
      <c r="S18" s="32">
        <f t="shared" si="3"/>
        <v>0.16499999999999915</v>
      </c>
      <c r="T18" s="34">
        <f t="shared" si="4"/>
        <v>0.14186699999999927</v>
      </c>
      <c r="U18" s="50">
        <f>(U11/P79)*P18</f>
        <v>5.6280112055749121E-2</v>
      </c>
      <c r="V18" s="35">
        <f t="shared" si="5"/>
        <v>0.19814711205574839</v>
      </c>
      <c r="W18" s="52"/>
      <c r="X18" s="52"/>
      <c r="Y18" s="54"/>
      <c r="Z18" s="53"/>
      <c r="AA18" s="36"/>
      <c r="AB18" s="36"/>
      <c r="AC18" s="36"/>
    </row>
    <row r="19" spans="1:29" x14ac:dyDescent="0.25">
      <c r="A19" s="48">
        <v>13</v>
      </c>
      <c r="B19" s="32" t="s">
        <v>21</v>
      </c>
      <c r="C19" s="55">
        <v>50.9</v>
      </c>
      <c r="D19" s="32">
        <v>4.1260000000000003</v>
      </c>
      <c r="E19" s="32">
        <v>4.1260000000000003</v>
      </c>
      <c r="F19" s="32">
        <f t="shared" si="0"/>
        <v>0</v>
      </c>
      <c r="G19" s="34">
        <f t="shared" si="1"/>
        <v>0</v>
      </c>
      <c r="H19" s="50">
        <f>(H11/C193)*C19</f>
        <v>9.0128617983253178E-3</v>
      </c>
      <c r="I19" s="35">
        <f t="shared" si="2"/>
        <v>9.0128617983253178E-3</v>
      </c>
      <c r="J19" s="51"/>
      <c r="K19" s="52"/>
      <c r="L19" s="53"/>
      <c r="M19" s="51"/>
      <c r="N19" s="27">
        <v>4</v>
      </c>
      <c r="O19" s="32" t="s">
        <v>186</v>
      </c>
      <c r="P19" s="55">
        <v>37.200000000000003</v>
      </c>
      <c r="Q19" s="32">
        <v>17.425000000000001</v>
      </c>
      <c r="R19" s="32">
        <v>17.559999999999999</v>
      </c>
      <c r="S19" s="32">
        <f t="shared" si="3"/>
        <v>0.13499999999999801</v>
      </c>
      <c r="T19" s="34">
        <f t="shared" si="4"/>
        <v>0.11607299999999829</v>
      </c>
      <c r="U19" s="50">
        <f>(U11/P79)*P19</f>
        <v>6.0684642564459927E-2</v>
      </c>
      <c r="V19" s="35">
        <f t="shared" si="5"/>
        <v>0.17675764256445822</v>
      </c>
      <c r="W19" s="52"/>
      <c r="X19" s="52"/>
      <c r="Y19" s="54"/>
      <c r="Z19" s="53"/>
      <c r="AA19" s="36"/>
      <c r="AB19" s="36"/>
      <c r="AC19" s="36"/>
    </row>
    <row r="20" spans="1:29" x14ac:dyDescent="0.25">
      <c r="A20" s="48">
        <v>14</v>
      </c>
      <c r="B20" s="32" t="s">
        <v>22</v>
      </c>
      <c r="C20" s="55">
        <v>45.1</v>
      </c>
      <c r="D20" s="32">
        <v>16.893999999999998</v>
      </c>
      <c r="E20" s="32">
        <v>16.971</v>
      </c>
      <c r="F20" s="32">
        <f t="shared" si="0"/>
        <v>7.7000000000001734E-2</v>
      </c>
      <c r="G20" s="34">
        <f t="shared" si="1"/>
        <v>6.6204600000001487E-2</v>
      </c>
      <c r="H20" s="50">
        <f>(H11/C193)*C20</f>
        <v>7.9858559352548493E-3</v>
      </c>
      <c r="I20" s="35">
        <f t="shared" si="2"/>
        <v>7.4190455935256333E-2</v>
      </c>
      <c r="J20" s="51"/>
      <c r="K20" s="52"/>
      <c r="L20" s="53"/>
      <c r="M20" s="51"/>
      <c r="N20" s="27">
        <v>5</v>
      </c>
      <c r="O20" s="32" t="s">
        <v>187</v>
      </c>
      <c r="P20" s="55">
        <v>34.1</v>
      </c>
      <c r="Q20" s="32">
        <v>14.385</v>
      </c>
      <c r="R20" s="32">
        <v>14.49</v>
      </c>
      <c r="S20" s="32">
        <f t="shared" si="3"/>
        <v>0.10500000000000043</v>
      </c>
      <c r="T20" s="34">
        <f t="shared" si="4"/>
        <v>9.0279000000000373E-2</v>
      </c>
      <c r="U20" s="50">
        <f>(U11/P79)*P20</f>
        <v>5.5627589017421597E-2</v>
      </c>
      <c r="V20" s="35">
        <f t="shared" si="5"/>
        <v>0.14590658901742198</v>
      </c>
      <c r="W20" s="52"/>
      <c r="X20" s="52"/>
      <c r="Y20" s="54"/>
      <c r="Z20" s="53"/>
      <c r="AA20" s="36"/>
      <c r="AB20" s="36"/>
      <c r="AC20" s="36"/>
    </row>
    <row r="21" spans="1:29" x14ac:dyDescent="0.25">
      <c r="A21" s="48">
        <v>15</v>
      </c>
      <c r="B21" s="32" t="s">
        <v>23</v>
      </c>
      <c r="C21" s="55">
        <v>75.599999999999994</v>
      </c>
      <c r="D21" s="32">
        <v>2.8690000000000002</v>
      </c>
      <c r="E21" s="32">
        <v>2.8690000000000002</v>
      </c>
      <c r="F21" s="32">
        <f t="shared" si="0"/>
        <v>0</v>
      </c>
      <c r="G21" s="34">
        <f t="shared" si="1"/>
        <v>0</v>
      </c>
      <c r="H21" s="50">
        <f>(H11/C193)*C21</f>
        <v>1.3386490215194381E-2</v>
      </c>
      <c r="I21" s="35">
        <f t="shared" si="2"/>
        <v>1.3386490215194381E-2</v>
      </c>
      <c r="J21" s="51"/>
      <c r="K21" s="52"/>
      <c r="L21" s="53"/>
      <c r="M21" s="51"/>
      <c r="N21" s="27">
        <v>6</v>
      </c>
      <c r="O21" s="32" t="s">
        <v>188</v>
      </c>
      <c r="P21" s="55">
        <v>28.2</v>
      </c>
      <c r="Q21" s="32">
        <v>9.6549999999999994</v>
      </c>
      <c r="R21" s="32">
        <v>9.6549999999999994</v>
      </c>
      <c r="S21" s="32">
        <f t="shared" si="3"/>
        <v>0</v>
      </c>
      <c r="T21" s="34">
        <f t="shared" si="4"/>
        <v>0</v>
      </c>
      <c r="U21" s="50">
        <f>(U11/P79)*P21</f>
        <v>4.6002874202090586E-2</v>
      </c>
      <c r="V21" s="35">
        <f t="shared" si="5"/>
        <v>4.6002874202090586E-2</v>
      </c>
      <c r="W21" s="52"/>
      <c r="X21" s="56"/>
      <c r="Y21" s="54"/>
      <c r="Z21" s="53"/>
      <c r="AA21" s="36"/>
      <c r="AB21" s="36"/>
      <c r="AC21" s="36"/>
    </row>
    <row r="22" spans="1:29" x14ac:dyDescent="0.25">
      <c r="A22" s="48">
        <v>16</v>
      </c>
      <c r="B22" s="32" t="s">
        <v>24</v>
      </c>
      <c r="C22" s="55">
        <v>45.8</v>
      </c>
      <c r="D22" s="32">
        <v>22.606999999999999</v>
      </c>
      <c r="E22" s="32">
        <v>22.885000000000002</v>
      </c>
      <c r="F22" s="32">
        <f t="shared" si="0"/>
        <v>0.27800000000000225</v>
      </c>
      <c r="G22" s="34">
        <f t="shared" si="1"/>
        <v>0.23902440000000194</v>
      </c>
      <c r="H22" s="50">
        <f>(H11/C193)*C22</f>
        <v>8.1098049187288707E-3</v>
      </c>
      <c r="I22" s="35">
        <f t="shared" si="2"/>
        <v>0.24713420491873081</v>
      </c>
      <c r="J22" s="51"/>
      <c r="K22" s="52"/>
      <c r="L22" s="53"/>
      <c r="M22" s="51"/>
      <c r="N22" s="27">
        <v>7</v>
      </c>
      <c r="O22" s="32" t="s">
        <v>189</v>
      </c>
      <c r="P22" s="55">
        <v>26.8</v>
      </c>
      <c r="Q22" s="32">
        <v>8.5739999999999998</v>
      </c>
      <c r="R22" s="32">
        <v>8.6259999999999994</v>
      </c>
      <c r="S22" s="32">
        <f t="shared" si="3"/>
        <v>5.1999999999999602E-2</v>
      </c>
      <c r="T22" s="34">
        <f t="shared" si="4"/>
        <v>4.4709599999999655E-2</v>
      </c>
      <c r="U22" s="50">
        <f>(U11/P79)*P22</f>
        <v>4.3719043567944246E-2</v>
      </c>
      <c r="V22" s="35">
        <f t="shared" si="5"/>
        <v>8.8428643567943901E-2</v>
      </c>
      <c r="W22" s="52"/>
      <c r="X22" s="52"/>
      <c r="Y22" s="54"/>
      <c r="Z22" s="53"/>
      <c r="AA22" s="36"/>
      <c r="AB22" s="36"/>
      <c r="AC22" s="36"/>
    </row>
    <row r="23" spans="1:29" x14ac:dyDescent="0.25">
      <c r="A23" s="48">
        <v>17</v>
      </c>
      <c r="B23" s="32" t="s">
        <v>25</v>
      </c>
      <c r="C23" s="55">
        <v>46.7</v>
      </c>
      <c r="D23" s="32">
        <v>12.86</v>
      </c>
      <c r="E23" s="32">
        <v>13.053000000000001</v>
      </c>
      <c r="F23" s="32">
        <f t="shared" si="0"/>
        <v>0.19300000000000139</v>
      </c>
      <c r="G23" s="34">
        <f t="shared" si="1"/>
        <v>0.16594140000000121</v>
      </c>
      <c r="H23" s="50">
        <f>(H11/C193)*C23</f>
        <v>8.2691678974811857E-3</v>
      </c>
      <c r="I23" s="35">
        <f>G23+H23</f>
        <v>0.1742105678974824</v>
      </c>
      <c r="J23" s="51"/>
      <c r="K23" s="52"/>
      <c r="L23" s="53"/>
      <c r="M23" s="51"/>
      <c r="N23" s="27">
        <v>8</v>
      </c>
      <c r="O23" s="32" t="s">
        <v>190</v>
      </c>
      <c r="P23" s="55">
        <v>27.9</v>
      </c>
      <c r="Q23" s="32">
        <v>7.8630000000000004</v>
      </c>
      <c r="R23" s="32">
        <v>7.95</v>
      </c>
      <c r="S23" s="32">
        <f t="shared" si="3"/>
        <v>8.6999999999999744E-2</v>
      </c>
      <c r="T23" s="34">
        <f t="shared" si="4"/>
        <v>7.4802599999999775E-2</v>
      </c>
      <c r="U23" s="50">
        <f>(U11/P79)*P23</f>
        <v>4.5513481923344937E-2</v>
      </c>
      <c r="V23" s="35">
        <f t="shared" si="5"/>
        <v>0.12031608192334471</v>
      </c>
      <c r="W23" s="52"/>
      <c r="X23" s="52"/>
      <c r="Y23" s="54"/>
      <c r="Z23" s="53"/>
      <c r="AA23" s="36"/>
      <c r="AB23" s="36"/>
      <c r="AC23" s="36"/>
    </row>
    <row r="24" spans="1:29" x14ac:dyDescent="0.25">
      <c r="A24" s="48">
        <v>18</v>
      </c>
      <c r="B24" s="32" t="s">
        <v>26</v>
      </c>
      <c r="C24" s="55">
        <v>47.6</v>
      </c>
      <c r="D24" s="32">
        <v>6.9039999999999999</v>
      </c>
      <c r="E24" s="32">
        <v>7.0209999999999999</v>
      </c>
      <c r="F24" s="32">
        <f t="shared" si="0"/>
        <v>0.11699999999999999</v>
      </c>
      <c r="G24" s="34">
        <f t="shared" si="1"/>
        <v>0.10059659999999999</v>
      </c>
      <c r="H24" s="50">
        <f>(H11/C193)*C24</f>
        <v>8.4285308762335007E-3</v>
      </c>
      <c r="I24" s="35">
        <f t="shared" si="2"/>
        <v>0.1090251308762335</v>
      </c>
      <c r="J24" s="51"/>
      <c r="K24" s="52"/>
      <c r="L24" s="53"/>
      <c r="M24" s="51"/>
      <c r="N24" s="27">
        <v>9</v>
      </c>
      <c r="O24" s="32" t="s">
        <v>191</v>
      </c>
      <c r="P24" s="55">
        <v>26.5</v>
      </c>
      <c r="Q24" s="32">
        <v>10.058999999999999</v>
      </c>
      <c r="R24" s="32">
        <v>10.087</v>
      </c>
      <c r="S24" s="32">
        <f t="shared" si="3"/>
        <v>2.8000000000000469E-2</v>
      </c>
      <c r="T24" s="34">
        <f t="shared" si="4"/>
        <v>2.4074400000000402E-2</v>
      </c>
      <c r="U24" s="50">
        <f>(U11/P79)*P24</f>
        <v>4.3229651289198603E-2</v>
      </c>
      <c r="V24" s="35">
        <f t="shared" si="5"/>
        <v>6.7304051289199002E-2</v>
      </c>
      <c r="W24" s="52" t="s">
        <v>261</v>
      </c>
      <c r="X24" s="52"/>
      <c r="Y24" s="54"/>
      <c r="Z24" s="53"/>
      <c r="AA24" s="36"/>
      <c r="AB24" s="36"/>
      <c r="AC24" s="36"/>
    </row>
    <row r="25" spans="1:29" x14ac:dyDescent="0.25">
      <c r="A25" s="48">
        <v>19</v>
      </c>
      <c r="B25" s="32" t="s">
        <v>27</v>
      </c>
      <c r="C25" s="55">
        <v>98.5</v>
      </c>
      <c r="D25" s="32">
        <v>35.049999999999997</v>
      </c>
      <c r="E25" s="32">
        <v>35.326000000000001</v>
      </c>
      <c r="F25" s="32">
        <f t="shared" si="0"/>
        <v>0.27600000000000335</v>
      </c>
      <c r="G25" s="34">
        <f t="shared" si="1"/>
        <v>0.2373048000000029</v>
      </c>
      <c r="H25" s="50">
        <f>(H11/C193)*C25</f>
        <v>1.7441392674558819E-2</v>
      </c>
      <c r="I25" s="35">
        <f t="shared" si="2"/>
        <v>0.25474619267456172</v>
      </c>
      <c r="J25" s="51"/>
      <c r="K25" s="52"/>
      <c r="L25" s="47"/>
      <c r="M25" s="51"/>
      <c r="N25" s="27">
        <v>10</v>
      </c>
      <c r="O25" s="32" t="s">
        <v>192</v>
      </c>
      <c r="P25" s="55">
        <v>26</v>
      </c>
      <c r="Q25" s="32">
        <v>3.5000000000000003E-2</v>
      </c>
      <c r="R25" s="32">
        <v>3.5000000000000003E-2</v>
      </c>
      <c r="S25" s="32">
        <f t="shared" si="3"/>
        <v>0</v>
      </c>
      <c r="T25" s="34">
        <f t="shared" si="4"/>
        <v>0</v>
      </c>
      <c r="U25" s="50">
        <f>(U11/P79)*P25</f>
        <v>4.2413997491289192E-2</v>
      </c>
      <c r="V25" s="35">
        <f t="shared" si="5"/>
        <v>4.2413997491289192E-2</v>
      </c>
      <c r="W25" s="52"/>
      <c r="X25" s="52"/>
      <c r="Y25" s="54"/>
      <c r="Z25" s="47"/>
      <c r="AA25" s="36"/>
      <c r="AB25" s="36"/>
      <c r="AC25" s="36"/>
    </row>
    <row r="26" spans="1:29" x14ac:dyDescent="0.25">
      <c r="A26" s="48">
        <v>20</v>
      </c>
      <c r="B26" s="32" t="s">
        <v>28</v>
      </c>
      <c r="C26" s="55">
        <v>67.900000000000006</v>
      </c>
      <c r="D26" s="32">
        <v>18.88</v>
      </c>
      <c r="E26" s="32">
        <v>18.943000000000001</v>
      </c>
      <c r="F26" s="32">
        <f t="shared" si="0"/>
        <v>6.3000000000002387E-2</v>
      </c>
      <c r="G26" s="34">
        <f t="shared" si="1"/>
        <v>5.4167400000002051E-2</v>
      </c>
      <c r="H26" s="50">
        <f>(H11/C193)*C26</f>
        <v>1.2023051396980141E-2</v>
      </c>
      <c r="I26" s="35">
        <f t="shared" si="2"/>
        <v>6.6190451396982194E-2</v>
      </c>
      <c r="J26" s="51"/>
      <c r="K26" s="52"/>
      <c r="L26" s="47"/>
      <c r="M26" s="51"/>
      <c r="N26" s="27">
        <v>11</v>
      </c>
      <c r="O26" s="32" t="s">
        <v>193</v>
      </c>
      <c r="P26" s="55">
        <v>34.299999999999997</v>
      </c>
      <c r="Q26" s="32">
        <v>13.878</v>
      </c>
      <c r="R26" s="32">
        <v>13.949</v>
      </c>
      <c r="S26" s="32">
        <f t="shared" si="3"/>
        <v>7.099999999999973E-2</v>
      </c>
      <c r="T26" s="34">
        <f t="shared" si="4"/>
        <v>6.1045799999999768E-2</v>
      </c>
      <c r="U26" s="50">
        <f>(U11/P79)*P26</f>
        <v>5.5953850536585352E-2</v>
      </c>
      <c r="V26" s="35">
        <f t="shared" si="5"/>
        <v>0.11699965053658512</v>
      </c>
      <c r="W26" s="52"/>
      <c r="X26" s="52"/>
      <c r="Y26" s="54"/>
      <c r="Z26" s="47"/>
      <c r="AA26" s="36"/>
      <c r="AB26" s="36"/>
      <c r="AC26" s="36"/>
    </row>
    <row r="27" spans="1:29" x14ac:dyDescent="0.25">
      <c r="A27" s="48">
        <v>21</v>
      </c>
      <c r="B27" s="32" t="s">
        <v>29</v>
      </c>
      <c r="C27" s="55">
        <v>50.5</v>
      </c>
      <c r="D27" s="32">
        <v>7.2750000000000004</v>
      </c>
      <c r="E27" s="32">
        <v>7.2750000000000004</v>
      </c>
      <c r="F27" s="32">
        <f t="shared" si="0"/>
        <v>0</v>
      </c>
      <c r="G27" s="34">
        <f t="shared" si="1"/>
        <v>0</v>
      </c>
      <c r="H27" s="50">
        <f>(H11/C193)*C27</f>
        <v>8.9420338077687341E-3</v>
      </c>
      <c r="I27" s="35">
        <f t="shared" si="2"/>
        <v>8.9420338077687341E-3</v>
      </c>
      <c r="J27" s="51"/>
      <c r="K27" s="52"/>
      <c r="L27" s="47"/>
      <c r="M27" s="51"/>
      <c r="N27" s="27">
        <v>12</v>
      </c>
      <c r="O27" s="32" t="s">
        <v>194</v>
      </c>
      <c r="P27" s="55">
        <v>32.299999999999997</v>
      </c>
      <c r="Q27" s="32">
        <v>9.8840000000000003</v>
      </c>
      <c r="R27" s="32">
        <v>9.8840000000000003</v>
      </c>
      <c r="S27" s="32">
        <f t="shared" si="3"/>
        <v>0</v>
      </c>
      <c r="T27" s="34">
        <f t="shared" si="4"/>
        <v>0</v>
      </c>
      <c r="U27" s="50">
        <f>(U11/P79)*P27</f>
        <v>5.2691235344947726E-2</v>
      </c>
      <c r="V27" s="35">
        <f t="shared" si="5"/>
        <v>5.2691235344947726E-2</v>
      </c>
      <c r="W27" s="52"/>
      <c r="X27" s="52"/>
      <c r="Y27" s="54"/>
      <c r="Z27" s="47"/>
      <c r="AA27" s="36"/>
      <c r="AB27" s="36"/>
      <c r="AC27" s="36"/>
    </row>
    <row r="28" spans="1:29" x14ac:dyDescent="0.25">
      <c r="A28" s="48">
        <v>22</v>
      </c>
      <c r="B28" s="32" t="s">
        <v>30</v>
      </c>
      <c r="C28" s="55">
        <v>50.4</v>
      </c>
      <c r="D28" s="32">
        <v>19.234999999999999</v>
      </c>
      <c r="E28" s="32">
        <v>19.427</v>
      </c>
      <c r="F28" s="32">
        <f t="shared" si="0"/>
        <v>0.19200000000000017</v>
      </c>
      <c r="G28" s="34">
        <f t="shared" si="1"/>
        <v>0.16508160000000016</v>
      </c>
      <c r="H28" s="50">
        <f>(H11/C193)*C28</f>
        <v>8.9243268101295882E-3</v>
      </c>
      <c r="I28" s="35">
        <f t="shared" si="2"/>
        <v>0.17400592681012975</v>
      </c>
      <c r="J28" s="51"/>
      <c r="K28" s="52"/>
      <c r="L28" s="47"/>
      <c r="M28" s="51"/>
      <c r="N28" s="27">
        <v>13</v>
      </c>
      <c r="O28" s="32" t="s">
        <v>195</v>
      </c>
      <c r="P28" s="55">
        <v>34.299999999999997</v>
      </c>
      <c r="Q28" s="32">
        <v>5.7439999999999998</v>
      </c>
      <c r="R28" s="32">
        <v>5.7439999999999998</v>
      </c>
      <c r="S28" s="32">
        <f t="shared" si="3"/>
        <v>0</v>
      </c>
      <c r="T28" s="34">
        <f t="shared" si="4"/>
        <v>0</v>
      </c>
      <c r="U28" s="50">
        <f>(U11/P79)*P28</f>
        <v>5.5953850536585352E-2</v>
      </c>
      <c r="V28" s="35">
        <f t="shared" si="5"/>
        <v>5.5953850536585352E-2</v>
      </c>
      <c r="W28" s="52"/>
      <c r="X28" s="52"/>
      <c r="Y28" s="54"/>
      <c r="Z28" s="47"/>
      <c r="AA28" s="36"/>
      <c r="AB28" s="36"/>
      <c r="AC28" s="36"/>
    </row>
    <row r="29" spans="1:29" x14ac:dyDescent="0.25">
      <c r="A29" s="48">
        <v>23</v>
      </c>
      <c r="B29" s="32" t="s">
        <v>31</v>
      </c>
      <c r="C29" s="55">
        <v>44.7</v>
      </c>
      <c r="D29" s="32">
        <v>22.292999999999999</v>
      </c>
      <c r="E29" s="32">
        <v>22.425000000000001</v>
      </c>
      <c r="F29" s="32">
        <f t="shared" si="0"/>
        <v>0.13200000000000145</v>
      </c>
      <c r="G29" s="34">
        <f t="shared" si="1"/>
        <v>0.11349360000000125</v>
      </c>
      <c r="H29" s="50">
        <f>(H11/C193)*C29</f>
        <v>7.9150279446982656E-3</v>
      </c>
      <c r="I29" s="35">
        <f t="shared" si="2"/>
        <v>0.12140862794469952</v>
      </c>
      <c r="J29" s="51"/>
      <c r="K29" s="52"/>
      <c r="L29" s="47"/>
      <c r="M29" s="51"/>
      <c r="N29" s="27">
        <v>14</v>
      </c>
      <c r="O29" s="32" t="s">
        <v>196</v>
      </c>
      <c r="P29" s="55">
        <v>37.9</v>
      </c>
      <c r="Q29" s="32">
        <v>9.2780000000000005</v>
      </c>
      <c r="R29" s="32">
        <v>9.2780000000000005</v>
      </c>
      <c r="S29" s="32">
        <f t="shared" si="3"/>
        <v>0</v>
      </c>
      <c r="T29" s="34">
        <f t="shared" si="4"/>
        <v>0</v>
      </c>
      <c r="U29" s="50">
        <f>(U11/P79)*P29</f>
        <v>6.1826557881533087E-2</v>
      </c>
      <c r="V29" s="35">
        <f t="shared" si="5"/>
        <v>6.1826557881533087E-2</v>
      </c>
      <c r="W29" s="52"/>
      <c r="X29" s="52"/>
      <c r="Y29" s="54"/>
      <c r="Z29" s="47"/>
      <c r="AA29" s="36"/>
      <c r="AB29" s="36"/>
      <c r="AC29" s="36"/>
    </row>
    <row r="30" spans="1:29" x14ac:dyDescent="0.25">
      <c r="A30" s="48">
        <v>24</v>
      </c>
      <c r="B30" s="32" t="s">
        <v>32</v>
      </c>
      <c r="C30" s="55">
        <v>75.599999999999994</v>
      </c>
      <c r="D30" s="32">
        <v>38.197000000000003</v>
      </c>
      <c r="E30" s="32">
        <v>38.643000000000001</v>
      </c>
      <c r="F30" s="32">
        <f t="shared" si="0"/>
        <v>0.44599999999999795</v>
      </c>
      <c r="G30" s="34">
        <f t="shared" si="1"/>
        <v>0.38347079999999822</v>
      </c>
      <c r="H30" s="50">
        <f>(H11/C193)*C30</f>
        <v>1.3386490215194381E-2</v>
      </c>
      <c r="I30" s="35">
        <f t="shared" si="2"/>
        <v>0.39685729021519262</v>
      </c>
      <c r="J30" s="51"/>
      <c r="K30" s="52"/>
      <c r="L30" s="47"/>
      <c r="M30" s="51"/>
      <c r="N30" s="27">
        <v>15</v>
      </c>
      <c r="O30" s="32" t="s">
        <v>197</v>
      </c>
      <c r="P30" s="55">
        <v>35.700000000000003</v>
      </c>
      <c r="Q30" s="32">
        <v>9.75</v>
      </c>
      <c r="R30" s="32">
        <v>9.7520000000000007</v>
      </c>
      <c r="S30" s="32">
        <f t="shared" si="3"/>
        <v>2.0000000000006679E-3</v>
      </c>
      <c r="T30" s="34">
        <f t="shared" si="4"/>
        <v>1.7196000000005744E-3</v>
      </c>
      <c r="U30" s="50">
        <f>(U11/P79)*P30</f>
        <v>5.8237681170731706E-2</v>
      </c>
      <c r="V30" s="35">
        <f t="shared" si="5"/>
        <v>5.9957281170732284E-2</v>
      </c>
      <c r="W30" s="52"/>
      <c r="X30" s="52"/>
      <c r="Y30" s="54"/>
      <c r="Z30" s="47"/>
      <c r="AA30" s="36"/>
      <c r="AB30" s="36"/>
      <c r="AC30" s="36"/>
    </row>
    <row r="31" spans="1:29" x14ac:dyDescent="0.25">
      <c r="A31" s="48">
        <v>25</v>
      </c>
      <c r="B31" s="32" t="s">
        <v>33</v>
      </c>
      <c r="C31" s="55">
        <v>46.2</v>
      </c>
      <c r="D31" s="32">
        <v>16.04</v>
      </c>
      <c r="E31" s="32">
        <v>16.062999999999999</v>
      </c>
      <c r="F31" s="32">
        <f t="shared" si="0"/>
        <v>2.2999999999999687E-2</v>
      </c>
      <c r="G31" s="34">
        <f t="shared" si="1"/>
        <v>1.9775399999999731E-2</v>
      </c>
      <c r="H31" s="50">
        <f>(H11/C193)*C31</f>
        <v>8.1806329092854561E-3</v>
      </c>
      <c r="I31" s="35">
        <f t="shared" si="2"/>
        <v>2.7956032909285188E-2</v>
      </c>
      <c r="J31" s="51"/>
      <c r="K31" s="52"/>
      <c r="L31" s="47"/>
      <c r="M31" s="51"/>
      <c r="N31" s="27">
        <v>16</v>
      </c>
      <c r="O31" s="32" t="s">
        <v>198</v>
      </c>
      <c r="P31" s="55">
        <v>41.2</v>
      </c>
      <c r="Q31" s="32">
        <v>11.398999999999999</v>
      </c>
      <c r="R31" s="32">
        <v>11.422000000000001</v>
      </c>
      <c r="S31" s="32">
        <f>R31-Q31</f>
        <v>2.3000000000001464E-2</v>
      </c>
      <c r="T31" s="34">
        <f t="shared" si="4"/>
        <v>1.9775400000001258E-2</v>
      </c>
      <c r="U31" s="50">
        <f>(U11/P79)*P31</f>
        <v>6.7209872947735186E-2</v>
      </c>
      <c r="V31" s="35">
        <f t="shared" si="5"/>
        <v>8.6985272947736447E-2</v>
      </c>
      <c r="W31" s="52"/>
      <c r="X31" s="52"/>
      <c r="Y31" s="54"/>
      <c r="Z31" s="47"/>
      <c r="AA31" s="36"/>
      <c r="AB31" s="36"/>
      <c r="AC31" s="36"/>
    </row>
    <row r="32" spans="1:29" x14ac:dyDescent="0.25">
      <c r="A32" s="48">
        <v>26</v>
      </c>
      <c r="B32" s="32" t="s">
        <v>34</v>
      </c>
      <c r="C32" s="55">
        <v>46.9</v>
      </c>
      <c r="D32" s="32">
        <v>14.933</v>
      </c>
      <c r="E32" s="32">
        <v>14.933</v>
      </c>
      <c r="F32" s="32">
        <f t="shared" si="0"/>
        <v>0</v>
      </c>
      <c r="G32" s="34">
        <f t="shared" si="1"/>
        <v>0</v>
      </c>
      <c r="H32" s="50">
        <f>(H11/C193)*C32</f>
        <v>8.3045818927594776E-3</v>
      </c>
      <c r="I32" s="35">
        <f t="shared" si="2"/>
        <v>8.3045818927594776E-3</v>
      </c>
      <c r="J32" s="51"/>
      <c r="K32" s="52"/>
      <c r="L32" s="47"/>
      <c r="M32" s="51"/>
      <c r="N32" s="27">
        <v>17</v>
      </c>
      <c r="O32" s="32" t="s">
        <v>199</v>
      </c>
      <c r="P32" s="55">
        <v>36.9</v>
      </c>
      <c r="Q32" s="32">
        <v>8.5269999999999992</v>
      </c>
      <c r="R32" s="32">
        <v>8.7010000000000005</v>
      </c>
      <c r="S32" s="32">
        <f t="shared" ref="S32:S45" si="6">R32-Q32</f>
        <v>0.17400000000000126</v>
      </c>
      <c r="T32" s="34">
        <f t="shared" si="4"/>
        <v>0.14960520000000108</v>
      </c>
      <c r="U32" s="50">
        <f>(U11/P79)*P32</f>
        <v>6.0195250285714277E-2</v>
      </c>
      <c r="V32" s="35">
        <f t="shared" si="5"/>
        <v>0.20980045028571537</v>
      </c>
      <c r="W32" s="52"/>
      <c r="X32" s="52"/>
      <c r="Y32" s="54"/>
      <c r="Z32" s="47"/>
      <c r="AA32" s="36"/>
      <c r="AB32" s="36"/>
      <c r="AC32" s="36"/>
    </row>
    <row r="33" spans="1:29" x14ac:dyDescent="0.25">
      <c r="A33" s="48">
        <v>27</v>
      </c>
      <c r="B33" s="32" t="s">
        <v>35</v>
      </c>
      <c r="C33" s="55">
        <v>47.3</v>
      </c>
      <c r="D33" s="32">
        <v>7.3220000000000001</v>
      </c>
      <c r="E33" s="32">
        <v>7.3220000000000001</v>
      </c>
      <c r="F33" s="32">
        <f t="shared" si="0"/>
        <v>0</v>
      </c>
      <c r="G33" s="34">
        <f t="shared" si="1"/>
        <v>0</v>
      </c>
      <c r="H33" s="50">
        <f>(H11/C193)*C33</f>
        <v>8.3754098833160612E-3</v>
      </c>
      <c r="I33" s="35">
        <f t="shared" si="2"/>
        <v>8.3754098833160612E-3</v>
      </c>
      <c r="J33" s="51"/>
      <c r="K33" s="52"/>
      <c r="L33" s="47"/>
      <c r="M33" s="51"/>
      <c r="N33" s="48">
        <v>18</v>
      </c>
      <c r="O33" s="32" t="s">
        <v>200</v>
      </c>
      <c r="P33" s="55">
        <v>34.700000000000003</v>
      </c>
      <c r="Q33" s="32">
        <v>8.9559999999999995</v>
      </c>
      <c r="R33" s="32">
        <v>8.9559999999999995</v>
      </c>
      <c r="S33" s="32">
        <f t="shared" si="6"/>
        <v>0</v>
      </c>
      <c r="T33" s="34">
        <f t="shared" si="4"/>
        <v>0</v>
      </c>
      <c r="U33" s="50">
        <f>(U11/P79)*P33</f>
        <v>5.660637357491289E-2</v>
      </c>
      <c r="V33" s="35">
        <f t="shared" si="5"/>
        <v>5.660637357491289E-2</v>
      </c>
      <c r="W33" s="52"/>
      <c r="X33" s="52"/>
      <c r="Y33" s="54"/>
      <c r="Z33" s="47"/>
      <c r="AA33" s="36"/>
      <c r="AB33" s="36"/>
      <c r="AC33" s="36"/>
    </row>
    <row r="34" spans="1:29" x14ac:dyDescent="0.25">
      <c r="A34" s="48">
        <v>28</v>
      </c>
      <c r="B34" s="32" t="s">
        <v>36</v>
      </c>
      <c r="C34" s="55">
        <v>97.9</v>
      </c>
      <c r="D34" s="32">
        <v>6.8220000000000001</v>
      </c>
      <c r="E34" s="32">
        <v>6.8220000000000001</v>
      </c>
      <c r="F34" s="32">
        <f t="shared" si="0"/>
        <v>0</v>
      </c>
      <c r="G34" s="34">
        <f t="shared" si="1"/>
        <v>0</v>
      </c>
      <c r="H34" s="50">
        <f>(H11/C193)*C34</f>
        <v>1.7335150688723943E-2</v>
      </c>
      <c r="I34" s="35">
        <f t="shared" si="2"/>
        <v>1.7335150688723943E-2</v>
      </c>
      <c r="J34" s="51"/>
      <c r="K34" s="52"/>
      <c r="L34" s="47"/>
      <c r="M34" s="51"/>
      <c r="N34" s="27">
        <v>19</v>
      </c>
      <c r="O34" s="32" t="s">
        <v>201</v>
      </c>
      <c r="P34" s="55">
        <v>36.700000000000003</v>
      </c>
      <c r="Q34" s="32">
        <v>5.8999999999999997E-2</v>
      </c>
      <c r="R34" s="32">
        <v>5.8999999999999997E-2</v>
      </c>
      <c r="S34" s="32">
        <f t="shared" si="6"/>
        <v>0</v>
      </c>
      <c r="T34" s="34">
        <f t="shared" si="4"/>
        <v>0</v>
      </c>
      <c r="U34" s="50">
        <f>(U11/P79)*P34</f>
        <v>5.9868988766550515E-2</v>
      </c>
      <c r="V34" s="35">
        <f t="shared" si="5"/>
        <v>5.9868988766550515E-2</v>
      </c>
      <c r="W34" s="52"/>
      <c r="X34" s="52"/>
      <c r="Y34" s="54"/>
      <c r="Z34" s="52"/>
      <c r="AA34" s="36"/>
      <c r="AB34" s="36"/>
      <c r="AC34" s="36"/>
    </row>
    <row r="35" spans="1:29" x14ac:dyDescent="0.25">
      <c r="A35" s="48">
        <v>29</v>
      </c>
      <c r="B35" s="32" t="s">
        <v>37</v>
      </c>
      <c r="C35" s="55">
        <v>67.8</v>
      </c>
      <c r="D35" s="32">
        <v>14.939</v>
      </c>
      <c r="E35" s="32">
        <v>15.052</v>
      </c>
      <c r="F35" s="32">
        <f t="shared" si="0"/>
        <v>0.11299999999999955</v>
      </c>
      <c r="G35" s="34">
        <f t="shared" si="1"/>
        <v>9.7157399999999616E-2</v>
      </c>
      <c r="H35" s="50">
        <f>(H11/C193)*C35</f>
        <v>1.2005344399340994E-2</v>
      </c>
      <c r="I35" s="35">
        <f t="shared" si="2"/>
        <v>0.10916274439934061</v>
      </c>
      <c r="J35" s="51"/>
      <c r="K35" s="52"/>
      <c r="L35" s="47"/>
      <c r="M35" s="51"/>
      <c r="N35" s="27">
        <v>20</v>
      </c>
      <c r="O35" s="32" t="s">
        <v>202</v>
      </c>
      <c r="P35" s="55">
        <v>34</v>
      </c>
      <c r="Q35" s="32">
        <v>6.6779999999999999</v>
      </c>
      <c r="R35" s="32">
        <v>6.8029999999999999</v>
      </c>
      <c r="S35" s="32">
        <f t="shared" si="6"/>
        <v>0.125</v>
      </c>
      <c r="T35" s="34">
        <f t="shared" si="4"/>
        <v>0.107475</v>
      </c>
      <c r="U35" s="50">
        <f>(U11/P79)*P35</f>
        <v>5.5464458257839716E-2</v>
      </c>
      <c r="V35" s="35">
        <f t="shared" si="5"/>
        <v>0.16293945825783973</v>
      </c>
      <c r="W35" s="52"/>
      <c r="X35" s="52"/>
      <c r="Y35" s="54"/>
      <c r="Z35" s="47"/>
      <c r="AA35" s="36"/>
      <c r="AB35" s="36"/>
      <c r="AC35" s="36"/>
    </row>
    <row r="36" spans="1:29" x14ac:dyDescent="0.25">
      <c r="A36" s="48">
        <v>30</v>
      </c>
      <c r="B36" s="32" t="s">
        <v>38</v>
      </c>
      <c r="C36" s="55">
        <v>50.9</v>
      </c>
      <c r="D36" s="32">
        <v>10.88</v>
      </c>
      <c r="E36" s="32">
        <v>10.88</v>
      </c>
      <c r="F36" s="32">
        <f t="shared" si="0"/>
        <v>0</v>
      </c>
      <c r="G36" s="34">
        <f t="shared" si="1"/>
        <v>0</v>
      </c>
      <c r="H36" s="50">
        <f>(H11/C193)*C36</f>
        <v>9.0128617983253178E-3</v>
      </c>
      <c r="I36" s="35">
        <f t="shared" si="2"/>
        <v>9.0128617983253178E-3</v>
      </c>
      <c r="J36" s="51"/>
      <c r="K36" s="52"/>
      <c r="L36" s="47"/>
      <c r="M36" s="51"/>
      <c r="N36" s="27">
        <v>21</v>
      </c>
      <c r="O36" s="32" t="s">
        <v>203</v>
      </c>
      <c r="P36" s="55">
        <v>28.5</v>
      </c>
      <c r="Q36" s="32">
        <v>8.0299999999999994</v>
      </c>
      <c r="R36" s="32">
        <v>8.1110000000000007</v>
      </c>
      <c r="S36" s="32">
        <f t="shared" si="6"/>
        <v>8.1000000000001293E-2</v>
      </c>
      <c r="T36" s="34">
        <f t="shared" si="4"/>
        <v>6.9643800000001116E-2</v>
      </c>
      <c r="U36" s="50">
        <f>(U11/P79)*P36</f>
        <v>4.6492266480836229E-2</v>
      </c>
      <c r="V36" s="35">
        <f t="shared" si="5"/>
        <v>0.11613606648083735</v>
      </c>
      <c r="W36" s="52"/>
      <c r="X36" s="52"/>
      <c r="Y36" s="54"/>
      <c r="Z36" s="47"/>
      <c r="AA36" s="36"/>
      <c r="AB36" s="36"/>
      <c r="AC36" s="36"/>
    </row>
    <row r="37" spans="1:29" x14ac:dyDescent="0.25">
      <c r="A37" s="48">
        <v>31</v>
      </c>
      <c r="B37" s="32" t="s">
        <v>39</v>
      </c>
      <c r="C37" s="55">
        <v>50.5</v>
      </c>
      <c r="D37" s="32">
        <v>10.993</v>
      </c>
      <c r="E37" s="32">
        <v>10.993</v>
      </c>
      <c r="F37" s="32">
        <f t="shared" si="0"/>
        <v>0</v>
      </c>
      <c r="G37" s="34">
        <f t="shared" si="1"/>
        <v>0</v>
      </c>
      <c r="H37" s="50">
        <f>(H11/C193)*C37</f>
        <v>8.9420338077687341E-3</v>
      </c>
      <c r="I37" s="35">
        <f t="shared" si="2"/>
        <v>8.9420338077687341E-3</v>
      </c>
      <c r="J37" s="51"/>
      <c r="K37" s="52"/>
      <c r="L37" s="47"/>
      <c r="M37" s="51"/>
      <c r="N37" s="27">
        <v>22</v>
      </c>
      <c r="O37" s="32" t="s">
        <v>204</v>
      </c>
      <c r="P37" s="55">
        <v>26.6</v>
      </c>
      <c r="Q37" s="32">
        <v>2.3180000000000001</v>
      </c>
      <c r="R37" s="32">
        <v>2.3180000000000001</v>
      </c>
      <c r="S37" s="32">
        <f t="shared" si="6"/>
        <v>0</v>
      </c>
      <c r="T37" s="34">
        <f t="shared" si="4"/>
        <v>0</v>
      </c>
      <c r="U37" s="50">
        <f>(U11/P79)*P37</f>
        <v>4.3392782048780484E-2</v>
      </c>
      <c r="V37" s="35">
        <f t="shared" si="5"/>
        <v>4.3392782048780484E-2</v>
      </c>
      <c r="W37" s="52"/>
      <c r="X37" s="52"/>
      <c r="Y37" s="54"/>
      <c r="Z37" s="47"/>
      <c r="AA37" s="36"/>
      <c r="AB37" s="36"/>
      <c r="AC37" s="36"/>
    </row>
    <row r="38" spans="1:29" x14ac:dyDescent="0.25">
      <c r="A38" s="48">
        <v>32</v>
      </c>
      <c r="B38" s="32" t="s">
        <v>40</v>
      </c>
      <c r="C38" s="55">
        <v>44.6</v>
      </c>
      <c r="D38" s="32">
        <v>19.372</v>
      </c>
      <c r="E38" s="32">
        <v>19.638000000000002</v>
      </c>
      <c r="F38" s="32">
        <f t="shared" si="0"/>
        <v>0.26600000000000179</v>
      </c>
      <c r="G38" s="34">
        <f t="shared" si="1"/>
        <v>0.22870680000000154</v>
      </c>
      <c r="H38" s="50">
        <f>(H11/C193)*C38</f>
        <v>7.8973209470591197E-3</v>
      </c>
      <c r="I38" s="35">
        <f t="shared" si="2"/>
        <v>0.23660412094706065</v>
      </c>
      <c r="J38" s="51"/>
      <c r="K38" s="52"/>
      <c r="L38" s="47"/>
      <c r="M38" s="51"/>
      <c r="N38" s="27">
        <v>23</v>
      </c>
      <c r="O38" s="32" t="s">
        <v>205</v>
      </c>
      <c r="P38" s="55">
        <v>27.5</v>
      </c>
      <c r="Q38" s="32">
        <v>5.4050000000000002</v>
      </c>
      <c r="R38" s="32">
        <v>5.4329999999999998</v>
      </c>
      <c r="S38" s="32">
        <f t="shared" si="6"/>
        <v>2.7999999999999581E-2</v>
      </c>
      <c r="T38" s="34">
        <f t="shared" si="4"/>
        <v>2.4074399999999638E-2</v>
      </c>
      <c r="U38" s="50">
        <f>(U11/P79)*P38</f>
        <v>4.4860958885017413E-2</v>
      </c>
      <c r="V38" s="35">
        <f t="shared" si="5"/>
        <v>6.8935358885017048E-2</v>
      </c>
      <c r="W38" s="52"/>
      <c r="X38" s="52"/>
      <c r="Y38" s="54"/>
      <c r="Z38" s="47"/>
      <c r="AA38" s="36"/>
      <c r="AB38" s="36"/>
      <c r="AC38" s="36"/>
    </row>
    <row r="39" spans="1:29" x14ac:dyDescent="0.25">
      <c r="A39" s="48">
        <v>33</v>
      </c>
      <c r="B39" s="32" t="s">
        <v>41</v>
      </c>
      <c r="C39" s="55">
        <v>75.7</v>
      </c>
      <c r="D39" s="32">
        <v>11.593999999999999</v>
      </c>
      <c r="E39" s="32">
        <v>11.593999999999999</v>
      </c>
      <c r="F39" s="32">
        <f t="shared" si="0"/>
        <v>0</v>
      </c>
      <c r="G39" s="34">
        <f t="shared" si="1"/>
        <v>0</v>
      </c>
      <c r="H39" s="50">
        <f>(H11/C193)*C39</f>
        <v>1.3404197212833528E-2</v>
      </c>
      <c r="I39" s="35">
        <f t="shared" si="2"/>
        <v>1.3404197212833528E-2</v>
      </c>
      <c r="J39" s="51"/>
      <c r="K39" s="52"/>
      <c r="L39" s="47"/>
      <c r="M39" s="51"/>
      <c r="N39" s="27">
        <v>24</v>
      </c>
      <c r="O39" s="32" t="s">
        <v>206</v>
      </c>
      <c r="P39" s="55">
        <v>26.1</v>
      </c>
      <c r="Q39" s="32">
        <v>8.4760000000000009</v>
      </c>
      <c r="R39" s="32">
        <v>8.5389999999999997</v>
      </c>
      <c r="S39" s="32">
        <f t="shared" si="6"/>
        <v>6.2999999999998835E-2</v>
      </c>
      <c r="T39" s="34">
        <f t="shared" si="4"/>
        <v>5.4167399999998998E-2</v>
      </c>
      <c r="U39" s="50">
        <f>(U11/P79)*P39</f>
        <v>4.257712825087108E-2</v>
      </c>
      <c r="V39" s="35">
        <f t="shared" si="5"/>
        <v>9.6744528250870071E-2</v>
      </c>
      <c r="W39" s="52"/>
      <c r="X39" s="52"/>
      <c r="Y39" s="54"/>
      <c r="Z39" s="47"/>
      <c r="AA39" s="36"/>
      <c r="AB39" s="36"/>
      <c r="AC39" s="36"/>
    </row>
    <row r="40" spans="1:29" x14ac:dyDescent="0.25">
      <c r="A40" s="48">
        <v>34</v>
      </c>
      <c r="B40" s="32" t="s">
        <v>42</v>
      </c>
      <c r="C40" s="55">
        <v>45.6</v>
      </c>
      <c r="D40" s="32">
        <v>14.436</v>
      </c>
      <c r="E40" s="32">
        <v>14.72</v>
      </c>
      <c r="F40" s="32">
        <f t="shared" si="0"/>
        <v>0.2840000000000007</v>
      </c>
      <c r="G40" s="34">
        <f t="shared" si="1"/>
        <v>0.2441832000000006</v>
      </c>
      <c r="H40" s="50">
        <f>(H11/C193)*C40</f>
        <v>8.0743909234505806E-3</v>
      </c>
      <c r="I40" s="35">
        <f t="shared" si="2"/>
        <v>0.25225759092345118</v>
      </c>
      <c r="J40" s="51"/>
      <c r="K40" s="52"/>
      <c r="L40" s="47"/>
      <c r="M40" s="51"/>
      <c r="N40" s="27">
        <v>25</v>
      </c>
      <c r="O40" s="32" t="s">
        <v>207</v>
      </c>
      <c r="P40" s="55">
        <v>26.1</v>
      </c>
      <c r="Q40" s="32">
        <v>12.095000000000001</v>
      </c>
      <c r="R40" s="32">
        <v>12.196</v>
      </c>
      <c r="S40" s="32">
        <f t="shared" si="6"/>
        <v>0.10099999999999909</v>
      </c>
      <c r="T40" s="34">
        <f t="shared" si="4"/>
        <v>8.6839799999999218E-2</v>
      </c>
      <c r="U40" s="50">
        <f>(U11/P79)*P40</f>
        <v>4.257712825087108E-2</v>
      </c>
      <c r="V40" s="35">
        <f t="shared" si="5"/>
        <v>0.12941692825087031</v>
      </c>
      <c r="W40" s="52"/>
      <c r="X40" s="52"/>
      <c r="Y40" s="54"/>
      <c r="Z40" s="47"/>
      <c r="AA40" s="36"/>
      <c r="AB40" s="36"/>
      <c r="AC40" s="36"/>
    </row>
    <row r="41" spans="1:29" x14ac:dyDescent="0.25">
      <c r="A41" s="48">
        <v>35</v>
      </c>
      <c r="B41" s="32" t="s">
        <v>43</v>
      </c>
      <c r="C41" s="55">
        <v>47.2</v>
      </c>
      <c r="D41" s="32">
        <v>21.033000000000001</v>
      </c>
      <c r="E41" s="32">
        <v>21.31</v>
      </c>
      <c r="F41" s="32">
        <f t="shared" si="0"/>
        <v>0.27699999999999747</v>
      </c>
      <c r="G41" s="34">
        <f t="shared" si="1"/>
        <v>0.23816459999999784</v>
      </c>
      <c r="H41" s="50">
        <f>(H11/C193)*C41</f>
        <v>8.3577028856769171E-3</v>
      </c>
      <c r="I41" s="35">
        <f t="shared" si="2"/>
        <v>0.24652230288567475</v>
      </c>
      <c r="J41" s="51"/>
      <c r="K41" s="52"/>
      <c r="L41" s="47"/>
      <c r="M41" s="51"/>
      <c r="N41" s="27">
        <v>26</v>
      </c>
      <c r="O41" s="32" t="s">
        <v>208</v>
      </c>
      <c r="P41" s="55">
        <v>34.200000000000003</v>
      </c>
      <c r="Q41" s="32">
        <v>4</v>
      </c>
      <c r="R41" s="32">
        <v>4</v>
      </c>
      <c r="S41" s="32">
        <f>R41-Q41</f>
        <v>0</v>
      </c>
      <c r="T41" s="34">
        <f t="shared" si="4"/>
        <v>0</v>
      </c>
      <c r="U41" s="50">
        <f>(U11/P79)*P41</f>
        <v>5.5790719777003478E-2</v>
      </c>
      <c r="V41" s="35">
        <f t="shared" si="5"/>
        <v>5.5790719777003478E-2</v>
      </c>
      <c r="W41" s="52"/>
      <c r="X41" s="52"/>
      <c r="Y41" s="54"/>
      <c r="Z41" s="271"/>
      <c r="AA41" s="272"/>
      <c r="AB41" s="272"/>
      <c r="AC41" s="272"/>
    </row>
    <row r="42" spans="1:29" x14ac:dyDescent="0.25">
      <c r="A42" s="48">
        <v>36</v>
      </c>
      <c r="B42" s="32" t="s">
        <v>44</v>
      </c>
      <c r="C42" s="55">
        <v>48.4</v>
      </c>
      <c r="D42" s="32">
        <v>22.689</v>
      </c>
      <c r="E42" s="32">
        <v>22.959</v>
      </c>
      <c r="F42" s="32">
        <f t="shared" si="0"/>
        <v>0.26999999999999957</v>
      </c>
      <c r="G42" s="34">
        <f t="shared" si="1"/>
        <v>0.23214599999999963</v>
      </c>
      <c r="H42" s="50">
        <f>(H11/C193)*C42</f>
        <v>8.5701868573466681E-3</v>
      </c>
      <c r="I42" s="35">
        <f t="shared" si="2"/>
        <v>0.2407161868573463</v>
      </c>
      <c r="J42" s="51"/>
      <c r="K42" s="52"/>
      <c r="L42" s="47"/>
      <c r="M42" s="51"/>
      <c r="N42" s="48">
        <v>27</v>
      </c>
      <c r="O42" s="32" t="s">
        <v>209</v>
      </c>
      <c r="P42" s="55">
        <v>32.5</v>
      </c>
      <c r="Q42" s="32">
        <v>7.5640000000000001</v>
      </c>
      <c r="R42" s="32">
        <v>7.6059999999999999</v>
      </c>
      <c r="S42" s="32">
        <f t="shared" si="6"/>
        <v>4.1999999999999815E-2</v>
      </c>
      <c r="T42" s="34">
        <f t="shared" si="4"/>
        <v>3.6111599999999841E-2</v>
      </c>
      <c r="U42" s="50">
        <f>(U11/P79)*P42</f>
        <v>5.3017496864111488E-2</v>
      </c>
      <c r="V42" s="35">
        <f t="shared" si="5"/>
        <v>8.9129096864111329E-2</v>
      </c>
      <c r="W42" s="52"/>
      <c r="X42" s="52"/>
      <c r="Y42" s="54"/>
      <c r="Z42" s="47"/>
      <c r="AA42" s="36"/>
      <c r="AB42" s="36"/>
      <c r="AC42" s="36"/>
    </row>
    <row r="43" spans="1:29" x14ac:dyDescent="0.25">
      <c r="A43" s="48">
        <v>37</v>
      </c>
      <c r="B43" s="32" t="s">
        <v>45</v>
      </c>
      <c r="C43" s="55">
        <v>98.5</v>
      </c>
      <c r="D43" s="32">
        <v>26.652999999999999</v>
      </c>
      <c r="E43" s="32">
        <v>26.652999999999999</v>
      </c>
      <c r="F43" s="32">
        <f t="shared" si="0"/>
        <v>0</v>
      </c>
      <c r="G43" s="34">
        <f t="shared" si="1"/>
        <v>0</v>
      </c>
      <c r="H43" s="50">
        <f>(H11/C193)*C43</f>
        <v>1.7441392674558819E-2</v>
      </c>
      <c r="I43" s="35">
        <f t="shared" si="2"/>
        <v>1.7441392674558819E-2</v>
      </c>
      <c r="J43" s="51"/>
      <c r="K43" s="52"/>
      <c r="L43" s="47"/>
      <c r="M43" s="51"/>
      <c r="N43" s="48">
        <v>28</v>
      </c>
      <c r="O43" s="32" t="s">
        <v>210</v>
      </c>
      <c r="P43" s="55">
        <v>34.1</v>
      </c>
      <c r="Q43" s="32">
        <v>2.7</v>
      </c>
      <c r="R43" s="32">
        <v>2.7</v>
      </c>
      <c r="S43" s="32">
        <f t="shared" si="6"/>
        <v>0</v>
      </c>
      <c r="T43" s="34">
        <f t="shared" si="4"/>
        <v>0</v>
      </c>
      <c r="U43" s="50">
        <f>(U11/P79)*P43</f>
        <v>5.5627589017421597E-2</v>
      </c>
      <c r="V43" s="35">
        <f t="shared" si="5"/>
        <v>5.5627589017421597E-2</v>
      </c>
      <c r="W43" s="52"/>
      <c r="X43" s="52"/>
      <c r="Y43" s="54"/>
      <c r="Z43" s="47"/>
      <c r="AA43" s="36"/>
      <c r="AB43" s="36"/>
      <c r="AC43" s="36"/>
    </row>
    <row r="44" spans="1:29" x14ac:dyDescent="0.25">
      <c r="A44" s="48">
        <v>38</v>
      </c>
      <c r="B44" s="32" t="s">
        <v>46</v>
      </c>
      <c r="C44" s="55">
        <v>67.7</v>
      </c>
      <c r="D44" s="32">
        <v>27.896000000000001</v>
      </c>
      <c r="E44" s="32">
        <v>28.268000000000001</v>
      </c>
      <c r="F44" s="32">
        <f t="shared" si="0"/>
        <v>0.37199999999999989</v>
      </c>
      <c r="G44" s="34">
        <f t="shared" si="1"/>
        <v>0.3198455999999999</v>
      </c>
      <c r="H44" s="50">
        <f>(H11/C193)*C44</f>
        <v>1.1987637401701848E-2</v>
      </c>
      <c r="I44" s="35">
        <f t="shared" si="2"/>
        <v>0.33183323740170173</v>
      </c>
      <c r="J44" s="51"/>
      <c r="K44" s="52"/>
      <c r="L44" s="47"/>
      <c r="M44" s="51"/>
      <c r="N44" s="48">
        <v>29</v>
      </c>
      <c r="O44" s="32" t="s">
        <v>211</v>
      </c>
      <c r="P44" s="55">
        <v>37.5</v>
      </c>
      <c r="Q44" s="32">
        <v>7.9779999999999998</v>
      </c>
      <c r="R44" s="32">
        <v>7.9779999999999998</v>
      </c>
      <c r="S44" s="32">
        <f t="shared" si="6"/>
        <v>0</v>
      </c>
      <c r="T44" s="34">
        <f t="shared" si="4"/>
        <v>0</v>
      </c>
      <c r="U44" s="50">
        <f>(U11/P79)*P44</f>
        <v>6.1174034843205563E-2</v>
      </c>
      <c r="V44" s="35">
        <f t="shared" si="5"/>
        <v>6.1174034843205563E-2</v>
      </c>
      <c r="W44" s="52"/>
      <c r="X44" s="52"/>
      <c r="Y44" s="54"/>
      <c r="Z44" s="47"/>
      <c r="AA44" s="36"/>
      <c r="AB44" s="36"/>
      <c r="AC44" s="36"/>
    </row>
    <row r="45" spans="1:29" x14ac:dyDescent="0.25">
      <c r="A45" s="48">
        <v>39</v>
      </c>
      <c r="B45" s="32" t="s">
        <v>47</v>
      </c>
      <c r="C45" s="55">
        <v>50.6</v>
      </c>
      <c r="D45" s="32">
        <v>10.308</v>
      </c>
      <c r="E45" s="32">
        <v>10.308</v>
      </c>
      <c r="F45" s="32">
        <f t="shared" si="0"/>
        <v>0</v>
      </c>
      <c r="G45" s="34">
        <f t="shared" si="1"/>
        <v>0</v>
      </c>
      <c r="H45" s="50">
        <f>(H11/C193)*C45</f>
        <v>8.95974080540788E-3</v>
      </c>
      <c r="I45" s="35">
        <f t="shared" si="2"/>
        <v>8.95974080540788E-3</v>
      </c>
      <c r="J45" s="51"/>
      <c r="K45" s="52"/>
      <c r="L45" s="47"/>
      <c r="M45" s="51"/>
      <c r="N45" s="27">
        <v>30</v>
      </c>
      <c r="O45" s="32" t="s">
        <v>212</v>
      </c>
      <c r="P45" s="55">
        <v>34.9</v>
      </c>
      <c r="Q45" s="32">
        <v>11.726000000000001</v>
      </c>
      <c r="R45" s="32">
        <v>11.879</v>
      </c>
      <c r="S45" s="32">
        <f t="shared" si="6"/>
        <v>0.15299999999999869</v>
      </c>
      <c r="T45" s="34">
        <f t="shared" si="4"/>
        <v>0.13154939999999887</v>
      </c>
      <c r="U45" s="50">
        <f>(U11/P79)*P45</f>
        <v>5.6932635094076645E-2</v>
      </c>
      <c r="V45" s="35">
        <f t="shared" si="5"/>
        <v>0.18848203509407552</v>
      </c>
      <c r="W45" s="52"/>
      <c r="X45" s="52"/>
      <c r="Y45" s="54"/>
      <c r="Z45" s="47"/>
      <c r="AA45" s="36"/>
      <c r="AB45" s="36"/>
      <c r="AC45" s="36"/>
    </row>
    <row r="46" spans="1:29" x14ac:dyDescent="0.25">
      <c r="A46" s="48">
        <v>40</v>
      </c>
      <c r="B46" s="32" t="s">
        <v>48</v>
      </c>
      <c r="C46" s="55">
        <v>50.3</v>
      </c>
      <c r="D46" s="32">
        <v>6.2569999999999997</v>
      </c>
      <c r="E46" s="32">
        <v>6.2569999999999997</v>
      </c>
      <c r="F46" s="32">
        <f t="shared" si="0"/>
        <v>0</v>
      </c>
      <c r="G46" s="34">
        <f t="shared" si="1"/>
        <v>0</v>
      </c>
      <c r="H46" s="50">
        <f>(H11/C193)*C46</f>
        <v>8.9066198124904423E-3</v>
      </c>
      <c r="I46" s="35">
        <f t="shared" si="2"/>
        <v>8.9066198124904423E-3</v>
      </c>
      <c r="J46" s="51"/>
      <c r="K46" s="52"/>
      <c r="L46" s="47"/>
      <c r="M46" s="51"/>
      <c r="N46" s="27">
        <v>31</v>
      </c>
      <c r="O46" s="32" t="s">
        <v>213</v>
      </c>
      <c r="P46" s="55">
        <v>38.9</v>
      </c>
      <c r="Q46" s="32">
        <v>18.244</v>
      </c>
      <c r="R46" s="32">
        <v>18.405999999999999</v>
      </c>
      <c r="S46" s="32">
        <f>R46-Q46</f>
        <v>0.16199999999999903</v>
      </c>
      <c r="T46" s="34">
        <f t="shared" si="4"/>
        <v>0.13928759999999918</v>
      </c>
      <c r="U46" s="50">
        <f>(U11/P79)*P46</f>
        <v>6.345786547735191E-2</v>
      </c>
      <c r="V46" s="35">
        <f t="shared" si="5"/>
        <v>0.20274546547735109</v>
      </c>
      <c r="W46" s="52"/>
      <c r="X46" s="52"/>
      <c r="Y46" s="54"/>
      <c r="Z46" s="47"/>
      <c r="AA46" s="36"/>
      <c r="AB46" s="36"/>
      <c r="AC46" s="36"/>
    </row>
    <row r="47" spans="1:29" x14ac:dyDescent="0.25">
      <c r="A47" s="48">
        <v>41</v>
      </c>
      <c r="B47" s="32" t="s">
        <v>49</v>
      </c>
      <c r="C47" s="55">
        <v>44.6</v>
      </c>
      <c r="D47" s="32">
        <v>0</v>
      </c>
      <c r="E47" s="32">
        <v>0</v>
      </c>
      <c r="F47" s="32">
        <f t="shared" si="0"/>
        <v>0</v>
      </c>
      <c r="G47" s="34">
        <f t="shared" si="1"/>
        <v>0</v>
      </c>
      <c r="H47" s="50">
        <f>(H11/C193)*C47</f>
        <v>7.8973209470591197E-3</v>
      </c>
      <c r="I47" s="35">
        <f t="shared" si="2"/>
        <v>7.8973209470591197E-3</v>
      </c>
      <c r="J47" s="51"/>
      <c r="K47" s="52"/>
      <c r="L47" s="47"/>
      <c r="M47" s="51"/>
      <c r="N47" s="27">
        <v>32</v>
      </c>
      <c r="O47" s="32" t="s">
        <v>214</v>
      </c>
      <c r="P47" s="55">
        <v>36.5</v>
      </c>
      <c r="Q47" s="32">
        <v>7.3319999999999999</v>
      </c>
      <c r="R47" s="32">
        <v>7.3920000000000003</v>
      </c>
      <c r="S47" s="32">
        <f t="shared" ref="S47:S57" si="7">R47-Q47</f>
        <v>6.0000000000000497E-2</v>
      </c>
      <c r="T47" s="34">
        <f t="shared" si="4"/>
        <v>5.1588000000000425E-2</v>
      </c>
      <c r="U47" s="50">
        <f>(U11/P79)*P47</f>
        <v>5.9542727247386754E-2</v>
      </c>
      <c r="V47" s="35">
        <f t="shared" si="5"/>
        <v>0.11113072724738718</v>
      </c>
      <c r="W47" s="52" t="s">
        <v>261</v>
      </c>
      <c r="X47" s="52"/>
      <c r="Y47" s="54"/>
      <c r="Z47" s="47"/>
      <c r="AA47" s="36"/>
      <c r="AB47" s="36"/>
      <c r="AC47" s="36"/>
    </row>
    <row r="48" spans="1:29" x14ac:dyDescent="0.25">
      <c r="A48" s="48">
        <v>42</v>
      </c>
      <c r="B48" s="32" t="s">
        <v>50</v>
      </c>
      <c r="C48" s="55">
        <v>76</v>
      </c>
      <c r="D48" s="32">
        <v>18.241</v>
      </c>
      <c r="E48" s="32">
        <v>18.292999999999999</v>
      </c>
      <c r="F48" s="32">
        <f t="shared" si="0"/>
        <v>5.1999999999999602E-2</v>
      </c>
      <c r="G48" s="34">
        <f t="shared" si="1"/>
        <v>4.4709599999999655E-2</v>
      </c>
      <c r="H48" s="50">
        <f>(H11/C193)*C48</f>
        <v>1.3457318205750966E-2</v>
      </c>
      <c r="I48" s="35">
        <f t="shared" si="2"/>
        <v>5.8166918205750623E-2</v>
      </c>
      <c r="J48" s="51"/>
      <c r="K48" s="52"/>
      <c r="L48" s="47"/>
      <c r="M48" s="51"/>
      <c r="N48" s="27">
        <v>33</v>
      </c>
      <c r="O48" s="32" t="s">
        <v>249</v>
      </c>
      <c r="P48" s="55">
        <v>34.4</v>
      </c>
      <c r="Q48" s="32">
        <v>1.0349999999999999</v>
      </c>
      <c r="R48" s="32">
        <v>1.0349999999999999</v>
      </c>
      <c r="S48" s="32">
        <f t="shared" si="7"/>
        <v>0</v>
      </c>
      <c r="T48" s="34">
        <f t="shared" si="4"/>
        <v>0</v>
      </c>
      <c r="U48" s="50">
        <f>(U11/P79)*P48</f>
        <v>5.611698129616724E-2</v>
      </c>
      <c r="V48" s="35">
        <f t="shared" si="5"/>
        <v>5.611698129616724E-2</v>
      </c>
      <c r="W48" s="52"/>
      <c r="X48" s="52"/>
      <c r="Y48" s="54"/>
      <c r="Z48" s="47"/>
      <c r="AA48" s="36"/>
      <c r="AB48" s="36"/>
      <c r="AC48" s="36"/>
    </row>
    <row r="49" spans="1:29" x14ac:dyDescent="0.25">
      <c r="A49" s="48">
        <v>43</v>
      </c>
      <c r="B49" s="32" t="s">
        <v>51</v>
      </c>
      <c r="C49" s="55">
        <v>45.4</v>
      </c>
      <c r="D49" s="32">
        <v>9.673</v>
      </c>
      <c r="E49" s="32">
        <v>9.673</v>
      </c>
      <c r="F49" s="32">
        <f t="shared" si="0"/>
        <v>0</v>
      </c>
      <c r="G49" s="34">
        <f t="shared" si="1"/>
        <v>0</v>
      </c>
      <c r="H49" s="50">
        <f>(H11/C193)*C49</f>
        <v>8.0389769281722871E-3</v>
      </c>
      <c r="I49" s="35">
        <f t="shared" si="2"/>
        <v>8.0389769281722871E-3</v>
      </c>
      <c r="J49" s="51"/>
      <c r="K49" s="52"/>
      <c r="L49" s="47"/>
      <c r="M49" s="51"/>
      <c r="N49" s="27">
        <v>34</v>
      </c>
      <c r="O49" s="32" t="s">
        <v>215</v>
      </c>
      <c r="P49" s="55">
        <v>36.9</v>
      </c>
      <c r="Q49" s="32">
        <v>14.026</v>
      </c>
      <c r="R49" s="32">
        <v>14.103</v>
      </c>
      <c r="S49" s="32">
        <f t="shared" si="7"/>
        <v>7.6999999999999957E-2</v>
      </c>
      <c r="T49" s="34">
        <f t="shared" si="4"/>
        <v>6.6204599999999961E-2</v>
      </c>
      <c r="U49" s="50">
        <f>(U11/P79)*P49</f>
        <v>6.0195250285714277E-2</v>
      </c>
      <c r="V49" s="35">
        <f t="shared" si="5"/>
        <v>0.12639985028571424</v>
      </c>
      <c r="W49" s="52"/>
      <c r="X49" s="52"/>
      <c r="Y49" s="54"/>
      <c r="Z49" s="47"/>
      <c r="AA49" s="36"/>
      <c r="AB49" s="36"/>
      <c r="AC49" s="36"/>
    </row>
    <row r="50" spans="1:29" x14ac:dyDescent="0.25">
      <c r="A50" s="48">
        <v>44</v>
      </c>
      <c r="B50" s="32" t="s">
        <v>52</v>
      </c>
      <c r="C50" s="55">
        <v>46.9</v>
      </c>
      <c r="D50" s="32">
        <v>2.5510000000000002</v>
      </c>
      <c r="E50" s="32">
        <v>2.5510000000000002</v>
      </c>
      <c r="F50" s="32">
        <f t="shared" si="0"/>
        <v>0</v>
      </c>
      <c r="G50" s="34">
        <f t="shared" si="1"/>
        <v>0</v>
      </c>
      <c r="H50" s="50">
        <f>(H11/C193)*C50</f>
        <v>8.3045818927594776E-3</v>
      </c>
      <c r="I50" s="35">
        <f t="shared" si="2"/>
        <v>8.3045818927594776E-3</v>
      </c>
      <c r="J50" s="51"/>
      <c r="K50" s="52"/>
      <c r="L50" s="47"/>
      <c r="M50" s="51"/>
      <c r="N50" s="27">
        <v>35</v>
      </c>
      <c r="O50" s="32" t="s">
        <v>216</v>
      </c>
      <c r="P50" s="55">
        <v>34</v>
      </c>
      <c r="Q50" s="32">
        <v>4.7409999999999997</v>
      </c>
      <c r="R50" s="32">
        <v>4.7409999999999997</v>
      </c>
      <c r="S50" s="32">
        <f t="shared" si="7"/>
        <v>0</v>
      </c>
      <c r="T50" s="34">
        <f t="shared" si="4"/>
        <v>0</v>
      </c>
      <c r="U50" s="50">
        <f>(U11/P79)*P50</f>
        <v>5.5464458257839716E-2</v>
      </c>
      <c r="V50" s="35">
        <f t="shared" si="5"/>
        <v>5.5464458257839716E-2</v>
      </c>
      <c r="W50" s="52"/>
      <c r="X50" s="52"/>
      <c r="Y50" s="54"/>
      <c r="Z50" s="47"/>
      <c r="AA50" s="36"/>
      <c r="AB50" s="36"/>
      <c r="AC50" s="36"/>
    </row>
    <row r="51" spans="1:29" x14ac:dyDescent="0.25">
      <c r="A51" s="48">
        <v>45</v>
      </c>
      <c r="B51" s="32" t="s">
        <v>53</v>
      </c>
      <c r="C51" s="55">
        <v>48.6</v>
      </c>
      <c r="D51" s="32">
        <v>22.323</v>
      </c>
      <c r="E51" s="32">
        <v>22.600999999999999</v>
      </c>
      <c r="F51" s="32">
        <f t="shared" si="0"/>
        <v>0.27799999999999869</v>
      </c>
      <c r="G51" s="34">
        <f t="shared" si="1"/>
        <v>0.23902439999999889</v>
      </c>
      <c r="H51" s="50">
        <f>(H11/C193)*C51</f>
        <v>8.6056008526249599E-3</v>
      </c>
      <c r="I51" s="35">
        <f t="shared" si="2"/>
        <v>0.24763000085262385</v>
      </c>
      <c r="J51" s="51"/>
      <c r="K51" s="52"/>
      <c r="L51" s="47"/>
      <c r="M51" s="51"/>
      <c r="N51" s="27">
        <v>36</v>
      </c>
      <c r="O51" s="32" t="s">
        <v>217</v>
      </c>
      <c r="P51" s="55">
        <v>28</v>
      </c>
      <c r="Q51" s="32">
        <v>11.044</v>
      </c>
      <c r="R51" s="32">
        <v>11.129</v>
      </c>
      <c r="S51" s="32">
        <f t="shared" si="7"/>
        <v>8.4999999999999076E-2</v>
      </c>
      <c r="T51" s="34">
        <f t="shared" si="4"/>
        <v>7.3082999999999204E-2</v>
      </c>
      <c r="U51" s="50">
        <f>(U11/P79)*P51</f>
        <v>4.5676612682926825E-2</v>
      </c>
      <c r="V51" s="35">
        <f>T51+U51</f>
        <v>0.11875961268292604</v>
      </c>
      <c r="W51" s="52"/>
      <c r="X51" s="52"/>
      <c r="Y51" s="54"/>
      <c r="Z51" s="47"/>
      <c r="AA51" s="36"/>
      <c r="AB51" s="36"/>
      <c r="AC51" s="36"/>
    </row>
    <row r="52" spans="1:29" x14ac:dyDescent="0.25">
      <c r="A52" s="48">
        <v>46</v>
      </c>
      <c r="B52" s="32" t="s">
        <v>54</v>
      </c>
      <c r="C52" s="55">
        <v>97.9</v>
      </c>
      <c r="D52" s="32">
        <v>11.28</v>
      </c>
      <c r="E52" s="32">
        <v>11.492000000000001</v>
      </c>
      <c r="F52" s="32">
        <f t="shared" si="0"/>
        <v>0.21200000000000152</v>
      </c>
      <c r="G52" s="34">
        <f t="shared" si="1"/>
        <v>0.18227760000000132</v>
      </c>
      <c r="H52" s="50">
        <f>(H11/C193)*C52</f>
        <v>1.7335150688723943E-2</v>
      </c>
      <c r="I52" s="35">
        <f t="shared" si="2"/>
        <v>0.19961275068872525</v>
      </c>
      <c r="J52" s="51"/>
      <c r="K52" s="52"/>
      <c r="L52" s="47"/>
      <c r="M52" s="51"/>
      <c r="N52" s="27">
        <v>37</v>
      </c>
      <c r="O52" s="32" t="s">
        <v>218</v>
      </c>
      <c r="P52" s="57">
        <v>26.4</v>
      </c>
      <c r="Q52" s="32">
        <v>7.7939999999999996</v>
      </c>
      <c r="R52" s="32">
        <v>7.8440000000000003</v>
      </c>
      <c r="S52" s="32">
        <f t="shared" si="7"/>
        <v>5.0000000000000711E-2</v>
      </c>
      <c r="T52" s="34">
        <f t="shared" si="4"/>
        <v>4.2990000000000611E-2</v>
      </c>
      <c r="U52" s="50">
        <f>(U11/P79)*P52</f>
        <v>4.3066520529616716E-2</v>
      </c>
      <c r="V52" s="58">
        <f>T52+U52</f>
        <v>8.605652052961732E-2</v>
      </c>
      <c r="W52" s="52"/>
      <c r="X52" s="52"/>
      <c r="Y52" s="54"/>
      <c r="Z52" s="47"/>
      <c r="AA52" s="36"/>
      <c r="AB52" s="36"/>
      <c r="AC52" s="36"/>
    </row>
    <row r="53" spans="1:29" x14ac:dyDescent="0.25">
      <c r="A53" s="48">
        <v>47</v>
      </c>
      <c r="B53" s="32" t="s">
        <v>55</v>
      </c>
      <c r="C53" s="55">
        <v>68.2</v>
      </c>
      <c r="D53" s="32">
        <v>6.8440000000000003</v>
      </c>
      <c r="E53" s="32">
        <v>6.8440000000000003</v>
      </c>
      <c r="F53" s="32">
        <f t="shared" si="0"/>
        <v>0</v>
      </c>
      <c r="G53" s="34">
        <f t="shared" si="1"/>
        <v>0</v>
      </c>
      <c r="H53" s="50">
        <f>(H11/C193)*C53</f>
        <v>1.2076172389897577E-2</v>
      </c>
      <c r="I53" s="35">
        <f t="shared" si="2"/>
        <v>1.2076172389897577E-2</v>
      </c>
      <c r="J53" s="51"/>
      <c r="K53" s="52"/>
      <c r="L53" s="47"/>
      <c r="M53" s="51"/>
      <c r="N53" s="27">
        <v>38</v>
      </c>
      <c r="O53" s="32" t="s">
        <v>219</v>
      </c>
      <c r="P53" s="55">
        <v>27.3</v>
      </c>
      <c r="Q53" s="32">
        <v>7.6689999999999996</v>
      </c>
      <c r="R53" s="32">
        <v>7.7720000000000002</v>
      </c>
      <c r="S53" s="32">
        <f t="shared" si="7"/>
        <v>0.10300000000000065</v>
      </c>
      <c r="T53" s="34">
        <f t="shared" si="4"/>
        <v>8.8559400000000552E-2</v>
      </c>
      <c r="U53" s="50">
        <f>(U11/P79)*P53</f>
        <v>4.4534697365853651E-2</v>
      </c>
      <c r="V53" s="58">
        <f>T53+U53</f>
        <v>0.1330940973658542</v>
      </c>
      <c r="W53" s="52"/>
      <c r="X53" s="52"/>
      <c r="Y53" s="54"/>
      <c r="Z53" s="47"/>
      <c r="AA53" s="36"/>
      <c r="AB53" s="36"/>
      <c r="AC53" s="36"/>
    </row>
    <row r="54" spans="1:29" x14ac:dyDescent="0.25">
      <c r="A54" s="48">
        <v>48</v>
      </c>
      <c r="B54" s="32" t="s">
        <v>56</v>
      </c>
      <c r="C54" s="55">
        <v>50.7</v>
      </c>
      <c r="D54" s="32">
        <v>5.4320000000000004</v>
      </c>
      <c r="E54" s="32">
        <v>5.5739999999999998</v>
      </c>
      <c r="F54" s="32">
        <f t="shared" si="0"/>
        <v>0.14199999999999946</v>
      </c>
      <c r="G54" s="34">
        <f t="shared" si="1"/>
        <v>0.12209159999999954</v>
      </c>
      <c r="H54" s="50">
        <f>(H11/C193)*C54</f>
        <v>8.977447803047026E-3</v>
      </c>
      <c r="I54" s="35">
        <f t="shared" si="2"/>
        <v>0.13106904780304657</v>
      </c>
      <c r="J54" s="51"/>
      <c r="K54" s="52"/>
      <c r="L54" s="47"/>
      <c r="M54" s="51"/>
      <c r="N54" s="27">
        <v>39</v>
      </c>
      <c r="O54" s="32" t="s">
        <v>220</v>
      </c>
      <c r="P54" s="55">
        <v>26.1</v>
      </c>
      <c r="Q54" s="32">
        <v>5.0339999999999998</v>
      </c>
      <c r="R54" s="32">
        <v>5.07</v>
      </c>
      <c r="S54" s="32">
        <f t="shared" si="7"/>
        <v>3.6000000000000476E-2</v>
      </c>
      <c r="T54" s="34">
        <f t="shared" si="4"/>
        <v>3.0952800000000408E-2</v>
      </c>
      <c r="U54" s="50">
        <f>(U11/P79)*P54</f>
        <v>4.257712825087108E-2</v>
      </c>
      <c r="V54" s="35">
        <f t="shared" ref="V54:V71" si="8">T54+U54</f>
        <v>7.3529928250871485E-2</v>
      </c>
      <c r="W54" s="52"/>
      <c r="X54" s="52"/>
      <c r="Y54" s="54"/>
      <c r="Z54" s="47"/>
      <c r="AA54" s="36"/>
      <c r="AB54" s="36"/>
      <c r="AC54" s="36"/>
    </row>
    <row r="55" spans="1:29" x14ac:dyDescent="0.25">
      <c r="A55" s="48">
        <v>49</v>
      </c>
      <c r="B55" s="32" t="s">
        <v>57</v>
      </c>
      <c r="C55" s="55">
        <v>50.2</v>
      </c>
      <c r="D55" s="32">
        <v>21.635000000000002</v>
      </c>
      <c r="E55" s="32">
        <v>21.853999999999999</v>
      </c>
      <c r="F55" s="32">
        <f t="shared" si="0"/>
        <v>0.21899999999999764</v>
      </c>
      <c r="G55" s="34">
        <f t="shared" si="1"/>
        <v>0.18829619999999797</v>
      </c>
      <c r="H55" s="50">
        <f>(H11/C193)*C55</f>
        <v>8.8889128148512964E-3</v>
      </c>
      <c r="I55" s="35">
        <f>G55+H55</f>
        <v>0.19718511281484927</v>
      </c>
      <c r="J55" s="51"/>
      <c r="K55" s="52"/>
      <c r="L55" s="47"/>
      <c r="M55" s="51"/>
      <c r="N55" s="27">
        <v>40</v>
      </c>
      <c r="O55" s="32" t="s">
        <v>221</v>
      </c>
      <c r="P55" s="55">
        <v>25.8</v>
      </c>
      <c r="Q55" s="32">
        <v>10.566000000000001</v>
      </c>
      <c r="R55" s="32">
        <v>10.667</v>
      </c>
      <c r="S55" s="32">
        <f t="shared" si="7"/>
        <v>0.10099999999999909</v>
      </c>
      <c r="T55" s="34">
        <f t="shared" si="4"/>
        <v>8.6839799999999218E-2</v>
      </c>
      <c r="U55" s="50">
        <f>(U11/P79)*P55</f>
        <v>4.208773597212543E-2</v>
      </c>
      <c r="V55" s="35">
        <f t="shared" si="8"/>
        <v>0.12892753597212464</v>
      </c>
      <c r="W55" s="52"/>
      <c r="X55" s="52"/>
      <c r="Y55" s="54"/>
      <c r="Z55" s="47"/>
      <c r="AA55" s="36"/>
      <c r="AB55" s="36"/>
      <c r="AC55" s="36"/>
    </row>
    <row r="56" spans="1:29" x14ac:dyDescent="0.25">
      <c r="A56" s="31">
        <v>50</v>
      </c>
      <c r="B56" s="32" t="s">
        <v>58</v>
      </c>
      <c r="C56" s="57">
        <v>44.6</v>
      </c>
      <c r="D56" s="32">
        <v>10.88</v>
      </c>
      <c r="E56" s="32">
        <v>10.997</v>
      </c>
      <c r="F56" s="32">
        <f t="shared" si="0"/>
        <v>0.1169999999999991</v>
      </c>
      <c r="G56" s="34">
        <f t="shared" si="1"/>
        <v>0.10059659999999923</v>
      </c>
      <c r="H56" s="50">
        <f>(H11/C193)*C56</f>
        <v>7.8973209470591197E-3</v>
      </c>
      <c r="I56" s="58">
        <f>G56+H56</f>
        <v>0.10849392094705836</v>
      </c>
      <c r="J56" s="51"/>
      <c r="K56" s="52"/>
      <c r="L56" s="47"/>
      <c r="M56" s="51"/>
      <c r="N56" s="27">
        <v>41</v>
      </c>
      <c r="O56" s="32" t="s">
        <v>222</v>
      </c>
      <c r="P56" s="55">
        <v>34.5</v>
      </c>
      <c r="Q56" s="32">
        <v>6.7770000000000001</v>
      </c>
      <c r="R56" s="32">
        <v>6.8710000000000004</v>
      </c>
      <c r="S56" s="32">
        <f t="shared" si="7"/>
        <v>9.4000000000000306E-2</v>
      </c>
      <c r="T56" s="34">
        <f t="shared" si="4"/>
        <v>8.082120000000026E-2</v>
      </c>
      <c r="U56" s="50">
        <f>(U11/P79)*P56</f>
        <v>5.6280112055749121E-2</v>
      </c>
      <c r="V56" s="35">
        <f t="shared" si="8"/>
        <v>0.13710131205574938</v>
      </c>
      <c r="W56" s="52"/>
      <c r="X56" s="52"/>
      <c r="Y56" s="54"/>
      <c r="Z56" s="47"/>
      <c r="AA56" s="36"/>
      <c r="AB56" s="36"/>
      <c r="AC56" s="36"/>
    </row>
    <row r="57" spans="1:29" x14ac:dyDescent="0.25">
      <c r="A57" s="48">
        <v>51</v>
      </c>
      <c r="B57" s="32" t="s">
        <v>59</v>
      </c>
      <c r="C57" s="55">
        <v>75.5</v>
      </c>
      <c r="D57" s="32">
        <v>28.74</v>
      </c>
      <c r="E57" s="32">
        <v>28.922999999999998</v>
      </c>
      <c r="F57" s="32">
        <f t="shared" si="0"/>
        <v>0.18299999999999983</v>
      </c>
      <c r="G57" s="34">
        <f t="shared" si="1"/>
        <v>0.15734339999999986</v>
      </c>
      <c r="H57" s="50">
        <f>(H11/C193)*C57</f>
        <v>1.3368783217555236E-2</v>
      </c>
      <c r="I57" s="58">
        <f>G57+H57</f>
        <v>0.1707121832175551</v>
      </c>
      <c r="J57" s="51"/>
      <c r="K57" s="52"/>
      <c r="L57" s="47"/>
      <c r="M57" s="51"/>
      <c r="N57" s="27">
        <v>42</v>
      </c>
      <c r="O57" s="32" t="s">
        <v>223</v>
      </c>
      <c r="P57" s="55">
        <v>32.700000000000003</v>
      </c>
      <c r="Q57" s="32">
        <v>2.4550000000000001</v>
      </c>
      <c r="R57" s="32">
        <v>2.4550000000000001</v>
      </c>
      <c r="S57" s="32">
        <f t="shared" si="7"/>
        <v>0</v>
      </c>
      <c r="T57" s="34">
        <f t="shared" si="4"/>
        <v>0</v>
      </c>
      <c r="U57" s="50">
        <f>(U11/P79)*P57</f>
        <v>5.3343758383275257E-2</v>
      </c>
      <c r="V57" s="35">
        <f t="shared" si="8"/>
        <v>5.3343758383275257E-2</v>
      </c>
      <c r="W57" s="52"/>
      <c r="X57" s="52"/>
      <c r="Y57" s="54"/>
      <c r="Z57" s="47"/>
      <c r="AA57" s="36"/>
      <c r="AB57" s="36"/>
      <c r="AC57" s="36"/>
    </row>
    <row r="58" spans="1:29" x14ac:dyDescent="0.25">
      <c r="A58" s="48">
        <v>52</v>
      </c>
      <c r="B58" s="32" t="s">
        <v>60</v>
      </c>
      <c r="C58" s="55">
        <v>45.8</v>
      </c>
      <c r="D58" s="32">
        <v>15.253</v>
      </c>
      <c r="E58" s="32">
        <v>15.257</v>
      </c>
      <c r="F58" s="32">
        <f t="shared" si="0"/>
        <v>3.9999999999995595E-3</v>
      </c>
      <c r="G58" s="34">
        <f t="shared" si="1"/>
        <v>3.4391999999996213E-3</v>
      </c>
      <c r="H58" s="50">
        <f>(H11/C193)*C58</f>
        <v>8.1098049187288707E-3</v>
      </c>
      <c r="I58" s="35">
        <f t="shared" si="2"/>
        <v>1.1549004918728492E-2</v>
      </c>
      <c r="J58" s="51"/>
      <c r="K58" s="52"/>
      <c r="L58" s="47"/>
      <c r="M58" s="51"/>
      <c r="N58" s="27">
        <v>43</v>
      </c>
      <c r="O58" s="32" t="s">
        <v>224</v>
      </c>
      <c r="P58" s="55">
        <v>33.4</v>
      </c>
      <c r="Q58" s="32">
        <v>8.94</v>
      </c>
      <c r="R58" s="32">
        <v>9.0269999999999992</v>
      </c>
      <c r="S58" s="32">
        <f>R58-Q58</f>
        <v>8.6999999999999744E-2</v>
      </c>
      <c r="T58" s="34">
        <f t="shared" si="4"/>
        <v>7.4802599999999775E-2</v>
      </c>
      <c r="U58" s="50">
        <f>(U11/P79)*P58</f>
        <v>5.4485673700348423E-2</v>
      </c>
      <c r="V58" s="35">
        <f t="shared" si="8"/>
        <v>0.12928827370034821</v>
      </c>
      <c r="W58" s="52"/>
      <c r="X58" s="52"/>
      <c r="Y58" s="54"/>
      <c r="Z58" s="47"/>
      <c r="AA58" s="36"/>
      <c r="AB58" s="36"/>
      <c r="AC58" s="36"/>
    </row>
    <row r="59" spans="1:29" x14ac:dyDescent="0.25">
      <c r="A59" s="48">
        <v>53</v>
      </c>
      <c r="B59" s="32" t="s">
        <v>61</v>
      </c>
      <c r="C59" s="55">
        <v>46.8</v>
      </c>
      <c r="D59" s="32">
        <v>22.785</v>
      </c>
      <c r="E59" s="32">
        <v>23.023</v>
      </c>
      <c r="F59" s="32">
        <f t="shared" si="0"/>
        <v>0.23799999999999955</v>
      </c>
      <c r="G59" s="34">
        <f t="shared" si="1"/>
        <v>0.2046323999999996</v>
      </c>
      <c r="H59" s="50">
        <f>(H11/C193)*C59</f>
        <v>8.2868748951203317E-3</v>
      </c>
      <c r="I59" s="35">
        <f t="shared" si="2"/>
        <v>0.21291927489511994</v>
      </c>
      <c r="J59" s="51"/>
      <c r="K59" s="52"/>
      <c r="L59" s="47"/>
      <c r="M59" s="51"/>
      <c r="N59" s="27">
        <v>44</v>
      </c>
      <c r="O59" s="32" t="s">
        <v>225</v>
      </c>
      <c r="P59" s="55">
        <v>37.299999999999997</v>
      </c>
      <c r="Q59" s="32">
        <v>7.7329999999999997</v>
      </c>
      <c r="R59" s="32">
        <v>7.7949999999999999</v>
      </c>
      <c r="S59" s="32">
        <f t="shared" ref="S59:S72" si="9">R59-Q59</f>
        <v>6.2000000000000277E-2</v>
      </c>
      <c r="T59" s="34">
        <f t="shared" si="4"/>
        <v>5.330760000000024E-2</v>
      </c>
      <c r="U59" s="50">
        <f>(U11/P79)*P59</f>
        <v>6.0847773324041801E-2</v>
      </c>
      <c r="V59" s="35">
        <f t="shared" si="8"/>
        <v>0.11415537332404205</v>
      </c>
      <c r="W59" s="52"/>
      <c r="X59" s="52"/>
      <c r="Y59" s="54"/>
      <c r="Z59" s="47"/>
      <c r="AA59" s="36"/>
      <c r="AB59" s="36"/>
      <c r="AC59" s="36"/>
    </row>
    <row r="60" spans="1:29" x14ac:dyDescent="0.25">
      <c r="A60" s="48">
        <v>54</v>
      </c>
      <c r="B60" s="32" t="s">
        <v>62</v>
      </c>
      <c r="C60" s="55">
        <v>48.2</v>
      </c>
      <c r="D60" s="32">
        <v>19.472999999999999</v>
      </c>
      <c r="E60" s="32">
        <v>19.686</v>
      </c>
      <c r="F60" s="32">
        <f t="shared" si="0"/>
        <v>0.21300000000000097</v>
      </c>
      <c r="G60" s="34">
        <f t="shared" si="1"/>
        <v>0.18313740000000084</v>
      </c>
      <c r="H60" s="50">
        <f>(H11/C193)*C60</f>
        <v>8.5347728620683763E-3</v>
      </c>
      <c r="I60" s="35">
        <f t="shared" si="2"/>
        <v>0.19167217286206922</v>
      </c>
      <c r="J60" s="51"/>
      <c r="K60" s="52"/>
      <c r="L60" s="47"/>
      <c r="M60" s="51"/>
      <c r="N60" s="27">
        <v>45</v>
      </c>
      <c r="O60" s="32" t="s">
        <v>226</v>
      </c>
      <c r="P60" s="55">
        <v>38.700000000000003</v>
      </c>
      <c r="Q60" s="32">
        <v>0</v>
      </c>
      <c r="R60" s="32">
        <v>0</v>
      </c>
      <c r="S60" s="32">
        <f t="shared" si="9"/>
        <v>0</v>
      </c>
      <c r="T60" s="34">
        <f t="shared" si="4"/>
        <v>0</v>
      </c>
      <c r="U60" s="50">
        <f>(U11/P79)*P60</f>
        <v>6.3131603958188148E-2</v>
      </c>
      <c r="V60" s="35">
        <f t="shared" si="8"/>
        <v>6.3131603958188148E-2</v>
      </c>
      <c r="W60" s="52"/>
      <c r="X60" s="52"/>
      <c r="Y60" s="54"/>
      <c r="Z60" s="47"/>
      <c r="AA60" s="36"/>
      <c r="AB60" s="36"/>
      <c r="AC60" s="36"/>
    </row>
    <row r="61" spans="1:29" x14ac:dyDescent="0.25">
      <c r="A61" s="48">
        <v>55</v>
      </c>
      <c r="B61" s="32" t="s">
        <v>63</v>
      </c>
      <c r="C61" s="55">
        <v>98.4</v>
      </c>
      <c r="D61" s="32">
        <v>38.402000000000001</v>
      </c>
      <c r="E61" s="32">
        <v>38.734999999999999</v>
      </c>
      <c r="F61" s="32">
        <f t="shared" si="0"/>
        <v>0.33299999999999841</v>
      </c>
      <c r="G61" s="34">
        <f t="shared" si="1"/>
        <v>0.28631339999999861</v>
      </c>
      <c r="H61" s="50">
        <f>(H11/C193)*C61</f>
        <v>1.7423685676919674E-2</v>
      </c>
      <c r="I61" s="35">
        <f t="shared" si="2"/>
        <v>0.30373708567691826</v>
      </c>
      <c r="J61" s="51"/>
      <c r="K61" s="52"/>
      <c r="L61" s="47"/>
      <c r="M61" s="51"/>
      <c r="N61" s="27">
        <v>46</v>
      </c>
      <c r="O61" s="32" t="s">
        <v>227</v>
      </c>
      <c r="P61" s="55">
        <v>39</v>
      </c>
      <c r="Q61" s="32">
        <v>15.98</v>
      </c>
      <c r="R61" s="32">
        <v>16.100000000000001</v>
      </c>
      <c r="S61" s="32">
        <f t="shared" si="9"/>
        <v>0.12000000000000099</v>
      </c>
      <c r="T61" s="34">
        <f t="shared" si="4"/>
        <v>0.10317600000000085</v>
      </c>
      <c r="U61" s="50">
        <f>(U11/P79)*P61</f>
        <v>6.3620996236933791E-2</v>
      </c>
      <c r="V61" s="35">
        <f t="shared" si="8"/>
        <v>0.16679699623693464</v>
      </c>
      <c r="W61" s="52"/>
      <c r="X61" s="52"/>
      <c r="Y61" s="54"/>
      <c r="Z61" s="47"/>
      <c r="AA61" s="36"/>
      <c r="AB61" s="36"/>
      <c r="AC61" s="36"/>
    </row>
    <row r="62" spans="1:29" x14ac:dyDescent="0.25">
      <c r="A62" s="48">
        <v>56</v>
      </c>
      <c r="B62" s="32" t="s">
        <v>64</v>
      </c>
      <c r="C62" s="55">
        <v>68</v>
      </c>
      <c r="D62" s="32">
        <v>9.7880000000000003</v>
      </c>
      <c r="E62" s="32">
        <v>9.83</v>
      </c>
      <c r="F62" s="32">
        <f t="shared" si="0"/>
        <v>4.1999999999999815E-2</v>
      </c>
      <c r="G62" s="34">
        <f t="shared" si="1"/>
        <v>3.6111599999999841E-2</v>
      </c>
      <c r="H62" s="50">
        <f>(H11/C193)*C62</f>
        <v>1.2040758394619286E-2</v>
      </c>
      <c r="I62" s="35">
        <f t="shared" si="2"/>
        <v>4.8152358394619128E-2</v>
      </c>
      <c r="J62" s="51"/>
      <c r="K62" s="52"/>
      <c r="L62" s="47"/>
      <c r="M62" s="51"/>
      <c r="N62" s="27">
        <v>47</v>
      </c>
      <c r="O62" s="32" t="s">
        <v>228</v>
      </c>
      <c r="P62" s="55">
        <v>35.700000000000003</v>
      </c>
      <c r="Q62" s="32">
        <v>18.265999999999998</v>
      </c>
      <c r="R62" s="32">
        <v>18.501000000000001</v>
      </c>
      <c r="S62" s="32">
        <f t="shared" si="9"/>
        <v>0.23500000000000298</v>
      </c>
      <c r="T62" s="34">
        <f t="shared" si="4"/>
        <v>0.20205300000000256</v>
      </c>
      <c r="U62" s="50">
        <f>(U11/P79)*P62</f>
        <v>5.8237681170731706E-2</v>
      </c>
      <c r="V62" s="35">
        <f t="shared" si="8"/>
        <v>0.26029068117073428</v>
      </c>
      <c r="W62" s="52" t="s">
        <v>267</v>
      </c>
      <c r="X62" s="52"/>
      <c r="Y62" s="54"/>
      <c r="Z62" s="47"/>
      <c r="AA62" s="36"/>
      <c r="AB62" s="36"/>
      <c r="AC62" s="36"/>
    </row>
    <row r="63" spans="1:29" x14ac:dyDescent="0.25">
      <c r="A63" s="48">
        <v>57</v>
      </c>
      <c r="B63" s="32" t="s">
        <v>65</v>
      </c>
      <c r="C63" s="55">
        <v>50.6</v>
      </c>
      <c r="D63" s="32">
        <v>15.978</v>
      </c>
      <c r="E63" s="32">
        <v>16.065000000000001</v>
      </c>
      <c r="F63" s="32">
        <f t="shared" si="0"/>
        <v>8.7000000000001521E-2</v>
      </c>
      <c r="G63" s="34">
        <f t="shared" si="1"/>
        <v>7.4802600000001301E-2</v>
      </c>
      <c r="H63" s="50">
        <f>(H11/C193)*C63</f>
        <v>8.95974080540788E-3</v>
      </c>
      <c r="I63" s="35">
        <f t="shared" si="2"/>
        <v>8.3762340805409174E-2</v>
      </c>
      <c r="J63" s="51"/>
      <c r="K63" s="52"/>
      <c r="L63" s="47"/>
      <c r="M63" s="51"/>
      <c r="N63" s="27">
        <v>48</v>
      </c>
      <c r="O63" s="32" t="s">
        <v>229</v>
      </c>
      <c r="P63" s="55">
        <v>34.299999999999997</v>
      </c>
      <c r="Q63" s="32">
        <v>17.071000000000002</v>
      </c>
      <c r="R63" s="32">
        <v>17.071000000000002</v>
      </c>
      <c r="S63" s="32">
        <f t="shared" si="9"/>
        <v>0</v>
      </c>
      <c r="T63" s="34">
        <f t="shared" si="4"/>
        <v>0</v>
      </c>
      <c r="U63" s="50">
        <f>(U11/P79)*P63</f>
        <v>5.5953850536585352E-2</v>
      </c>
      <c r="V63" s="35">
        <f t="shared" si="8"/>
        <v>5.5953850536585352E-2</v>
      </c>
      <c r="W63" s="52"/>
      <c r="X63" s="52"/>
      <c r="Y63" s="54"/>
      <c r="Z63" s="47"/>
      <c r="AA63" s="36"/>
      <c r="AB63" s="36"/>
      <c r="AC63" s="36"/>
    </row>
    <row r="64" spans="1:29" x14ac:dyDescent="0.25">
      <c r="A64" s="48">
        <v>58</v>
      </c>
      <c r="B64" s="32" t="s">
        <v>66</v>
      </c>
      <c r="C64" s="55">
        <v>50.1</v>
      </c>
      <c r="D64" s="32">
        <v>2.2549999999999999</v>
      </c>
      <c r="E64" s="32">
        <v>2.2549999999999999</v>
      </c>
      <c r="F64" s="32">
        <f t="shared" si="0"/>
        <v>0</v>
      </c>
      <c r="G64" s="34">
        <f t="shared" si="1"/>
        <v>0</v>
      </c>
      <c r="H64" s="50">
        <f>(H11/C193)*C64</f>
        <v>8.8712058172121504E-3</v>
      </c>
      <c r="I64" s="35">
        <f t="shared" si="2"/>
        <v>8.8712058172121504E-3</v>
      </c>
      <c r="J64" s="51"/>
      <c r="K64" s="52"/>
      <c r="L64" s="47"/>
      <c r="M64" s="51"/>
      <c r="N64" s="27">
        <v>49</v>
      </c>
      <c r="O64" s="32" t="s">
        <v>230</v>
      </c>
      <c r="P64" s="55">
        <v>36.1</v>
      </c>
      <c r="Q64" s="32">
        <v>8.0519999999999996</v>
      </c>
      <c r="R64" s="32">
        <v>8.0519999999999996</v>
      </c>
      <c r="S64" s="32">
        <f t="shared" si="9"/>
        <v>0</v>
      </c>
      <c r="T64" s="34">
        <f t="shared" si="4"/>
        <v>0</v>
      </c>
      <c r="U64" s="50">
        <f>(U11/P79)*P64</f>
        <v>5.889020420905923E-2</v>
      </c>
      <c r="V64" s="35">
        <f t="shared" si="8"/>
        <v>5.889020420905923E-2</v>
      </c>
      <c r="W64" s="52"/>
      <c r="X64" s="52"/>
      <c r="Y64" s="54"/>
      <c r="Z64" s="47"/>
      <c r="AA64" s="36"/>
      <c r="AB64" s="36"/>
      <c r="AC64" s="36"/>
    </row>
    <row r="65" spans="1:29" x14ac:dyDescent="0.25">
      <c r="A65" s="48">
        <v>59</v>
      </c>
      <c r="B65" s="32" t="s">
        <v>67</v>
      </c>
      <c r="C65" s="55">
        <v>44.7</v>
      </c>
      <c r="D65" s="32">
        <v>12.977</v>
      </c>
      <c r="E65" s="32">
        <v>13.115</v>
      </c>
      <c r="F65" s="32">
        <f t="shared" si="0"/>
        <v>0.1379999999999999</v>
      </c>
      <c r="G65" s="34">
        <f t="shared" si="1"/>
        <v>0.11865239999999992</v>
      </c>
      <c r="H65" s="50">
        <f>(H11/C193)*C65</f>
        <v>7.9150279446982656E-3</v>
      </c>
      <c r="I65" s="35">
        <f t="shared" si="2"/>
        <v>0.12656742794469819</v>
      </c>
      <c r="J65" s="51"/>
      <c r="K65" s="52"/>
      <c r="L65" s="47"/>
      <c r="M65" s="51"/>
      <c r="N65" s="27">
        <v>50</v>
      </c>
      <c r="O65" s="32" t="s">
        <v>231</v>
      </c>
      <c r="P65" s="55">
        <v>33.700000000000003</v>
      </c>
      <c r="Q65" s="32">
        <v>8.3019999999999996</v>
      </c>
      <c r="R65" s="32">
        <v>8.3070000000000004</v>
      </c>
      <c r="S65" s="32">
        <f t="shared" si="9"/>
        <v>5.0000000000007816E-3</v>
      </c>
      <c r="T65" s="34">
        <f t="shared" si="4"/>
        <v>4.2990000000006721E-3</v>
      </c>
      <c r="U65" s="50">
        <f>(U11/P79)*P65</f>
        <v>5.4975065979094073E-2</v>
      </c>
      <c r="V65" s="35">
        <f t="shared" si="8"/>
        <v>5.9274065979094744E-2</v>
      </c>
      <c r="W65" s="52"/>
      <c r="X65" s="52"/>
      <c r="Y65" s="54"/>
      <c r="Z65" s="47"/>
      <c r="AA65" s="36"/>
      <c r="AB65" s="36"/>
      <c r="AC65" s="36"/>
    </row>
    <row r="66" spans="1:29" x14ac:dyDescent="0.25">
      <c r="A66" s="48">
        <v>60</v>
      </c>
      <c r="B66" s="32" t="s">
        <v>68</v>
      </c>
      <c r="C66" s="55">
        <v>75.7</v>
      </c>
      <c r="D66" s="32">
        <v>25.821000000000002</v>
      </c>
      <c r="E66" s="32">
        <v>25.963000000000001</v>
      </c>
      <c r="F66" s="32">
        <f t="shared" si="0"/>
        <v>0.14199999999999946</v>
      </c>
      <c r="G66" s="34">
        <f t="shared" si="1"/>
        <v>0.12209159999999954</v>
      </c>
      <c r="H66" s="50">
        <f>(H11/C193)*C66</f>
        <v>1.3404197212833528E-2</v>
      </c>
      <c r="I66" s="35">
        <f t="shared" si="2"/>
        <v>0.13549579721283306</v>
      </c>
      <c r="J66" s="51"/>
      <c r="K66" s="52"/>
      <c r="L66" s="47"/>
      <c r="M66" s="51"/>
      <c r="N66" s="27">
        <v>51</v>
      </c>
      <c r="O66" s="32" t="s">
        <v>232</v>
      </c>
      <c r="P66" s="55">
        <v>28.1</v>
      </c>
      <c r="Q66" s="32">
        <v>12.577</v>
      </c>
      <c r="R66" s="32">
        <v>12.577</v>
      </c>
      <c r="S66" s="32">
        <f t="shared" si="9"/>
        <v>0</v>
      </c>
      <c r="T66" s="34">
        <f t="shared" si="4"/>
        <v>0</v>
      </c>
      <c r="U66" s="50">
        <f>(U11/P79)*P66</f>
        <v>4.5839743442508706E-2</v>
      </c>
      <c r="V66" s="35">
        <f t="shared" si="8"/>
        <v>4.5839743442508706E-2</v>
      </c>
      <c r="W66" s="52"/>
      <c r="X66" s="52"/>
      <c r="Y66" s="54"/>
      <c r="Z66" s="47"/>
      <c r="AA66" s="36"/>
      <c r="AB66" s="36"/>
      <c r="AC66" s="36"/>
    </row>
    <row r="67" spans="1:29" x14ac:dyDescent="0.25">
      <c r="A67" s="48">
        <v>61</v>
      </c>
      <c r="B67" s="32" t="s">
        <v>69</v>
      </c>
      <c r="C67" s="55">
        <v>45.8</v>
      </c>
      <c r="D67" s="32">
        <v>7.343</v>
      </c>
      <c r="E67" s="32">
        <v>7.3460000000000001</v>
      </c>
      <c r="F67" s="32">
        <f t="shared" si="0"/>
        <v>3.0000000000001137E-3</v>
      </c>
      <c r="G67" s="34">
        <f t="shared" si="1"/>
        <v>2.5794000000000979E-3</v>
      </c>
      <c r="H67" s="50">
        <f>(H11/C193)*C67</f>
        <v>8.1098049187288707E-3</v>
      </c>
      <c r="I67" s="35">
        <f t="shared" si="2"/>
        <v>1.0689204918728969E-2</v>
      </c>
      <c r="J67" s="51"/>
      <c r="K67" s="52"/>
      <c r="L67" s="47"/>
      <c r="M67" s="51"/>
      <c r="N67" s="27">
        <v>52</v>
      </c>
      <c r="O67" s="32" t="s">
        <v>233</v>
      </c>
      <c r="P67" s="55">
        <v>26.6</v>
      </c>
      <c r="Q67" s="32">
        <v>12.97</v>
      </c>
      <c r="R67" s="32">
        <v>12.97</v>
      </c>
      <c r="S67" s="32">
        <f t="shared" si="9"/>
        <v>0</v>
      </c>
      <c r="T67" s="34">
        <f t="shared" si="4"/>
        <v>0</v>
      </c>
      <c r="U67" s="50">
        <f>(U11/P79)*P67</f>
        <v>4.3392782048780484E-2</v>
      </c>
      <c r="V67" s="35">
        <f t="shared" si="8"/>
        <v>4.3392782048780484E-2</v>
      </c>
      <c r="W67" s="52"/>
      <c r="X67" s="52"/>
      <c r="Y67" s="54"/>
      <c r="Z67" s="47"/>
      <c r="AA67" s="36"/>
      <c r="AB67" s="36"/>
      <c r="AC67" s="36"/>
    </row>
    <row r="68" spans="1:29" x14ac:dyDescent="0.25">
      <c r="A68" s="48">
        <v>62</v>
      </c>
      <c r="B68" s="32" t="s">
        <v>70</v>
      </c>
      <c r="C68" s="55">
        <v>48.4</v>
      </c>
      <c r="D68" s="32">
        <v>16.065000000000001</v>
      </c>
      <c r="E68" s="32">
        <v>16.082999999999998</v>
      </c>
      <c r="F68" s="32">
        <f t="shared" si="0"/>
        <v>1.7999999999997129E-2</v>
      </c>
      <c r="G68" s="34">
        <f t="shared" si="1"/>
        <v>1.5476399999997533E-2</v>
      </c>
      <c r="H68" s="50">
        <f>(H11/C193)*C68</f>
        <v>8.5701868573466681E-3</v>
      </c>
      <c r="I68" s="35">
        <f t="shared" si="2"/>
        <v>2.4046586857344201E-2</v>
      </c>
      <c r="J68" s="51"/>
      <c r="K68" s="52"/>
      <c r="L68" s="47"/>
      <c r="M68" s="51"/>
      <c r="N68" s="27">
        <v>53</v>
      </c>
      <c r="O68" s="32" t="s">
        <v>234</v>
      </c>
      <c r="P68" s="55">
        <v>27.9</v>
      </c>
      <c r="Q68" s="32">
        <v>14.132999999999999</v>
      </c>
      <c r="R68" s="32">
        <v>14.234999999999999</v>
      </c>
      <c r="S68" s="32">
        <f t="shared" si="9"/>
        <v>0.10200000000000031</v>
      </c>
      <c r="T68" s="34">
        <f t="shared" si="4"/>
        <v>8.7699600000000266E-2</v>
      </c>
      <c r="U68" s="50">
        <f>(U11/P79)*P68</f>
        <v>4.5513481923344937E-2</v>
      </c>
      <c r="V68" s="35">
        <f t="shared" si="8"/>
        <v>0.13321308192334519</v>
      </c>
      <c r="W68" s="52"/>
      <c r="X68" s="52"/>
      <c r="Y68" s="54"/>
      <c r="Z68" s="47"/>
      <c r="AA68" s="36"/>
      <c r="AB68" s="36"/>
      <c r="AC68" s="36"/>
    </row>
    <row r="69" spans="1:29" x14ac:dyDescent="0.25">
      <c r="A69" s="48">
        <v>63</v>
      </c>
      <c r="B69" s="32" t="s">
        <v>71</v>
      </c>
      <c r="C69" s="55">
        <v>48</v>
      </c>
      <c r="D69" s="32">
        <v>16.878</v>
      </c>
      <c r="E69" s="32">
        <v>17.105</v>
      </c>
      <c r="F69" s="32">
        <f t="shared" si="0"/>
        <v>0.22700000000000031</v>
      </c>
      <c r="G69" s="34">
        <f t="shared" si="1"/>
        <v>0.19517460000000028</v>
      </c>
      <c r="H69" s="50">
        <f>(H11/C193)*C69</f>
        <v>8.4993588667900844E-3</v>
      </c>
      <c r="I69" s="35">
        <f t="shared" si="2"/>
        <v>0.20367395886679038</v>
      </c>
      <c r="J69" s="51"/>
      <c r="K69" s="52"/>
      <c r="L69" s="47"/>
      <c r="M69" s="51"/>
      <c r="N69" s="27">
        <v>54</v>
      </c>
      <c r="O69" s="32" t="s">
        <v>235</v>
      </c>
      <c r="P69" s="55">
        <v>25.9</v>
      </c>
      <c r="Q69" s="32">
        <v>7.99</v>
      </c>
      <c r="R69" s="32">
        <v>8.01</v>
      </c>
      <c r="S69" s="32">
        <f t="shared" si="9"/>
        <v>1.9999999999999574E-2</v>
      </c>
      <c r="T69" s="34">
        <f t="shared" si="4"/>
        <v>1.7195999999999635E-2</v>
      </c>
      <c r="U69" s="50">
        <f>(U11/P79)*P69</f>
        <v>4.2250866731707311E-2</v>
      </c>
      <c r="V69" s="35">
        <f t="shared" si="8"/>
        <v>5.9446866731706946E-2</v>
      </c>
      <c r="W69" s="52"/>
      <c r="X69" s="52"/>
      <c r="Y69" s="54"/>
      <c r="Z69" s="47"/>
      <c r="AA69" s="36"/>
      <c r="AB69" s="36"/>
      <c r="AC69" s="36"/>
    </row>
    <row r="70" spans="1:29" x14ac:dyDescent="0.25">
      <c r="A70" s="48">
        <v>64</v>
      </c>
      <c r="B70" s="32" t="s">
        <v>72</v>
      </c>
      <c r="C70" s="55">
        <v>98.7</v>
      </c>
      <c r="D70" s="32">
        <v>27.745999999999999</v>
      </c>
      <c r="E70" s="32">
        <v>28.001999999999999</v>
      </c>
      <c r="F70" s="32">
        <f t="shared" si="0"/>
        <v>0.25600000000000023</v>
      </c>
      <c r="G70" s="34">
        <f t="shared" si="1"/>
        <v>0.22010880000000019</v>
      </c>
      <c r="H70" s="50">
        <f>(H11/C193)*C70</f>
        <v>1.747680666983711E-2</v>
      </c>
      <c r="I70" s="35">
        <f t="shared" si="2"/>
        <v>0.2375856066698373</v>
      </c>
      <c r="J70" s="51"/>
      <c r="K70" s="52"/>
      <c r="L70" s="47"/>
      <c r="M70" s="51"/>
      <c r="N70" s="27">
        <v>55</v>
      </c>
      <c r="O70" s="32" t="s">
        <v>236</v>
      </c>
      <c r="P70" s="55">
        <v>26.1</v>
      </c>
      <c r="Q70" s="32">
        <v>12.978</v>
      </c>
      <c r="R70" s="32">
        <v>13.012</v>
      </c>
      <c r="S70" s="32">
        <f t="shared" si="9"/>
        <v>3.4000000000000696E-2</v>
      </c>
      <c r="T70" s="34">
        <f t="shared" si="4"/>
        <v>2.9233200000000598E-2</v>
      </c>
      <c r="U70" s="50">
        <f>(U11/P79)*P70</f>
        <v>4.257712825087108E-2</v>
      </c>
      <c r="V70" s="35">
        <f t="shared" si="8"/>
        <v>7.1810328250871677E-2</v>
      </c>
      <c r="W70" s="52"/>
      <c r="X70" s="52"/>
      <c r="Y70" s="54"/>
      <c r="Z70" s="47"/>
      <c r="AA70" s="36"/>
      <c r="AB70" s="36"/>
      <c r="AC70" s="36"/>
    </row>
    <row r="71" spans="1:29" x14ac:dyDescent="0.25">
      <c r="A71" s="48">
        <v>65</v>
      </c>
      <c r="B71" s="32" t="s">
        <v>73</v>
      </c>
      <c r="C71" s="55">
        <v>67.7</v>
      </c>
      <c r="D71" s="32">
        <v>17.170000000000002</v>
      </c>
      <c r="E71" s="32">
        <v>17.364000000000001</v>
      </c>
      <c r="F71" s="32">
        <f t="shared" si="0"/>
        <v>0.19399999999999906</v>
      </c>
      <c r="G71" s="34">
        <f t="shared" si="1"/>
        <v>0.16680119999999921</v>
      </c>
      <c r="H71" s="50">
        <f>(H11/C193)*C71</f>
        <v>1.1987637401701848E-2</v>
      </c>
      <c r="I71" s="35">
        <f t="shared" si="2"/>
        <v>0.17878883740170104</v>
      </c>
      <c r="J71" s="51"/>
      <c r="K71" s="52"/>
      <c r="L71" s="47"/>
      <c r="M71" s="51"/>
      <c r="N71" s="27">
        <v>56</v>
      </c>
      <c r="O71" s="32" t="s">
        <v>237</v>
      </c>
      <c r="P71" s="55">
        <v>34.4</v>
      </c>
      <c r="Q71" s="32">
        <v>15.949</v>
      </c>
      <c r="R71" s="32">
        <v>15.949</v>
      </c>
      <c r="S71" s="32">
        <f t="shared" si="9"/>
        <v>0</v>
      </c>
      <c r="T71" s="34">
        <f t="shared" si="4"/>
        <v>0</v>
      </c>
      <c r="U71" s="50">
        <f>(U11/P79)*P71</f>
        <v>5.611698129616724E-2</v>
      </c>
      <c r="V71" s="35">
        <f t="shared" si="8"/>
        <v>5.611698129616724E-2</v>
      </c>
      <c r="W71" s="52"/>
      <c r="X71" s="52"/>
      <c r="Y71" s="54"/>
      <c r="Z71" s="47"/>
      <c r="AA71" s="36"/>
      <c r="AB71" s="36"/>
      <c r="AC71" s="36"/>
    </row>
    <row r="72" spans="1:29" x14ac:dyDescent="0.25">
      <c r="A72" s="48">
        <v>66</v>
      </c>
      <c r="B72" s="32" t="s">
        <v>74</v>
      </c>
      <c r="C72" s="55">
        <v>50.1</v>
      </c>
      <c r="D72" s="32">
        <v>2.6880000000000002</v>
      </c>
      <c r="E72" s="32">
        <v>2.6880000000000002</v>
      </c>
      <c r="F72" s="32">
        <f t="shared" si="0"/>
        <v>0</v>
      </c>
      <c r="G72" s="34">
        <f t="shared" si="1"/>
        <v>0</v>
      </c>
      <c r="H72" s="50">
        <f>(H11/C193)*C72</f>
        <v>8.8712058172121504E-3</v>
      </c>
      <c r="I72" s="35">
        <f t="shared" si="2"/>
        <v>8.8712058172121504E-3</v>
      </c>
      <c r="J72" s="51"/>
      <c r="K72" s="52"/>
      <c r="L72" s="47"/>
      <c r="M72" s="51"/>
      <c r="N72" s="27">
        <v>57</v>
      </c>
      <c r="O72" s="32" t="s">
        <v>238</v>
      </c>
      <c r="P72" s="55">
        <v>32.1</v>
      </c>
      <c r="Q72" s="32">
        <v>16.001000000000001</v>
      </c>
      <c r="R72" s="32">
        <v>16.001000000000001</v>
      </c>
      <c r="S72" s="32">
        <f t="shared" si="9"/>
        <v>0</v>
      </c>
      <c r="T72" s="34">
        <f t="shared" si="4"/>
        <v>0</v>
      </c>
      <c r="U72" s="50">
        <f>(U11/P79)*P72</f>
        <v>5.2364973825783964E-2</v>
      </c>
      <c r="V72" s="35">
        <f>T72+U72</f>
        <v>5.2364973825783964E-2</v>
      </c>
      <c r="W72" s="52"/>
      <c r="X72" s="52"/>
      <c r="Y72" s="54"/>
      <c r="Z72" s="47"/>
      <c r="AA72" s="36"/>
      <c r="AB72" s="36"/>
      <c r="AC72" s="36"/>
    </row>
    <row r="73" spans="1:29" x14ac:dyDescent="0.25">
      <c r="A73" s="48">
        <v>67</v>
      </c>
      <c r="B73" s="32" t="s">
        <v>75</v>
      </c>
      <c r="C73" s="55">
        <v>50.1</v>
      </c>
      <c r="D73" s="32">
        <v>14.436999999999999</v>
      </c>
      <c r="E73" s="32">
        <v>14.476000000000001</v>
      </c>
      <c r="F73" s="32">
        <f t="shared" si="0"/>
        <v>3.9000000000001478E-2</v>
      </c>
      <c r="G73" s="34">
        <f t="shared" si="1"/>
        <v>3.3532200000001268E-2</v>
      </c>
      <c r="H73" s="50">
        <f>(H11/C193)*C73</f>
        <v>8.8712058172121504E-3</v>
      </c>
      <c r="I73" s="35">
        <f t="shared" si="2"/>
        <v>4.240340581721342E-2</v>
      </c>
      <c r="J73" s="51"/>
      <c r="K73" s="52"/>
      <c r="L73" s="47"/>
      <c r="M73" s="51"/>
      <c r="N73" s="48">
        <v>58</v>
      </c>
      <c r="O73" s="32" t="s">
        <v>239</v>
      </c>
      <c r="P73" s="55">
        <v>33.9</v>
      </c>
      <c r="Q73" s="32">
        <v>10.983000000000001</v>
      </c>
      <c r="R73" s="32">
        <v>11.090999999999999</v>
      </c>
      <c r="S73" s="32">
        <f>R73-Q73</f>
        <v>0.10799999999999876</v>
      </c>
      <c r="T73" s="34">
        <f t="shared" si="4"/>
        <v>9.2858399999998939E-2</v>
      </c>
      <c r="U73" s="50">
        <f>(U11/P79)*P73</f>
        <v>5.5301327498257828E-2</v>
      </c>
      <c r="V73" s="35">
        <f t="shared" ref="V73:V78" si="10">T73+U73</f>
        <v>0.14815972749825676</v>
      </c>
      <c r="W73" s="52"/>
      <c r="X73" s="52"/>
      <c r="Y73" s="54"/>
      <c r="Z73" s="47"/>
      <c r="AA73" s="36"/>
      <c r="AB73" s="36"/>
      <c r="AC73" s="36"/>
    </row>
    <row r="74" spans="1:29" x14ac:dyDescent="0.25">
      <c r="A74" s="48">
        <v>68</v>
      </c>
      <c r="B74" s="32" t="s">
        <v>76</v>
      </c>
      <c r="C74" s="55">
        <v>45.2</v>
      </c>
      <c r="D74" s="32">
        <v>1.256</v>
      </c>
      <c r="E74" s="32">
        <v>1.256</v>
      </c>
      <c r="F74" s="32">
        <f t="shared" si="0"/>
        <v>0</v>
      </c>
      <c r="G74" s="34">
        <f t="shared" si="1"/>
        <v>0</v>
      </c>
      <c r="H74" s="50">
        <f>(H11/C193)*C74</f>
        <v>8.003562932893997E-3</v>
      </c>
      <c r="I74" s="35">
        <f t="shared" si="2"/>
        <v>8.003562932893997E-3</v>
      </c>
      <c r="J74" s="51"/>
      <c r="K74" s="52"/>
      <c r="L74" s="47"/>
      <c r="M74" s="51"/>
      <c r="N74" s="27">
        <v>59</v>
      </c>
      <c r="O74" s="32" t="s">
        <v>240</v>
      </c>
      <c r="P74" s="55">
        <v>37.299999999999997</v>
      </c>
      <c r="Q74" s="32">
        <v>7.2930000000000001</v>
      </c>
      <c r="R74" s="32">
        <v>7.34</v>
      </c>
      <c r="S74" s="32">
        <f t="shared" ref="S74:S78" si="11">R74-Q74</f>
        <v>4.6999999999999709E-2</v>
      </c>
      <c r="T74" s="34">
        <f t="shared" si="4"/>
        <v>4.0410599999999748E-2</v>
      </c>
      <c r="U74" s="50">
        <f>(U11/P79)*P74</f>
        <v>6.0847773324041801E-2</v>
      </c>
      <c r="V74" s="35">
        <f t="shared" si="10"/>
        <v>0.10125837332404156</v>
      </c>
      <c r="W74" s="52"/>
      <c r="X74" s="52"/>
      <c r="Y74" s="54"/>
      <c r="Z74" s="47"/>
      <c r="AA74" s="36"/>
      <c r="AB74" s="36"/>
      <c r="AC74" s="36"/>
    </row>
    <row r="75" spans="1:29" x14ac:dyDescent="0.25">
      <c r="A75" s="48">
        <v>69</v>
      </c>
      <c r="B75" s="32" t="s">
        <v>77</v>
      </c>
      <c r="C75" s="55">
        <v>75.8</v>
      </c>
      <c r="D75" s="32">
        <v>0.16800000000000001</v>
      </c>
      <c r="E75" s="32">
        <v>0.26300000000000001</v>
      </c>
      <c r="F75" s="32">
        <f t="shared" si="0"/>
        <v>9.5000000000000001E-2</v>
      </c>
      <c r="G75" s="34">
        <f t="shared" si="1"/>
        <v>8.1681000000000004E-2</v>
      </c>
      <c r="H75" s="50">
        <f>(H11/C193)*C75</f>
        <v>1.3421904210472674E-2</v>
      </c>
      <c r="I75" s="35">
        <f t="shared" si="2"/>
        <v>9.5102904210472683E-2</v>
      </c>
      <c r="J75" s="51"/>
      <c r="K75" s="52"/>
      <c r="L75" s="47"/>
      <c r="M75" s="51"/>
      <c r="N75" s="27">
        <v>60</v>
      </c>
      <c r="O75" s="32" t="s">
        <v>241</v>
      </c>
      <c r="P75" s="55">
        <v>38.4</v>
      </c>
      <c r="Q75" s="32">
        <v>18.245000000000001</v>
      </c>
      <c r="R75" s="32">
        <v>18.332999999999998</v>
      </c>
      <c r="S75" s="32">
        <f t="shared" si="11"/>
        <v>8.7999999999997414E-2</v>
      </c>
      <c r="T75" s="34">
        <f t="shared" si="4"/>
        <v>7.566239999999777E-2</v>
      </c>
      <c r="U75" s="50">
        <f>(U11/P79)*P75</f>
        <v>6.2642211679442492E-2</v>
      </c>
      <c r="V75" s="35">
        <f t="shared" si="10"/>
        <v>0.13830461167944025</v>
      </c>
      <c r="W75" s="52"/>
      <c r="X75" s="52"/>
      <c r="Y75" s="54"/>
      <c r="Z75" s="47"/>
      <c r="AA75" s="36"/>
      <c r="AB75" s="36"/>
      <c r="AC75" s="36"/>
    </row>
    <row r="76" spans="1:29" x14ac:dyDescent="0.25">
      <c r="A76" s="48">
        <v>70</v>
      </c>
      <c r="B76" s="32" t="s">
        <v>78</v>
      </c>
      <c r="C76" s="55">
        <v>45.6</v>
      </c>
      <c r="D76" s="32">
        <v>21.01</v>
      </c>
      <c r="E76" s="32">
        <v>21.254999999999999</v>
      </c>
      <c r="F76" s="32">
        <f t="shared" si="0"/>
        <v>0.24499999999999744</v>
      </c>
      <c r="G76" s="34">
        <f t="shared" si="1"/>
        <v>0.21065099999999781</v>
      </c>
      <c r="H76" s="50">
        <f>(H11/C193)*C76</f>
        <v>8.0743909234505806E-3</v>
      </c>
      <c r="I76" s="35">
        <f t="shared" si="2"/>
        <v>0.21872539092344839</v>
      </c>
      <c r="J76" s="51"/>
      <c r="K76" s="52"/>
      <c r="L76" s="47"/>
      <c r="M76" s="51"/>
      <c r="N76" s="27">
        <v>61</v>
      </c>
      <c r="O76" s="32" t="s">
        <v>242</v>
      </c>
      <c r="P76" s="55">
        <v>67.3</v>
      </c>
      <c r="Q76" s="32">
        <v>7.8</v>
      </c>
      <c r="R76" s="32">
        <v>7.835</v>
      </c>
      <c r="S76" s="32">
        <f t="shared" si="11"/>
        <v>3.5000000000000142E-2</v>
      </c>
      <c r="T76" s="34">
        <f t="shared" si="4"/>
        <v>3.0093000000000123E-2</v>
      </c>
      <c r="U76" s="50">
        <f>(U11/P79)*P76</f>
        <v>0.10978700119860625</v>
      </c>
      <c r="V76" s="35">
        <f t="shared" si="10"/>
        <v>0.13988000119860639</v>
      </c>
      <c r="W76" s="52"/>
      <c r="X76" s="52"/>
      <c r="Y76" s="54"/>
      <c r="Z76" s="59"/>
      <c r="AA76" s="36"/>
      <c r="AB76" s="36"/>
      <c r="AC76" s="36"/>
    </row>
    <row r="77" spans="1:29" x14ac:dyDescent="0.25">
      <c r="A77" s="48">
        <v>71</v>
      </c>
      <c r="B77" s="32" t="s">
        <v>79</v>
      </c>
      <c r="C77" s="55">
        <v>47.7</v>
      </c>
      <c r="D77" s="32">
        <v>15.481</v>
      </c>
      <c r="E77" s="32">
        <v>16</v>
      </c>
      <c r="F77" s="32">
        <f t="shared" si="0"/>
        <v>0.51900000000000013</v>
      </c>
      <c r="G77" s="34">
        <f t="shared" si="1"/>
        <v>0.44623620000000014</v>
      </c>
      <c r="H77" s="50">
        <f>(H11/C193)*C77</f>
        <v>8.4462378738726467E-3</v>
      </c>
      <c r="I77" s="35">
        <f t="shared" si="2"/>
        <v>0.4546824378738728</v>
      </c>
      <c r="J77" s="51"/>
      <c r="K77" s="52"/>
      <c r="L77" s="47"/>
      <c r="M77" s="51"/>
      <c r="N77" s="27">
        <v>62</v>
      </c>
      <c r="O77" s="32" t="s">
        <v>243</v>
      </c>
      <c r="P77" s="55">
        <v>32</v>
      </c>
      <c r="Q77" s="32">
        <v>1.984</v>
      </c>
      <c r="R77" s="32">
        <v>2</v>
      </c>
      <c r="S77" s="32">
        <f t="shared" si="11"/>
        <v>1.6000000000000014E-2</v>
      </c>
      <c r="T77" s="34">
        <f t="shared" si="4"/>
        <v>1.3756800000000012E-2</v>
      </c>
      <c r="U77" s="34">
        <f>(U11/P79)*P77</f>
        <v>5.2201843066202083E-2</v>
      </c>
      <c r="V77" s="35">
        <f t="shared" si="10"/>
        <v>6.5958643066202097E-2</v>
      </c>
      <c r="W77" s="52"/>
      <c r="X77" s="52"/>
      <c r="Y77" s="54"/>
      <c r="Z77" s="59"/>
      <c r="AA77" s="36"/>
      <c r="AB77" s="36"/>
      <c r="AC77" s="36"/>
    </row>
    <row r="78" spans="1:29" x14ac:dyDescent="0.25">
      <c r="A78" s="48">
        <v>72</v>
      </c>
      <c r="B78" s="32" t="s">
        <v>80</v>
      </c>
      <c r="C78" s="55">
        <v>48.3</v>
      </c>
      <c r="D78" s="32">
        <v>17.170000000000002</v>
      </c>
      <c r="E78" s="32">
        <v>17.361999999999998</v>
      </c>
      <c r="F78" s="32">
        <f t="shared" si="0"/>
        <v>0.19199999999999662</v>
      </c>
      <c r="G78" s="34">
        <f t="shared" si="1"/>
        <v>0.16508159999999708</v>
      </c>
      <c r="H78" s="50">
        <f>(H11/C193)*C78</f>
        <v>8.5524798597075222E-3</v>
      </c>
      <c r="I78" s="35">
        <f t="shared" si="2"/>
        <v>0.17363407985970461</v>
      </c>
      <c r="J78" s="51"/>
      <c r="K78" s="52"/>
      <c r="L78" s="47"/>
      <c r="M78" s="51"/>
      <c r="N78" s="27">
        <v>63</v>
      </c>
      <c r="O78" s="32" t="s">
        <v>244</v>
      </c>
      <c r="P78" s="55">
        <v>88.1</v>
      </c>
      <c r="Q78" s="32">
        <v>2.9910000000000001</v>
      </c>
      <c r="R78" s="32">
        <v>3</v>
      </c>
      <c r="S78" s="32">
        <f t="shared" si="11"/>
        <v>8.999999999999897E-3</v>
      </c>
      <c r="T78" s="34">
        <f t="shared" si="4"/>
        <v>7.7381999999999113E-3</v>
      </c>
      <c r="U78" s="34">
        <f>(U11/P79)*P78</f>
        <v>0.14371819919163761</v>
      </c>
      <c r="V78" s="35">
        <f t="shared" si="10"/>
        <v>0.15145639919163753</v>
      </c>
      <c r="W78" s="52"/>
      <c r="X78" s="52"/>
      <c r="Y78" s="54"/>
      <c r="Z78" s="47"/>
      <c r="AA78" s="36"/>
      <c r="AB78" s="36"/>
      <c r="AC78" s="36"/>
    </row>
    <row r="79" spans="1:29" x14ac:dyDescent="0.25">
      <c r="A79" s="31">
        <v>73</v>
      </c>
      <c r="B79" s="32" t="s">
        <v>81</v>
      </c>
      <c r="C79" s="55">
        <v>98.7</v>
      </c>
      <c r="D79" s="32">
        <v>37.661000000000001</v>
      </c>
      <c r="E79" s="32">
        <v>38.055999999999997</v>
      </c>
      <c r="F79" s="32">
        <f t="shared" si="0"/>
        <v>0.39499999999999602</v>
      </c>
      <c r="G79" s="34">
        <f t="shared" si="1"/>
        <v>0.33962099999999656</v>
      </c>
      <c r="H79" s="50">
        <f>(H11/C193)*C79</f>
        <v>1.747680666983711E-2</v>
      </c>
      <c r="I79" s="35">
        <f>G79+H79</f>
        <v>0.35709780666983365</v>
      </c>
      <c r="J79" s="51"/>
      <c r="K79" s="52"/>
      <c r="L79" s="47"/>
      <c r="M79" s="51"/>
      <c r="N79" s="276" t="s">
        <v>262</v>
      </c>
      <c r="O79" s="277"/>
      <c r="P79" s="60">
        <f t="shared" ref="P79:V79" si="12">SUM(P16:P78)</f>
        <v>2152.5000000000005</v>
      </c>
      <c r="Q79" s="60">
        <f t="shared" si="12"/>
        <v>592.74799999999982</v>
      </c>
      <c r="R79" s="60">
        <f t="shared" si="12"/>
        <v>596.096</v>
      </c>
      <c r="S79" s="60">
        <f t="shared" si="12"/>
        <v>3.3479999999999994</v>
      </c>
      <c r="T79" s="61">
        <f t="shared" si="12"/>
        <v>2.8786103999999995</v>
      </c>
      <c r="U79" s="61">
        <f t="shared" si="12"/>
        <v>3.5113895999999998</v>
      </c>
      <c r="V79" s="61">
        <f t="shared" si="12"/>
        <v>6.39</v>
      </c>
      <c r="W79" s="51"/>
      <c r="X79" s="51"/>
      <c r="Y79" s="54"/>
      <c r="Z79" s="47"/>
      <c r="AA79" s="36"/>
      <c r="AB79" s="36"/>
      <c r="AC79" s="36"/>
    </row>
    <row r="80" spans="1:29" x14ac:dyDescent="0.25">
      <c r="A80" s="48">
        <v>74</v>
      </c>
      <c r="B80" s="32" t="s">
        <v>82</v>
      </c>
      <c r="C80" s="55">
        <v>67.5</v>
      </c>
      <c r="D80" s="32">
        <v>8.5969999999999995</v>
      </c>
      <c r="E80" s="32">
        <v>8.5969999999999995</v>
      </c>
      <c r="F80" s="32">
        <f t="shared" si="0"/>
        <v>0</v>
      </c>
      <c r="G80" s="34">
        <f t="shared" si="1"/>
        <v>0</v>
      </c>
      <c r="H80" s="50">
        <f>(H11/C193)*C80</f>
        <v>1.1952223406423556E-2</v>
      </c>
      <c r="I80" s="35">
        <f t="shared" si="2"/>
        <v>1.1952223406423556E-2</v>
      </c>
      <c r="J80" s="51"/>
      <c r="K80" s="52"/>
      <c r="L80" s="47"/>
      <c r="M80" s="51"/>
      <c r="N80" s="56" t="s">
        <v>267</v>
      </c>
      <c r="O80" s="62"/>
      <c r="P80" s="56"/>
      <c r="Q80" s="56"/>
      <c r="R80" s="56"/>
      <c r="S80" s="56"/>
      <c r="T80" s="56"/>
      <c r="U80" s="56"/>
      <c r="V80" s="56"/>
      <c r="W80" s="51"/>
      <c r="X80" s="51"/>
      <c r="Y80" s="54"/>
      <c r="Z80" s="47"/>
      <c r="AA80" s="36"/>
      <c r="AB80" s="36"/>
      <c r="AC80" s="36"/>
    </row>
    <row r="81" spans="1:29" x14ac:dyDescent="0.25">
      <c r="A81" s="48">
        <v>75</v>
      </c>
      <c r="B81" s="32" t="s">
        <v>83</v>
      </c>
      <c r="C81" s="55">
        <v>50.1</v>
      </c>
      <c r="D81" s="32">
        <v>17.248000000000001</v>
      </c>
      <c r="E81" s="32">
        <v>17.248000000000001</v>
      </c>
      <c r="F81" s="32">
        <f t="shared" ref="F81:F144" si="13">E81-D81</f>
        <v>0</v>
      </c>
      <c r="G81" s="34">
        <f t="shared" ref="G81:G144" si="14">F81*0.8598</f>
        <v>0</v>
      </c>
      <c r="H81" s="50">
        <f>(H11/C193)*C81</f>
        <v>8.8712058172121504E-3</v>
      </c>
      <c r="I81" s="35">
        <f t="shared" si="2"/>
        <v>8.8712058172121504E-3</v>
      </c>
      <c r="J81" s="51"/>
      <c r="K81" s="52"/>
      <c r="L81" s="47"/>
      <c r="M81" s="51"/>
      <c r="N81" s="273" t="s">
        <v>268</v>
      </c>
      <c r="O81" s="274"/>
      <c r="P81" s="274"/>
      <c r="Q81" s="63"/>
      <c r="R81" s="275" t="s">
        <v>269</v>
      </c>
      <c r="S81" s="275"/>
      <c r="T81" s="275"/>
      <c r="U81" s="275"/>
      <c r="V81" s="275"/>
      <c r="W81" s="51"/>
      <c r="X81" s="51"/>
      <c r="Y81" s="54"/>
      <c r="Z81" s="47"/>
      <c r="AA81" s="36"/>
      <c r="AB81" s="36"/>
      <c r="AC81" s="36"/>
    </row>
    <row r="82" spans="1:29" x14ac:dyDescent="0.25">
      <c r="A82" s="48">
        <v>76</v>
      </c>
      <c r="B82" s="32" t="s">
        <v>84</v>
      </c>
      <c r="C82" s="55">
        <v>50.3</v>
      </c>
      <c r="D82" s="32">
        <v>11.571</v>
      </c>
      <c r="E82" s="32">
        <v>11.686</v>
      </c>
      <c r="F82" s="32">
        <f t="shared" si="13"/>
        <v>0.11500000000000021</v>
      </c>
      <c r="G82" s="34">
        <f t="shared" si="14"/>
        <v>9.8877000000000187E-2</v>
      </c>
      <c r="H82" s="50">
        <f>(H11/C193)*C82</f>
        <v>8.9066198124904423E-3</v>
      </c>
      <c r="I82" s="35">
        <f t="shared" si="2"/>
        <v>0.10778361981249063</v>
      </c>
      <c r="J82" s="51"/>
      <c r="K82" s="52"/>
      <c r="L82" s="47"/>
      <c r="M82" s="51"/>
      <c r="N82" s="36"/>
      <c r="O82" s="36"/>
      <c r="P82" s="36"/>
      <c r="Q82" s="36"/>
      <c r="R82" s="36"/>
      <c r="S82" s="36"/>
      <c r="T82" s="36"/>
      <c r="U82" s="36"/>
      <c r="V82" s="36"/>
      <c r="W82" s="51"/>
      <c r="X82" s="51"/>
      <c r="Y82" s="54"/>
      <c r="Z82" s="47"/>
      <c r="AA82" s="36"/>
      <c r="AB82" s="36"/>
      <c r="AC82" s="36"/>
    </row>
    <row r="83" spans="1:29" x14ac:dyDescent="0.25">
      <c r="A83" s="48">
        <v>77</v>
      </c>
      <c r="B83" s="32" t="s">
        <v>85</v>
      </c>
      <c r="C83" s="55">
        <v>45.2</v>
      </c>
      <c r="D83" s="32">
        <v>1.0589999999999999</v>
      </c>
      <c r="E83" s="32">
        <v>1.06</v>
      </c>
      <c r="F83" s="32">
        <f t="shared" si="13"/>
        <v>1.0000000000001119E-3</v>
      </c>
      <c r="G83" s="34">
        <f t="shared" si="14"/>
        <v>8.5980000000009625E-4</v>
      </c>
      <c r="H83" s="50">
        <f>(H11/C193)*C83</f>
        <v>8.003562932893997E-3</v>
      </c>
      <c r="I83" s="35">
        <f t="shared" si="2"/>
        <v>8.8633629328940932E-3</v>
      </c>
      <c r="J83" s="51"/>
      <c r="K83" s="52"/>
      <c r="L83" s="47"/>
      <c r="M83" s="51"/>
      <c r="N83" s="273" t="s">
        <v>270</v>
      </c>
      <c r="O83" s="274"/>
      <c r="P83" s="274"/>
      <c r="Q83" s="63"/>
      <c r="R83" s="275" t="s">
        <v>271</v>
      </c>
      <c r="S83" s="275"/>
      <c r="T83" s="275"/>
      <c r="U83" s="275"/>
      <c r="V83" s="275"/>
      <c r="W83" s="51"/>
      <c r="X83" s="51"/>
      <c r="Y83" s="54"/>
      <c r="Z83" s="47"/>
      <c r="AA83" s="36"/>
      <c r="AB83" s="36"/>
      <c r="AC83" s="36"/>
    </row>
    <row r="84" spans="1:29" x14ac:dyDescent="0.25">
      <c r="A84" s="48">
        <v>78</v>
      </c>
      <c r="B84" s="32" t="s">
        <v>86</v>
      </c>
      <c r="C84" s="55">
        <v>75.5</v>
      </c>
      <c r="D84" s="32">
        <v>21.59</v>
      </c>
      <c r="E84" s="32">
        <v>21.837</v>
      </c>
      <c r="F84" s="32">
        <f t="shared" si="13"/>
        <v>0.24699999999999989</v>
      </c>
      <c r="G84" s="34">
        <f t="shared" si="14"/>
        <v>0.21237059999999991</v>
      </c>
      <c r="H84" s="50">
        <f>(H11/C193)*C84</f>
        <v>1.3368783217555236E-2</v>
      </c>
      <c r="I84" s="35">
        <f t="shared" si="2"/>
        <v>0.22573938321755516</v>
      </c>
      <c r="J84" s="51"/>
      <c r="K84" s="52"/>
      <c r="L84" s="47"/>
      <c r="M84" s="51"/>
      <c r="N84" s="64"/>
      <c r="O84" s="64"/>
      <c r="P84" s="51"/>
      <c r="Q84" s="51"/>
      <c r="R84" s="51"/>
      <c r="S84" s="51"/>
      <c r="T84" s="51"/>
      <c r="U84" s="51"/>
      <c r="V84" s="51"/>
      <c r="W84" s="51"/>
      <c r="X84" s="51"/>
      <c r="Y84" s="54"/>
      <c r="Z84" s="47"/>
      <c r="AA84" s="36"/>
      <c r="AB84" s="36"/>
      <c r="AC84" s="36"/>
    </row>
    <row r="85" spans="1:29" x14ac:dyDescent="0.25">
      <c r="A85" s="48">
        <v>79</v>
      </c>
      <c r="B85" s="32" t="s">
        <v>87</v>
      </c>
      <c r="C85" s="55">
        <v>45.7</v>
      </c>
      <c r="D85" s="32">
        <v>9.2249999999999996</v>
      </c>
      <c r="E85" s="32">
        <v>9.3849999999999998</v>
      </c>
      <c r="F85" s="32">
        <f t="shared" si="13"/>
        <v>0.16000000000000014</v>
      </c>
      <c r="G85" s="34">
        <f t="shared" si="14"/>
        <v>0.13756800000000013</v>
      </c>
      <c r="H85" s="50">
        <f>(H11/C193)*C85</f>
        <v>8.0920979210897265E-3</v>
      </c>
      <c r="I85" s="35">
        <f t="shared" si="2"/>
        <v>0.14566009792108986</v>
      </c>
      <c r="J85" s="51"/>
      <c r="K85" s="52"/>
      <c r="L85" s="47"/>
      <c r="M85" s="51"/>
      <c r="N85" s="64"/>
      <c r="O85" s="64"/>
      <c r="P85" s="51"/>
      <c r="Q85" s="51"/>
      <c r="R85" s="51"/>
      <c r="S85" s="51"/>
      <c r="T85" s="51"/>
      <c r="U85" s="51"/>
      <c r="V85" s="51"/>
      <c r="W85" s="51"/>
      <c r="X85" s="51"/>
      <c r="Y85" s="54"/>
      <c r="Z85" s="47"/>
      <c r="AA85" s="36"/>
      <c r="AB85" s="36"/>
      <c r="AC85" s="36"/>
    </row>
    <row r="86" spans="1:29" x14ac:dyDescent="0.25">
      <c r="A86" s="48">
        <v>80</v>
      </c>
      <c r="B86" s="32" t="s">
        <v>88</v>
      </c>
      <c r="C86" s="55">
        <v>48.1</v>
      </c>
      <c r="D86" s="32">
        <v>14.840999999999999</v>
      </c>
      <c r="E86" s="32">
        <v>14.887</v>
      </c>
      <c r="F86" s="32">
        <f t="shared" si="13"/>
        <v>4.6000000000001151E-2</v>
      </c>
      <c r="G86" s="34">
        <f t="shared" si="14"/>
        <v>3.9550800000000989E-2</v>
      </c>
      <c r="H86" s="50">
        <f>(H11/C193)*C86</f>
        <v>8.5170658644292303E-3</v>
      </c>
      <c r="I86" s="35">
        <f t="shared" si="2"/>
        <v>4.8067865864430223E-2</v>
      </c>
      <c r="J86" s="51"/>
      <c r="K86" s="52"/>
      <c r="L86" s="47"/>
      <c r="M86" s="51"/>
      <c r="N86" s="64"/>
      <c r="O86" s="64"/>
      <c r="P86" s="51"/>
      <c r="Q86" s="51"/>
      <c r="R86" s="51"/>
      <c r="S86" s="51"/>
      <c r="T86" s="51"/>
      <c r="U86" s="51"/>
      <c r="V86" s="51"/>
      <c r="W86" s="51"/>
      <c r="X86" s="51"/>
      <c r="Y86" s="54"/>
      <c r="Z86" s="47"/>
      <c r="AA86" s="36"/>
      <c r="AB86" s="36"/>
      <c r="AC86" s="36"/>
    </row>
    <row r="87" spans="1:29" x14ac:dyDescent="0.25">
      <c r="A87" s="48">
        <v>81</v>
      </c>
      <c r="B87" s="32" t="s">
        <v>89</v>
      </c>
      <c r="C87" s="55">
        <v>48.6</v>
      </c>
      <c r="D87" s="32">
        <v>17.222000000000001</v>
      </c>
      <c r="E87" s="32">
        <v>17.222000000000001</v>
      </c>
      <c r="F87" s="32">
        <f t="shared" si="13"/>
        <v>0</v>
      </c>
      <c r="G87" s="34">
        <f t="shared" si="14"/>
        <v>0</v>
      </c>
      <c r="H87" s="50">
        <f>(H11/C193)*C87</f>
        <v>8.6056008526249599E-3</v>
      </c>
      <c r="I87" s="35">
        <f t="shared" si="2"/>
        <v>8.6056008526249599E-3</v>
      </c>
      <c r="J87" s="51"/>
      <c r="K87" s="52"/>
      <c r="L87" s="47"/>
      <c r="M87" s="51"/>
      <c r="N87" s="64"/>
      <c r="O87" s="64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65"/>
      <c r="AA87" s="36"/>
      <c r="AB87" s="36"/>
      <c r="AC87" s="36"/>
    </row>
    <row r="88" spans="1:29" x14ac:dyDescent="0.25">
      <c r="A88" s="48">
        <v>82</v>
      </c>
      <c r="B88" s="32" t="s">
        <v>90</v>
      </c>
      <c r="C88" s="55">
        <v>100.9</v>
      </c>
      <c r="D88" s="32">
        <v>5.1849999999999996</v>
      </c>
      <c r="E88" s="32">
        <v>5.1849999999999996</v>
      </c>
      <c r="F88" s="32">
        <f t="shared" si="13"/>
        <v>0</v>
      </c>
      <c r="G88" s="34">
        <f t="shared" si="14"/>
        <v>0</v>
      </c>
      <c r="H88" s="50">
        <f>(H11/C193)*C88</f>
        <v>1.7866360617898324E-2</v>
      </c>
      <c r="I88" s="35">
        <f t="shared" ref="I88:I154" si="15">G88+H88</f>
        <v>1.7866360617898324E-2</v>
      </c>
      <c r="J88" s="51"/>
      <c r="K88" s="52"/>
      <c r="L88" s="47"/>
      <c r="M88" s="51"/>
      <c r="N88" s="51"/>
      <c r="O88" s="64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65"/>
      <c r="AA88" s="36"/>
      <c r="AB88" s="36"/>
      <c r="AC88" s="36"/>
    </row>
    <row r="89" spans="1:29" x14ac:dyDescent="0.25">
      <c r="A89" s="48">
        <v>83</v>
      </c>
      <c r="B89" s="32" t="s">
        <v>91</v>
      </c>
      <c r="C89" s="55">
        <v>67.8</v>
      </c>
      <c r="D89" s="32">
        <v>20.593</v>
      </c>
      <c r="E89" s="32">
        <v>20.629000000000001</v>
      </c>
      <c r="F89" s="32">
        <f t="shared" si="13"/>
        <v>3.6000000000001364E-2</v>
      </c>
      <c r="G89" s="34">
        <f t="shared" si="14"/>
        <v>3.0952800000001172E-2</v>
      </c>
      <c r="H89" s="50">
        <f>(H11/C193)*C89</f>
        <v>1.2005344399340994E-2</v>
      </c>
      <c r="I89" s="35">
        <f t="shared" si="15"/>
        <v>4.2958144399342167E-2</v>
      </c>
      <c r="J89" s="51"/>
      <c r="K89" s="52"/>
      <c r="L89" s="47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65"/>
      <c r="AA89" s="36"/>
      <c r="AB89" s="36"/>
      <c r="AC89" s="36"/>
    </row>
    <row r="90" spans="1:29" x14ac:dyDescent="0.25">
      <c r="A90" s="48">
        <v>84</v>
      </c>
      <c r="B90" s="32" t="s">
        <v>92</v>
      </c>
      <c r="C90" s="55">
        <v>49.9</v>
      </c>
      <c r="D90" s="32">
        <v>2.9870000000000001</v>
      </c>
      <c r="E90" s="32">
        <v>2.9870000000000001</v>
      </c>
      <c r="F90" s="32">
        <f t="shared" si="13"/>
        <v>0</v>
      </c>
      <c r="G90" s="34">
        <f t="shared" si="14"/>
        <v>0</v>
      </c>
      <c r="H90" s="50">
        <f>(H11/C193)*C90</f>
        <v>8.8357918219338586E-3</v>
      </c>
      <c r="I90" s="35">
        <f t="shared" si="15"/>
        <v>8.8357918219338586E-3</v>
      </c>
      <c r="J90" s="51"/>
      <c r="K90" s="52"/>
      <c r="L90" s="47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65"/>
      <c r="AA90" s="36"/>
      <c r="AB90" s="36"/>
      <c r="AC90" s="36"/>
    </row>
    <row r="91" spans="1:29" x14ac:dyDescent="0.25">
      <c r="A91" s="48">
        <v>85</v>
      </c>
      <c r="B91" s="32" t="s">
        <v>93</v>
      </c>
      <c r="C91" s="55">
        <v>50.7</v>
      </c>
      <c r="D91" s="32">
        <v>11.86</v>
      </c>
      <c r="E91" s="32">
        <v>11.86</v>
      </c>
      <c r="F91" s="32">
        <f t="shared" si="13"/>
        <v>0</v>
      </c>
      <c r="G91" s="34">
        <f t="shared" si="14"/>
        <v>0</v>
      </c>
      <c r="H91" s="50">
        <f>(H11/C193)*C91</f>
        <v>8.977447803047026E-3</v>
      </c>
      <c r="I91" s="35">
        <f t="shared" si="15"/>
        <v>8.977447803047026E-3</v>
      </c>
      <c r="J91" s="51"/>
      <c r="K91" s="52"/>
      <c r="L91" s="47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65"/>
      <c r="AA91" s="36"/>
      <c r="AB91" s="36"/>
      <c r="AC91" s="36"/>
    </row>
    <row r="92" spans="1:29" x14ac:dyDescent="0.25">
      <c r="A92" s="48">
        <v>86</v>
      </c>
      <c r="B92" s="32" t="s">
        <v>94</v>
      </c>
      <c r="C92" s="55">
        <v>44.9</v>
      </c>
      <c r="D92" s="32">
        <v>20.488</v>
      </c>
      <c r="E92" s="32">
        <v>20.745000000000001</v>
      </c>
      <c r="F92" s="32">
        <f t="shared" si="13"/>
        <v>0.25700000000000145</v>
      </c>
      <c r="G92" s="34">
        <f t="shared" si="14"/>
        <v>0.22096860000000124</v>
      </c>
      <c r="H92" s="50">
        <f>(H11/C193)*C92</f>
        <v>7.9504419399765575E-3</v>
      </c>
      <c r="I92" s="35">
        <f t="shared" si="15"/>
        <v>0.22891904193997781</v>
      </c>
      <c r="J92" s="51"/>
      <c r="K92" s="52"/>
      <c r="L92" s="47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65"/>
      <c r="AA92" s="36"/>
      <c r="AB92" s="36"/>
      <c r="AC92" s="36"/>
    </row>
    <row r="93" spans="1:29" x14ac:dyDescent="0.25">
      <c r="A93" s="48">
        <v>87</v>
      </c>
      <c r="B93" s="32" t="s">
        <v>95</v>
      </c>
      <c r="C93" s="55">
        <v>75.8</v>
      </c>
      <c r="D93" s="32">
        <v>9.9039999999999999</v>
      </c>
      <c r="E93" s="32">
        <v>9.9090000000000007</v>
      </c>
      <c r="F93" s="32">
        <f t="shared" si="13"/>
        <v>5.0000000000007816E-3</v>
      </c>
      <c r="G93" s="34">
        <f t="shared" si="14"/>
        <v>4.2990000000006721E-3</v>
      </c>
      <c r="H93" s="50">
        <f>(H11/C193)*C93</f>
        <v>1.3421904210472674E-2</v>
      </c>
      <c r="I93" s="35">
        <f t="shared" si="15"/>
        <v>1.7720904210473346E-2</v>
      </c>
      <c r="J93" s="51"/>
      <c r="K93" s="52"/>
      <c r="L93" s="47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65"/>
      <c r="AA93" s="36"/>
      <c r="AB93" s="36"/>
      <c r="AC93" s="36"/>
    </row>
    <row r="94" spans="1:29" x14ac:dyDescent="0.25">
      <c r="A94" s="48">
        <v>88</v>
      </c>
      <c r="B94" s="32" t="s">
        <v>96</v>
      </c>
      <c r="C94" s="55">
        <v>56.8</v>
      </c>
      <c r="D94" s="32">
        <v>28.506</v>
      </c>
      <c r="E94" s="32">
        <v>28.895</v>
      </c>
      <c r="F94" s="32">
        <f t="shared" si="13"/>
        <v>0.38899999999999935</v>
      </c>
      <c r="G94" s="34">
        <f t="shared" si="14"/>
        <v>0.33446219999999943</v>
      </c>
      <c r="H94" s="50">
        <f>(H11/C193)*C94</f>
        <v>1.0057574659034932E-2</v>
      </c>
      <c r="I94" s="35">
        <f t="shared" si="15"/>
        <v>0.34451977465903438</v>
      </c>
      <c r="J94" s="51"/>
      <c r="K94" s="52"/>
      <c r="L94" s="47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65"/>
      <c r="AA94" s="36"/>
      <c r="AB94" s="36"/>
      <c r="AC94" s="36"/>
    </row>
    <row r="95" spans="1:29" x14ac:dyDescent="0.25">
      <c r="A95" s="48">
        <v>89</v>
      </c>
      <c r="B95" s="32" t="s">
        <v>97</v>
      </c>
      <c r="C95" s="55">
        <v>47.9</v>
      </c>
      <c r="D95" s="32">
        <v>18.555</v>
      </c>
      <c r="E95" s="32">
        <v>18.783999999999999</v>
      </c>
      <c r="F95" s="32">
        <f t="shared" si="13"/>
        <v>0.2289999999999992</v>
      </c>
      <c r="G95" s="34">
        <f t="shared" si="14"/>
        <v>0.19689419999999933</v>
      </c>
      <c r="H95" s="50">
        <f>(H11/C193)*C95</f>
        <v>8.4816518691509385E-3</v>
      </c>
      <c r="I95" s="35">
        <f t="shared" si="15"/>
        <v>0.20537585186915025</v>
      </c>
      <c r="J95" s="51"/>
      <c r="K95" s="52"/>
      <c r="L95" s="47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65"/>
      <c r="AA95" s="36"/>
      <c r="AB95" s="36"/>
      <c r="AC95" s="36"/>
    </row>
    <row r="96" spans="1:29" x14ac:dyDescent="0.25">
      <c r="A96" s="48">
        <v>90</v>
      </c>
      <c r="B96" s="32" t="s">
        <v>98</v>
      </c>
      <c r="C96" s="55">
        <v>48.1</v>
      </c>
      <c r="D96" s="32">
        <v>9.8160000000000007</v>
      </c>
      <c r="E96" s="32">
        <v>9.9290000000000003</v>
      </c>
      <c r="F96" s="32">
        <f t="shared" si="13"/>
        <v>0.11299999999999955</v>
      </c>
      <c r="G96" s="34">
        <f t="shared" si="14"/>
        <v>9.7157399999999616E-2</v>
      </c>
      <c r="H96" s="50">
        <f>(H11/C193)*C96</f>
        <v>8.5170658644292303E-3</v>
      </c>
      <c r="I96" s="35">
        <f t="shared" si="15"/>
        <v>0.10567446586442884</v>
      </c>
      <c r="J96" s="51"/>
      <c r="K96" s="52"/>
      <c r="L96" s="47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65"/>
      <c r="AA96" s="36"/>
      <c r="AB96" s="36"/>
      <c r="AC96" s="36"/>
    </row>
    <row r="97" spans="1:29" x14ac:dyDescent="0.25">
      <c r="A97" s="48">
        <v>91</v>
      </c>
      <c r="B97" s="32" t="s">
        <v>99</v>
      </c>
      <c r="C97" s="55">
        <v>100.9</v>
      </c>
      <c r="D97" s="32">
        <v>24.241</v>
      </c>
      <c r="E97" s="32">
        <v>24.332000000000001</v>
      </c>
      <c r="F97" s="32">
        <f t="shared" si="13"/>
        <v>9.100000000000108E-2</v>
      </c>
      <c r="G97" s="34">
        <f t="shared" si="14"/>
        <v>7.824180000000093E-2</v>
      </c>
      <c r="H97" s="50">
        <f>(H11/C193)*C97</f>
        <v>1.7866360617898324E-2</v>
      </c>
      <c r="I97" s="35">
        <f t="shared" si="15"/>
        <v>9.6108160617899258E-2</v>
      </c>
      <c r="J97" s="51"/>
      <c r="K97" s="52"/>
      <c r="L97" s="47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65"/>
      <c r="AA97" s="36"/>
      <c r="AB97" s="36"/>
      <c r="AC97" s="36"/>
    </row>
    <row r="98" spans="1:29" x14ac:dyDescent="0.25">
      <c r="A98" s="48">
        <v>92</v>
      </c>
      <c r="B98" s="32" t="s">
        <v>100</v>
      </c>
      <c r="C98" s="55">
        <v>67.5</v>
      </c>
      <c r="D98" s="32">
        <v>6.1879999999999997</v>
      </c>
      <c r="E98" s="32">
        <v>6.2949999999999999</v>
      </c>
      <c r="F98" s="32">
        <f t="shared" si="13"/>
        <v>0.10700000000000021</v>
      </c>
      <c r="G98" s="34">
        <f t="shared" si="14"/>
        <v>9.199860000000018E-2</v>
      </c>
      <c r="H98" s="50">
        <f>(H11/C193)*C98</f>
        <v>1.1952223406423556E-2</v>
      </c>
      <c r="I98" s="35">
        <f t="shared" si="15"/>
        <v>0.10395082340642374</v>
      </c>
      <c r="J98" s="51"/>
      <c r="K98" s="52"/>
      <c r="L98" s="47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65"/>
      <c r="AA98" s="36"/>
      <c r="AB98" s="36"/>
      <c r="AC98" s="36"/>
    </row>
    <row r="99" spans="1:29" x14ac:dyDescent="0.25">
      <c r="A99" s="48">
        <v>93</v>
      </c>
      <c r="B99" s="32" t="s">
        <v>101</v>
      </c>
      <c r="C99" s="55">
        <v>50.4</v>
      </c>
      <c r="D99" s="32">
        <v>2.3029999999999999</v>
      </c>
      <c r="E99" s="32">
        <v>2.3029999999999999</v>
      </c>
      <c r="F99" s="32">
        <f t="shared" si="13"/>
        <v>0</v>
      </c>
      <c r="G99" s="34">
        <f t="shared" si="14"/>
        <v>0</v>
      </c>
      <c r="H99" s="50">
        <f>(H11/C193)*C99</f>
        <v>8.9243268101295882E-3</v>
      </c>
      <c r="I99" s="35">
        <f t="shared" si="15"/>
        <v>8.9243268101295882E-3</v>
      </c>
      <c r="J99" s="51"/>
      <c r="K99" s="52"/>
      <c r="L99" s="47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65"/>
      <c r="AA99" s="36"/>
      <c r="AB99" s="36"/>
      <c r="AC99" s="36"/>
    </row>
    <row r="100" spans="1:29" x14ac:dyDescent="0.25">
      <c r="A100" s="48">
        <v>94</v>
      </c>
      <c r="B100" s="32" t="s">
        <v>102</v>
      </c>
      <c r="C100" s="55">
        <v>50.1</v>
      </c>
      <c r="D100" s="32">
        <v>3.069</v>
      </c>
      <c r="E100" s="32">
        <v>3.069</v>
      </c>
      <c r="F100" s="32">
        <f t="shared" si="13"/>
        <v>0</v>
      </c>
      <c r="G100" s="34">
        <f t="shared" si="14"/>
        <v>0</v>
      </c>
      <c r="H100" s="50">
        <f>(H11/C193)*C100</f>
        <v>8.8712058172121504E-3</v>
      </c>
      <c r="I100" s="35">
        <f t="shared" si="15"/>
        <v>8.8712058172121504E-3</v>
      </c>
      <c r="J100" s="51"/>
      <c r="K100" s="52"/>
      <c r="L100" s="47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65"/>
      <c r="AA100" s="36"/>
      <c r="AB100" s="36"/>
      <c r="AC100" s="36"/>
    </row>
    <row r="101" spans="1:29" x14ac:dyDescent="0.25">
      <c r="A101" s="48">
        <v>95</v>
      </c>
      <c r="B101" s="32" t="s">
        <v>103</v>
      </c>
      <c r="C101" s="55">
        <v>45</v>
      </c>
      <c r="D101" s="32">
        <v>4.4800000000000004</v>
      </c>
      <c r="E101" s="32">
        <v>4.4800000000000004</v>
      </c>
      <c r="F101" s="32">
        <f t="shared" si="13"/>
        <v>0</v>
      </c>
      <c r="G101" s="34">
        <f t="shared" si="14"/>
        <v>0</v>
      </c>
      <c r="H101" s="50">
        <f>(H11/C193)*C101</f>
        <v>7.9681489376157034E-3</v>
      </c>
      <c r="I101" s="35">
        <f t="shared" si="15"/>
        <v>7.9681489376157034E-3</v>
      </c>
      <c r="J101" s="51"/>
      <c r="K101" s="52"/>
      <c r="L101" s="47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65"/>
      <c r="AA101" s="36"/>
      <c r="AB101" s="36"/>
      <c r="AC101" s="36"/>
    </row>
    <row r="102" spans="1:29" x14ac:dyDescent="0.25">
      <c r="A102" s="48">
        <v>96</v>
      </c>
      <c r="B102" s="32" t="s">
        <v>104</v>
      </c>
      <c r="C102" s="55">
        <v>77.2</v>
      </c>
      <c r="D102" s="32">
        <v>25.803000000000001</v>
      </c>
      <c r="E102" s="32">
        <v>26.021000000000001</v>
      </c>
      <c r="F102" s="32">
        <f t="shared" si="13"/>
        <v>0.21799999999999997</v>
      </c>
      <c r="G102" s="34">
        <f t="shared" si="14"/>
        <v>0.18743639999999998</v>
      </c>
      <c r="H102" s="50">
        <f>(H11/C193)*C102</f>
        <v>1.3669802177420719E-2</v>
      </c>
      <c r="I102" s="35">
        <f t="shared" si="15"/>
        <v>0.2011062021774207</v>
      </c>
      <c r="J102" s="51"/>
      <c r="K102" s="52"/>
      <c r="L102" s="47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65"/>
      <c r="AA102" s="36"/>
      <c r="AB102" s="36"/>
      <c r="AC102" s="36"/>
    </row>
    <row r="103" spans="1:29" x14ac:dyDescent="0.25">
      <c r="A103" s="48">
        <v>97</v>
      </c>
      <c r="B103" s="32" t="s">
        <v>105</v>
      </c>
      <c r="C103" s="55">
        <v>56.7</v>
      </c>
      <c r="D103" s="32">
        <v>16.193000000000001</v>
      </c>
      <c r="E103" s="32">
        <v>16.388000000000002</v>
      </c>
      <c r="F103" s="32">
        <f t="shared" si="13"/>
        <v>0.19500000000000028</v>
      </c>
      <c r="G103" s="34">
        <f t="shared" si="14"/>
        <v>0.16766100000000025</v>
      </c>
      <c r="H103" s="50">
        <f>(H11/C193)*C103</f>
        <v>1.0039867661395788E-2</v>
      </c>
      <c r="I103" s="35">
        <f t="shared" si="15"/>
        <v>0.17770086766139603</v>
      </c>
      <c r="J103" s="51"/>
      <c r="K103" s="52"/>
      <c r="L103" s="47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65"/>
      <c r="AA103" s="36"/>
      <c r="AB103" s="36"/>
      <c r="AC103" s="36"/>
    </row>
    <row r="104" spans="1:29" x14ac:dyDescent="0.25">
      <c r="A104" s="48">
        <v>98</v>
      </c>
      <c r="B104" s="32" t="s">
        <v>106</v>
      </c>
      <c r="C104" s="55">
        <v>48.1</v>
      </c>
      <c r="D104" s="32">
        <v>9.3829999999999991</v>
      </c>
      <c r="E104" s="32">
        <v>9.4969999999999999</v>
      </c>
      <c r="F104" s="32">
        <f t="shared" si="13"/>
        <v>0.11400000000000077</v>
      </c>
      <c r="G104" s="34">
        <f t="shared" si="14"/>
        <v>9.8017200000000665E-2</v>
      </c>
      <c r="H104" s="50">
        <f>(H11/C193)*C104</f>
        <v>8.5170658644292303E-3</v>
      </c>
      <c r="I104" s="35">
        <f t="shared" si="15"/>
        <v>0.10653426586442989</v>
      </c>
      <c r="J104" s="51"/>
      <c r="K104" s="52"/>
      <c r="L104" s="47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65"/>
      <c r="AA104" s="36"/>
      <c r="AB104" s="36"/>
      <c r="AC104" s="36"/>
    </row>
    <row r="105" spans="1:29" x14ac:dyDescent="0.25">
      <c r="A105" s="48">
        <v>99</v>
      </c>
      <c r="B105" s="32" t="s">
        <v>107</v>
      </c>
      <c r="C105" s="55">
        <v>47.6</v>
      </c>
      <c r="D105" s="32">
        <v>16.568999999999999</v>
      </c>
      <c r="E105" s="32">
        <v>16.803999999999998</v>
      </c>
      <c r="F105" s="32">
        <f t="shared" si="13"/>
        <v>0.23499999999999943</v>
      </c>
      <c r="G105" s="34">
        <f t="shared" si="14"/>
        <v>0.20205299999999951</v>
      </c>
      <c r="H105" s="50">
        <f>(H11/C193)*C105</f>
        <v>8.4285308762335007E-3</v>
      </c>
      <c r="I105" s="35">
        <f t="shared" si="15"/>
        <v>0.210481530876233</v>
      </c>
      <c r="J105" s="51"/>
      <c r="K105" s="52"/>
      <c r="L105" s="47"/>
      <c r="M105" s="66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65"/>
      <c r="AA105" s="36"/>
      <c r="AB105" s="36"/>
      <c r="AC105" s="36"/>
    </row>
    <row r="106" spans="1:29" x14ac:dyDescent="0.25">
      <c r="A106" s="48">
        <v>100</v>
      </c>
      <c r="B106" s="32" t="s">
        <v>108</v>
      </c>
      <c r="C106" s="55">
        <v>100.9</v>
      </c>
      <c r="D106" s="32">
        <v>26.734999999999999</v>
      </c>
      <c r="E106" s="32">
        <v>27.004999999999999</v>
      </c>
      <c r="F106" s="32">
        <f t="shared" si="13"/>
        <v>0.26999999999999957</v>
      </c>
      <c r="G106" s="34">
        <f t="shared" si="14"/>
        <v>0.23214599999999963</v>
      </c>
      <c r="H106" s="50">
        <f>(H11/C193)*C106</f>
        <v>1.7866360617898324E-2</v>
      </c>
      <c r="I106" s="35">
        <f t="shared" si="15"/>
        <v>0.25001236061789794</v>
      </c>
      <c r="J106" s="51"/>
      <c r="K106" s="52"/>
      <c r="L106" s="47"/>
      <c r="M106" s="66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65"/>
      <c r="AA106" s="36"/>
      <c r="AB106" s="36"/>
      <c r="AC106" s="36"/>
    </row>
    <row r="107" spans="1:29" x14ac:dyDescent="0.25">
      <c r="A107" s="48">
        <v>101</v>
      </c>
      <c r="B107" s="32" t="s">
        <v>109</v>
      </c>
      <c r="C107" s="55">
        <v>67.3</v>
      </c>
      <c r="D107" s="32">
        <v>3.351</v>
      </c>
      <c r="E107" s="32">
        <v>3.351</v>
      </c>
      <c r="F107" s="32">
        <f t="shared" si="13"/>
        <v>0</v>
      </c>
      <c r="G107" s="34">
        <f t="shared" si="14"/>
        <v>0</v>
      </c>
      <c r="H107" s="50">
        <f>(H11/C193)*C107</f>
        <v>1.1916809411145262E-2</v>
      </c>
      <c r="I107" s="35">
        <f t="shared" si="15"/>
        <v>1.1916809411145262E-2</v>
      </c>
      <c r="J107" s="51"/>
      <c r="K107" s="52"/>
      <c r="L107" s="47"/>
      <c r="M107" s="66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65"/>
      <c r="AA107" s="36"/>
      <c r="AB107" s="36"/>
      <c r="AC107" s="36"/>
    </row>
    <row r="108" spans="1:29" x14ac:dyDescent="0.25">
      <c r="A108" s="48">
        <v>102</v>
      </c>
      <c r="B108" s="32" t="s">
        <v>110</v>
      </c>
      <c r="C108" s="55">
        <v>50.5</v>
      </c>
      <c r="D108" s="32">
        <v>6.665</v>
      </c>
      <c r="E108" s="32">
        <v>6.665</v>
      </c>
      <c r="F108" s="32">
        <f t="shared" si="13"/>
        <v>0</v>
      </c>
      <c r="G108" s="34">
        <f t="shared" si="14"/>
        <v>0</v>
      </c>
      <c r="H108" s="50">
        <f>(H11/C193)*C108</f>
        <v>8.9420338077687341E-3</v>
      </c>
      <c r="I108" s="35">
        <f t="shared" si="15"/>
        <v>8.9420338077687341E-3</v>
      </c>
      <c r="J108" s="51"/>
      <c r="K108" s="52"/>
      <c r="L108" s="47"/>
      <c r="M108" s="66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65"/>
      <c r="AA108" s="36"/>
      <c r="AB108" s="36"/>
      <c r="AC108" s="36"/>
    </row>
    <row r="109" spans="1:29" x14ac:dyDescent="0.25">
      <c r="A109" s="48">
        <v>103</v>
      </c>
      <c r="B109" s="32" t="s">
        <v>111</v>
      </c>
      <c r="C109" s="55">
        <v>50.3</v>
      </c>
      <c r="D109" s="32">
        <v>12.553000000000001</v>
      </c>
      <c r="E109" s="32">
        <v>12.718</v>
      </c>
      <c r="F109" s="32">
        <f t="shared" si="13"/>
        <v>0.16499999999999915</v>
      </c>
      <c r="G109" s="34">
        <f t="shared" si="14"/>
        <v>0.14186699999999927</v>
      </c>
      <c r="H109" s="50">
        <f>(H11/C193)*C109</f>
        <v>8.9066198124904423E-3</v>
      </c>
      <c r="I109" s="35">
        <f t="shared" si="15"/>
        <v>0.15077361981248971</v>
      </c>
      <c r="J109" s="51"/>
      <c r="K109" s="52"/>
      <c r="L109" s="47"/>
      <c r="M109" s="66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65"/>
      <c r="AA109" s="36"/>
      <c r="AB109" s="36"/>
      <c r="AC109" s="36"/>
    </row>
    <row r="110" spans="1:29" x14ac:dyDescent="0.25">
      <c r="A110" s="48">
        <v>104</v>
      </c>
      <c r="B110" s="32" t="s">
        <v>112</v>
      </c>
      <c r="C110" s="55">
        <v>45</v>
      </c>
      <c r="D110" s="32">
        <v>15.039</v>
      </c>
      <c r="E110" s="32">
        <v>15.260999999999999</v>
      </c>
      <c r="F110" s="32">
        <f t="shared" si="13"/>
        <v>0.22199999999999953</v>
      </c>
      <c r="G110" s="34">
        <f t="shared" si="14"/>
        <v>0.19087559999999959</v>
      </c>
      <c r="H110" s="50">
        <f>(H11/C193)*C110</f>
        <v>7.9681489376157034E-3</v>
      </c>
      <c r="I110" s="35">
        <f t="shared" si="15"/>
        <v>0.19884374893761531</v>
      </c>
      <c r="J110" s="51"/>
      <c r="K110" s="52"/>
      <c r="L110" s="47"/>
      <c r="M110" s="66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65"/>
      <c r="AA110" s="36"/>
      <c r="AB110" s="36"/>
      <c r="AC110" s="36"/>
    </row>
    <row r="111" spans="1:29" x14ac:dyDescent="0.25">
      <c r="A111" s="48">
        <v>105</v>
      </c>
      <c r="B111" s="32" t="s">
        <v>113</v>
      </c>
      <c r="C111" s="55">
        <v>74.7</v>
      </c>
      <c r="D111" s="32">
        <v>25.146999999999998</v>
      </c>
      <c r="E111" s="32">
        <v>25.405000000000001</v>
      </c>
      <c r="F111" s="32">
        <f t="shared" si="13"/>
        <v>0.25800000000000267</v>
      </c>
      <c r="G111" s="34">
        <f t="shared" si="14"/>
        <v>0.22182840000000231</v>
      </c>
      <c r="H111" s="50">
        <f>(H11/C193)*C111</f>
        <v>1.3227127236442069E-2</v>
      </c>
      <c r="I111" s="35">
        <f t="shared" si="15"/>
        <v>0.23505552723644438</v>
      </c>
      <c r="J111" s="51"/>
      <c r="K111" s="52"/>
      <c r="L111" s="47"/>
      <c r="M111" s="66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65"/>
      <c r="AA111" s="36"/>
      <c r="AB111" s="36"/>
      <c r="AC111" s="36"/>
    </row>
    <row r="112" spans="1:29" x14ac:dyDescent="0.25">
      <c r="A112" s="48">
        <v>106</v>
      </c>
      <c r="B112" s="32" t="s">
        <v>114</v>
      </c>
      <c r="C112" s="55">
        <v>56.3</v>
      </c>
      <c r="D112" s="32">
        <v>13.217000000000001</v>
      </c>
      <c r="E112" s="32">
        <v>13.273</v>
      </c>
      <c r="F112" s="32">
        <f t="shared" si="13"/>
        <v>5.5999999999999162E-2</v>
      </c>
      <c r="G112" s="34">
        <f t="shared" si="14"/>
        <v>4.8148799999999277E-2</v>
      </c>
      <c r="H112" s="50">
        <f>(H11/C193)*C112</f>
        <v>9.9690396708392026E-3</v>
      </c>
      <c r="I112" s="35">
        <f t="shared" si="15"/>
        <v>5.811783967083848E-2</v>
      </c>
      <c r="J112" s="51"/>
      <c r="K112" s="52"/>
      <c r="L112" s="47"/>
      <c r="M112" s="66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65"/>
      <c r="AA112" s="36"/>
      <c r="AB112" s="36"/>
      <c r="AC112" s="36"/>
    </row>
    <row r="113" spans="1:29" x14ac:dyDescent="0.25">
      <c r="A113" s="48">
        <v>107</v>
      </c>
      <c r="B113" s="32" t="s">
        <v>115</v>
      </c>
      <c r="C113" s="55">
        <v>47.9</v>
      </c>
      <c r="D113" s="32">
        <v>12.250999999999999</v>
      </c>
      <c r="E113" s="32">
        <v>12.349</v>
      </c>
      <c r="F113" s="32">
        <f t="shared" si="13"/>
        <v>9.8000000000000753E-2</v>
      </c>
      <c r="G113" s="34">
        <f t="shared" si="14"/>
        <v>8.4260400000000651E-2</v>
      </c>
      <c r="H113" s="50">
        <f>(H11/C193)*C113</f>
        <v>8.4816518691509385E-3</v>
      </c>
      <c r="I113" s="35">
        <f t="shared" si="15"/>
        <v>9.274205186915159E-2</v>
      </c>
      <c r="J113" s="51"/>
      <c r="K113" s="52"/>
      <c r="L113" s="47"/>
      <c r="M113" s="66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65"/>
      <c r="AA113" s="36"/>
      <c r="AB113" s="36"/>
      <c r="AC113" s="36"/>
    </row>
    <row r="114" spans="1:29" x14ac:dyDescent="0.25">
      <c r="A114" s="48">
        <v>108</v>
      </c>
      <c r="B114" s="32" t="s">
        <v>116</v>
      </c>
      <c r="C114" s="55">
        <v>47.7</v>
      </c>
      <c r="D114" s="32">
        <v>14.89</v>
      </c>
      <c r="E114" s="32">
        <v>15.005000000000001</v>
      </c>
      <c r="F114" s="32">
        <f t="shared" si="13"/>
        <v>0.11500000000000021</v>
      </c>
      <c r="G114" s="34">
        <f t="shared" si="14"/>
        <v>9.8877000000000187E-2</v>
      </c>
      <c r="H114" s="50">
        <f>(H11/C193)*C114</f>
        <v>8.4462378738726467E-3</v>
      </c>
      <c r="I114" s="35">
        <f t="shared" si="15"/>
        <v>0.10732323787387284</v>
      </c>
      <c r="J114" s="51"/>
      <c r="K114" s="52"/>
      <c r="L114" s="47"/>
      <c r="M114" s="66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65"/>
      <c r="AA114" s="36"/>
      <c r="AB114" s="36"/>
      <c r="AC114" s="36"/>
    </row>
    <row r="115" spans="1:29" x14ac:dyDescent="0.25">
      <c r="A115" s="48">
        <v>109</v>
      </c>
      <c r="B115" s="32" t="s">
        <v>117</v>
      </c>
      <c r="C115" s="55">
        <v>101.1</v>
      </c>
      <c r="D115" s="32">
        <v>18.425000000000001</v>
      </c>
      <c r="E115" s="32">
        <v>18.492999999999999</v>
      </c>
      <c r="F115" s="32">
        <f t="shared" si="13"/>
        <v>6.799999999999784E-2</v>
      </c>
      <c r="G115" s="34">
        <f t="shared" si="14"/>
        <v>5.8466399999998142E-2</v>
      </c>
      <c r="H115" s="50">
        <f>(H11/C193)*C115</f>
        <v>1.7901774613176612E-2</v>
      </c>
      <c r="I115" s="35">
        <f t="shared" si="15"/>
        <v>7.6368174613174758E-2</v>
      </c>
      <c r="J115" s="51"/>
      <c r="K115" s="52"/>
      <c r="L115" s="47"/>
      <c r="M115" s="66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65"/>
      <c r="AA115" s="36"/>
      <c r="AB115" s="36"/>
      <c r="AC115" s="36"/>
    </row>
    <row r="116" spans="1:29" x14ac:dyDescent="0.25">
      <c r="A116" s="48">
        <v>110</v>
      </c>
      <c r="B116" s="32" t="s">
        <v>118</v>
      </c>
      <c r="C116" s="55">
        <v>67.400000000000006</v>
      </c>
      <c r="D116" s="32">
        <v>13.597</v>
      </c>
      <c r="E116" s="32">
        <v>13.712999999999999</v>
      </c>
      <c r="F116" s="32">
        <f t="shared" si="13"/>
        <v>0.11599999999999966</v>
      </c>
      <c r="G116" s="34">
        <f t="shared" si="14"/>
        <v>9.9736799999999709E-2</v>
      </c>
      <c r="H116" s="50">
        <f>(H11/C193)*C116</f>
        <v>1.193451640878441E-2</v>
      </c>
      <c r="I116" s="35">
        <f t="shared" si="15"/>
        <v>0.11167131640878412</v>
      </c>
      <c r="J116" s="51"/>
      <c r="K116" s="52"/>
      <c r="L116" s="47"/>
      <c r="M116" s="66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65"/>
      <c r="AA116" s="36"/>
      <c r="AB116" s="36"/>
      <c r="AC116" s="36"/>
    </row>
    <row r="117" spans="1:29" x14ac:dyDescent="0.25">
      <c r="A117" s="48">
        <v>111</v>
      </c>
      <c r="B117" s="32" t="s">
        <v>119</v>
      </c>
      <c r="C117" s="55">
        <v>50.8</v>
      </c>
      <c r="D117" s="32">
        <v>4.2</v>
      </c>
      <c r="E117" s="32">
        <v>4.2</v>
      </c>
      <c r="F117" s="32">
        <f t="shared" si="13"/>
        <v>0</v>
      </c>
      <c r="G117" s="34">
        <f t="shared" si="14"/>
        <v>0</v>
      </c>
      <c r="H117" s="50">
        <f>(H11/C193)*C117</f>
        <v>8.9951548006861719E-3</v>
      </c>
      <c r="I117" s="35">
        <f t="shared" si="15"/>
        <v>8.9951548006861719E-3</v>
      </c>
      <c r="J117" s="51"/>
      <c r="K117" s="52"/>
      <c r="L117" s="47"/>
      <c r="M117" s="66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65"/>
      <c r="AA117" s="36"/>
      <c r="AB117" s="36"/>
      <c r="AC117" s="36"/>
    </row>
    <row r="118" spans="1:29" x14ac:dyDescent="0.25">
      <c r="A118" s="48">
        <v>112</v>
      </c>
      <c r="B118" s="32" t="s">
        <v>120</v>
      </c>
      <c r="C118" s="55">
        <v>51.2</v>
      </c>
      <c r="D118" s="32">
        <v>0</v>
      </c>
      <c r="E118" s="32">
        <v>0</v>
      </c>
      <c r="F118" s="32">
        <f t="shared" si="13"/>
        <v>0</v>
      </c>
      <c r="G118" s="34">
        <f t="shared" si="14"/>
        <v>0</v>
      </c>
      <c r="H118" s="50">
        <f>(H11/C193)*C118</f>
        <v>9.0659827912427573E-3</v>
      </c>
      <c r="I118" s="35">
        <f t="shared" si="15"/>
        <v>9.0659827912427573E-3</v>
      </c>
      <c r="J118" s="51"/>
      <c r="K118" s="52"/>
      <c r="L118" s="47"/>
      <c r="M118" s="66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65"/>
      <c r="AA118" s="36"/>
      <c r="AB118" s="36"/>
      <c r="AC118" s="36"/>
    </row>
    <row r="119" spans="1:29" x14ac:dyDescent="0.25">
      <c r="A119" s="48">
        <v>113</v>
      </c>
      <c r="B119" s="32" t="s">
        <v>121</v>
      </c>
      <c r="C119" s="55">
        <v>45.3</v>
      </c>
      <c r="D119" s="32">
        <v>13.766999999999999</v>
      </c>
      <c r="E119" s="32">
        <v>13.766999999999999</v>
      </c>
      <c r="F119" s="32">
        <f t="shared" si="13"/>
        <v>0</v>
      </c>
      <c r="G119" s="34">
        <f t="shared" si="14"/>
        <v>0</v>
      </c>
      <c r="H119" s="50">
        <f>(H11/C193)*C119</f>
        <v>8.0212699305331411E-3</v>
      </c>
      <c r="I119" s="35">
        <f t="shared" si="15"/>
        <v>8.0212699305331411E-3</v>
      </c>
      <c r="J119" s="51"/>
      <c r="K119" s="52"/>
      <c r="L119" s="47"/>
      <c r="M119" s="66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65"/>
      <c r="AA119" s="36"/>
      <c r="AB119" s="36"/>
      <c r="AC119" s="36"/>
    </row>
    <row r="120" spans="1:29" x14ac:dyDescent="0.25">
      <c r="A120" s="48">
        <v>114</v>
      </c>
      <c r="B120" s="32" t="s">
        <v>122</v>
      </c>
      <c r="C120" s="55">
        <v>74.7</v>
      </c>
      <c r="D120" s="32">
        <v>12.231</v>
      </c>
      <c r="E120" s="32">
        <v>12.308</v>
      </c>
      <c r="F120" s="32">
        <f t="shared" si="13"/>
        <v>7.6999999999999957E-2</v>
      </c>
      <c r="G120" s="34">
        <f t="shared" si="14"/>
        <v>6.6204599999999961E-2</v>
      </c>
      <c r="H120" s="50">
        <f>(H11/C193)*C120</f>
        <v>1.3227127236442069E-2</v>
      </c>
      <c r="I120" s="35">
        <f t="shared" si="15"/>
        <v>7.9431727236442026E-2</v>
      </c>
      <c r="J120" s="51"/>
      <c r="K120" s="52"/>
      <c r="L120" s="47"/>
      <c r="M120" s="66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65"/>
      <c r="AA120" s="36"/>
      <c r="AB120" s="36"/>
      <c r="AC120" s="36"/>
    </row>
    <row r="121" spans="1:29" x14ac:dyDescent="0.25">
      <c r="A121" s="48">
        <v>115</v>
      </c>
      <c r="B121" s="32" t="s">
        <v>123</v>
      </c>
      <c r="C121" s="55">
        <v>56.5</v>
      </c>
      <c r="D121" s="32">
        <v>23.07</v>
      </c>
      <c r="E121" s="32">
        <v>23.193999999999999</v>
      </c>
      <c r="F121" s="32">
        <f t="shared" si="13"/>
        <v>0.12399999999999878</v>
      </c>
      <c r="G121" s="34">
        <f t="shared" si="14"/>
        <v>0.10661519999999895</v>
      </c>
      <c r="H121" s="50">
        <f>(H11/C193)*C121</f>
        <v>1.0004453666117494E-2</v>
      </c>
      <c r="I121" s="35">
        <f t="shared" si="15"/>
        <v>0.11661965366611644</v>
      </c>
      <c r="J121" s="51"/>
      <c r="K121" s="52"/>
      <c r="L121" s="47"/>
      <c r="M121" s="66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65"/>
      <c r="AA121" s="36"/>
      <c r="AB121" s="36"/>
      <c r="AC121" s="36"/>
    </row>
    <row r="122" spans="1:29" x14ac:dyDescent="0.25">
      <c r="A122" s="48">
        <v>116</v>
      </c>
      <c r="B122" s="32" t="s">
        <v>124</v>
      </c>
      <c r="C122" s="55">
        <v>48.2</v>
      </c>
      <c r="D122" s="32">
        <v>4.4260000000000002</v>
      </c>
      <c r="E122" s="32">
        <v>4.4290000000000003</v>
      </c>
      <c r="F122" s="32">
        <f t="shared" si="13"/>
        <v>3.0000000000001137E-3</v>
      </c>
      <c r="G122" s="34">
        <f t="shared" si="14"/>
        <v>2.5794000000000979E-3</v>
      </c>
      <c r="H122" s="50">
        <f>(H11/C193)*C122</f>
        <v>8.5347728620683763E-3</v>
      </c>
      <c r="I122" s="35">
        <f t="shared" si="15"/>
        <v>1.1114172862068474E-2</v>
      </c>
      <c r="J122" s="51"/>
      <c r="K122" s="52"/>
      <c r="L122" s="47"/>
      <c r="M122" s="66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65"/>
      <c r="AA122" s="36"/>
      <c r="AB122" s="36"/>
      <c r="AC122" s="36"/>
    </row>
    <row r="123" spans="1:29" x14ac:dyDescent="0.25">
      <c r="A123" s="48">
        <v>117</v>
      </c>
      <c r="B123" s="32" t="s">
        <v>125</v>
      </c>
      <c r="C123" s="55">
        <v>47.7</v>
      </c>
      <c r="D123" s="32">
        <v>19.294</v>
      </c>
      <c r="E123" s="32">
        <v>19.318000000000001</v>
      </c>
      <c r="F123" s="32">
        <f t="shared" si="13"/>
        <v>2.4000000000000909E-2</v>
      </c>
      <c r="G123" s="34">
        <f t="shared" si="14"/>
        <v>2.0635200000000783E-2</v>
      </c>
      <c r="H123" s="50">
        <f>(H11/C193)*C123</f>
        <v>8.4462378738726467E-3</v>
      </c>
      <c r="I123" s="35">
        <f t="shared" si="15"/>
        <v>2.908143787387343E-2</v>
      </c>
      <c r="J123" s="51"/>
      <c r="K123" s="52"/>
      <c r="L123" s="47"/>
      <c r="M123" s="66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65"/>
      <c r="AA123" s="36"/>
      <c r="AB123" s="36"/>
      <c r="AC123" s="36"/>
    </row>
    <row r="124" spans="1:29" x14ac:dyDescent="0.25">
      <c r="A124" s="48">
        <v>118</v>
      </c>
      <c r="B124" s="32" t="s">
        <v>126</v>
      </c>
      <c r="C124" s="55">
        <v>100.8</v>
      </c>
      <c r="D124" s="32">
        <v>4.4080000000000004</v>
      </c>
      <c r="E124" s="32">
        <v>4.4080000000000004</v>
      </c>
      <c r="F124" s="32">
        <f t="shared" si="13"/>
        <v>0</v>
      </c>
      <c r="G124" s="34">
        <f t="shared" si="14"/>
        <v>0</v>
      </c>
      <c r="H124" s="50">
        <f>(H11/C193)*C124</f>
        <v>1.7848653620259176E-2</v>
      </c>
      <c r="I124" s="35">
        <f t="shared" si="15"/>
        <v>1.7848653620259176E-2</v>
      </c>
      <c r="J124" s="51"/>
      <c r="K124" s="52"/>
      <c r="L124" s="47"/>
      <c r="M124" s="66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65"/>
      <c r="AA124" s="36"/>
      <c r="AB124" s="36"/>
      <c r="AC124" s="36"/>
    </row>
    <row r="125" spans="1:29" x14ac:dyDescent="0.25">
      <c r="A125" s="48">
        <v>119</v>
      </c>
      <c r="B125" s="32" t="s">
        <v>127</v>
      </c>
      <c r="C125" s="55">
        <v>67.5</v>
      </c>
      <c r="D125" s="32">
        <v>3.831</v>
      </c>
      <c r="E125" s="32">
        <v>3.831</v>
      </c>
      <c r="F125" s="32">
        <f t="shared" si="13"/>
        <v>0</v>
      </c>
      <c r="G125" s="34">
        <f t="shared" si="14"/>
        <v>0</v>
      </c>
      <c r="H125" s="50">
        <f>(H11/C193)*C125</f>
        <v>1.1952223406423556E-2</v>
      </c>
      <c r="I125" s="35">
        <f t="shared" si="15"/>
        <v>1.1952223406423556E-2</v>
      </c>
      <c r="J125" s="51"/>
      <c r="K125" s="52"/>
      <c r="L125" s="47"/>
      <c r="M125" s="66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65"/>
      <c r="AA125" s="36"/>
      <c r="AB125" s="36"/>
      <c r="AC125" s="36"/>
    </row>
    <row r="126" spans="1:29" x14ac:dyDescent="0.25">
      <c r="A126" s="48">
        <v>120</v>
      </c>
      <c r="B126" s="32" t="s">
        <v>128</v>
      </c>
      <c r="C126" s="55">
        <v>50.8</v>
      </c>
      <c r="D126" s="32">
        <v>17.497</v>
      </c>
      <c r="E126" s="32">
        <v>17.61</v>
      </c>
      <c r="F126" s="32">
        <f t="shared" si="13"/>
        <v>0.11299999999999955</v>
      </c>
      <c r="G126" s="34">
        <f t="shared" si="14"/>
        <v>9.7157399999999616E-2</v>
      </c>
      <c r="H126" s="50">
        <f>(H11/C193)*C126</f>
        <v>8.9951548006861719E-3</v>
      </c>
      <c r="I126" s="35">
        <f t="shared" si="15"/>
        <v>0.10615255480068579</v>
      </c>
      <c r="J126" s="51"/>
      <c r="K126" s="52"/>
      <c r="L126" s="47"/>
      <c r="M126" s="66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65"/>
      <c r="AA126" s="36"/>
      <c r="AB126" s="36"/>
      <c r="AC126" s="36"/>
    </row>
    <row r="127" spans="1:29" x14ac:dyDescent="0.25">
      <c r="A127" s="48">
        <v>121</v>
      </c>
      <c r="B127" s="32" t="s">
        <v>129</v>
      </c>
      <c r="C127" s="55">
        <v>50.3</v>
      </c>
      <c r="D127" s="32">
        <v>10.587999999999999</v>
      </c>
      <c r="E127" s="32">
        <v>10.587999999999999</v>
      </c>
      <c r="F127" s="32">
        <f t="shared" si="13"/>
        <v>0</v>
      </c>
      <c r="G127" s="34">
        <f t="shared" si="14"/>
        <v>0</v>
      </c>
      <c r="H127" s="50">
        <f>(H11/C193)*C127</f>
        <v>8.9066198124904423E-3</v>
      </c>
      <c r="I127" s="35">
        <f t="shared" si="15"/>
        <v>8.9066198124904423E-3</v>
      </c>
      <c r="J127" s="51"/>
      <c r="K127" s="52"/>
      <c r="L127" s="47"/>
      <c r="M127" s="66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65"/>
      <c r="AA127" s="36"/>
      <c r="AB127" s="36"/>
      <c r="AC127" s="36"/>
    </row>
    <row r="128" spans="1:29" x14ac:dyDescent="0.25">
      <c r="A128" s="48">
        <v>122</v>
      </c>
      <c r="B128" s="32" t="s">
        <v>130</v>
      </c>
      <c r="C128" s="55">
        <v>44.9</v>
      </c>
      <c r="D128" s="32">
        <v>7.0000000000000001E-3</v>
      </c>
      <c r="E128" s="32">
        <v>7.0000000000000001E-3</v>
      </c>
      <c r="F128" s="32">
        <f t="shared" si="13"/>
        <v>0</v>
      </c>
      <c r="G128" s="34">
        <f t="shared" si="14"/>
        <v>0</v>
      </c>
      <c r="H128" s="50">
        <f>(H11/C193)*C128</f>
        <v>7.9504419399765575E-3</v>
      </c>
      <c r="I128" s="35">
        <f t="shared" si="15"/>
        <v>7.9504419399765575E-3</v>
      </c>
      <c r="J128" s="51"/>
      <c r="K128" s="52"/>
      <c r="L128" s="47"/>
      <c r="M128" s="66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65"/>
      <c r="AA128" s="36"/>
      <c r="AB128" s="36"/>
      <c r="AC128" s="36"/>
    </row>
    <row r="129" spans="1:29" x14ac:dyDescent="0.25">
      <c r="A129" s="48">
        <v>123</v>
      </c>
      <c r="B129" s="32" t="s">
        <v>131</v>
      </c>
      <c r="C129" s="55">
        <v>74.5</v>
      </c>
      <c r="D129" s="32">
        <v>11.002000000000001</v>
      </c>
      <c r="E129" s="32">
        <v>11.007999999999999</v>
      </c>
      <c r="F129" s="32">
        <f t="shared" si="13"/>
        <v>5.999999999998451E-3</v>
      </c>
      <c r="G129" s="34">
        <f t="shared" si="14"/>
        <v>5.1587999999986684E-3</v>
      </c>
      <c r="H129" s="50">
        <f>(H11/C193)*C129</f>
        <v>1.3191713241163775E-2</v>
      </c>
      <c r="I129" s="35">
        <f t="shared" si="15"/>
        <v>1.8350513241162443E-2</v>
      </c>
      <c r="J129" s="51"/>
      <c r="K129" s="52"/>
      <c r="L129" s="47"/>
      <c r="M129" s="66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65"/>
      <c r="AA129" s="36"/>
      <c r="AB129" s="36"/>
      <c r="AC129" s="36"/>
    </row>
    <row r="130" spans="1:29" x14ac:dyDescent="0.25">
      <c r="A130" s="48">
        <v>124</v>
      </c>
      <c r="B130" s="32" t="s">
        <v>132</v>
      </c>
      <c r="C130" s="55">
        <v>56.4</v>
      </c>
      <c r="D130" s="32">
        <v>26.562999999999999</v>
      </c>
      <c r="E130" s="32">
        <v>26.85</v>
      </c>
      <c r="F130" s="32">
        <f t="shared" si="13"/>
        <v>0.28700000000000259</v>
      </c>
      <c r="G130" s="34">
        <f t="shared" si="14"/>
        <v>0.24676260000000222</v>
      </c>
      <c r="H130" s="50">
        <f>(H11/C193)*C130</f>
        <v>9.9867466684783485E-3</v>
      </c>
      <c r="I130" s="35">
        <f t="shared" si="15"/>
        <v>0.25674934666848059</v>
      </c>
      <c r="J130" s="51"/>
      <c r="K130" s="52"/>
      <c r="L130" s="47"/>
      <c r="M130" s="66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65"/>
      <c r="AA130" s="36"/>
      <c r="AB130" s="36"/>
      <c r="AC130" s="36"/>
    </row>
    <row r="131" spans="1:29" x14ac:dyDescent="0.25">
      <c r="A131" s="48">
        <v>125</v>
      </c>
      <c r="B131" s="32" t="s">
        <v>133</v>
      </c>
      <c r="C131" s="55">
        <v>47.7</v>
      </c>
      <c r="D131" s="32">
        <v>21.827000000000002</v>
      </c>
      <c r="E131" s="32">
        <v>22.079000000000001</v>
      </c>
      <c r="F131" s="32">
        <f t="shared" si="13"/>
        <v>0.25199999999999889</v>
      </c>
      <c r="G131" s="34">
        <f t="shared" si="14"/>
        <v>0.21666959999999905</v>
      </c>
      <c r="H131" s="50">
        <f>(H11/C193)*C131</f>
        <v>8.4462378738726467E-3</v>
      </c>
      <c r="I131" s="35">
        <f t="shared" si="15"/>
        <v>0.22511583787387168</v>
      </c>
      <c r="J131" s="51"/>
      <c r="K131" s="52"/>
      <c r="L131" s="47"/>
      <c r="M131" s="66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65"/>
      <c r="AA131" s="36"/>
      <c r="AB131" s="36"/>
      <c r="AC131" s="36"/>
    </row>
    <row r="132" spans="1:29" x14ac:dyDescent="0.25">
      <c r="A132" s="48">
        <v>126</v>
      </c>
      <c r="B132" s="32" t="s">
        <v>134</v>
      </c>
      <c r="C132" s="55">
        <v>48.2</v>
      </c>
      <c r="D132" s="32">
        <v>7.8540000000000001</v>
      </c>
      <c r="E132" s="32">
        <v>7.8550000000000004</v>
      </c>
      <c r="F132" s="32">
        <f t="shared" si="13"/>
        <v>1.000000000000334E-3</v>
      </c>
      <c r="G132" s="34">
        <f t="shared" si="14"/>
        <v>8.5980000000028718E-4</v>
      </c>
      <c r="H132" s="50">
        <f>(H11/C193)*C132</f>
        <v>8.5347728620683763E-3</v>
      </c>
      <c r="I132" s="35">
        <f t="shared" si="15"/>
        <v>9.3945728620686633E-3</v>
      </c>
      <c r="J132" s="51"/>
      <c r="K132" s="52"/>
      <c r="L132" s="47"/>
      <c r="M132" s="66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65"/>
      <c r="AA132" s="36"/>
      <c r="AB132" s="36"/>
      <c r="AC132" s="36"/>
    </row>
    <row r="133" spans="1:29" x14ac:dyDescent="0.25">
      <c r="A133" s="48">
        <v>127</v>
      </c>
      <c r="B133" s="32" t="s">
        <v>135</v>
      </c>
      <c r="C133" s="55">
        <v>100.8</v>
      </c>
      <c r="D133" s="32">
        <v>17.922000000000001</v>
      </c>
      <c r="E133" s="32">
        <v>17.922000000000001</v>
      </c>
      <c r="F133" s="32">
        <f t="shared" si="13"/>
        <v>0</v>
      </c>
      <c r="G133" s="34">
        <f t="shared" si="14"/>
        <v>0</v>
      </c>
      <c r="H133" s="50">
        <f>(H11/C193)*C133</f>
        <v>1.7848653620259176E-2</v>
      </c>
      <c r="I133" s="35">
        <f t="shared" si="15"/>
        <v>1.7848653620259176E-2</v>
      </c>
      <c r="J133" s="51"/>
      <c r="K133" s="52"/>
      <c r="L133" s="47"/>
      <c r="M133" s="66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65"/>
      <c r="AA133" s="36"/>
      <c r="AB133" s="36"/>
      <c r="AC133" s="36"/>
    </row>
    <row r="134" spans="1:29" x14ac:dyDescent="0.25">
      <c r="A134" s="48">
        <v>128</v>
      </c>
      <c r="B134" s="32" t="s">
        <v>136</v>
      </c>
      <c r="C134" s="55">
        <v>67.099999999999994</v>
      </c>
      <c r="D134" s="32">
        <v>21.007000000000001</v>
      </c>
      <c r="E134" s="32">
        <v>21.312999999999999</v>
      </c>
      <c r="F134" s="32">
        <f t="shared" si="13"/>
        <v>0.30599999999999739</v>
      </c>
      <c r="G134" s="34">
        <f t="shared" si="14"/>
        <v>0.26309879999999775</v>
      </c>
      <c r="H134" s="50">
        <f>(H11/C193)*C134</f>
        <v>1.1881395415866971E-2</v>
      </c>
      <c r="I134" s="35">
        <f t="shared" si="15"/>
        <v>0.27498019541586471</v>
      </c>
      <c r="J134" s="51"/>
      <c r="K134" s="52"/>
      <c r="L134" s="47"/>
      <c r="M134" s="66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65"/>
      <c r="AA134" s="36"/>
      <c r="AB134" s="36"/>
      <c r="AC134" s="36"/>
    </row>
    <row r="135" spans="1:29" x14ac:dyDescent="0.25">
      <c r="A135" s="48">
        <v>129</v>
      </c>
      <c r="B135" s="32" t="s">
        <v>137</v>
      </c>
      <c r="C135" s="55">
        <v>50.6</v>
      </c>
      <c r="D135" s="32">
        <v>0.998</v>
      </c>
      <c r="E135" s="32">
        <v>1.0189999999999999</v>
      </c>
      <c r="F135" s="32">
        <f t="shared" si="13"/>
        <v>2.0999999999999908E-2</v>
      </c>
      <c r="G135" s="34">
        <f t="shared" si="14"/>
        <v>1.8055799999999921E-2</v>
      </c>
      <c r="H135" s="50">
        <f>(H11/C193)*C135</f>
        <v>8.95974080540788E-3</v>
      </c>
      <c r="I135" s="35">
        <f t="shared" si="15"/>
        <v>2.7015540805407801E-2</v>
      </c>
      <c r="J135" s="51"/>
      <c r="K135" s="52"/>
      <c r="L135" s="47"/>
      <c r="M135" s="66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65"/>
      <c r="AA135" s="36"/>
      <c r="AB135" s="36"/>
      <c r="AC135" s="36"/>
    </row>
    <row r="136" spans="1:29" x14ac:dyDescent="0.25">
      <c r="A136" s="48">
        <v>130</v>
      </c>
      <c r="B136" s="32" t="s">
        <v>138</v>
      </c>
      <c r="C136" s="55">
        <v>50.1</v>
      </c>
      <c r="D136" s="32">
        <v>4.601</v>
      </c>
      <c r="E136" s="32">
        <v>4.617</v>
      </c>
      <c r="F136" s="32">
        <f t="shared" si="13"/>
        <v>1.6000000000000014E-2</v>
      </c>
      <c r="G136" s="34">
        <f t="shared" si="14"/>
        <v>1.3756800000000012E-2</v>
      </c>
      <c r="H136" s="50">
        <f>(H11/C193)*C136</f>
        <v>8.8712058172121504E-3</v>
      </c>
      <c r="I136" s="35">
        <f t="shared" si="15"/>
        <v>2.2628005817212162E-2</v>
      </c>
      <c r="J136" s="51"/>
      <c r="K136" s="52"/>
      <c r="L136" s="47"/>
      <c r="M136" s="66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65"/>
      <c r="AA136" s="36"/>
      <c r="AB136" s="36"/>
      <c r="AC136" s="36"/>
    </row>
    <row r="137" spans="1:29" x14ac:dyDescent="0.25">
      <c r="A137" s="48">
        <v>131</v>
      </c>
      <c r="B137" s="32" t="s">
        <v>139</v>
      </c>
      <c r="C137" s="55">
        <v>44.9</v>
      </c>
      <c r="D137" s="32">
        <v>4.4379999999999997</v>
      </c>
      <c r="E137" s="32">
        <v>4.4379999999999997</v>
      </c>
      <c r="F137" s="32">
        <f t="shared" si="13"/>
        <v>0</v>
      </c>
      <c r="G137" s="34">
        <f t="shared" si="14"/>
        <v>0</v>
      </c>
      <c r="H137" s="50">
        <f>(H11/C193)*C137</f>
        <v>7.9504419399765575E-3</v>
      </c>
      <c r="I137" s="35">
        <f t="shared" si="15"/>
        <v>7.9504419399765575E-3</v>
      </c>
      <c r="J137" s="51"/>
      <c r="K137" s="52"/>
      <c r="L137" s="47"/>
      <c r="M137" s="66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65"/>
      <c r="AA137" s="36"/>
      <c r="AB137" s="36"/>
      <c r="AC137" s="36"/>
    </row>
    <row r="138" spans="1:29" x14ac:dyDescent="0.25">
      <c r="A138" s="48">
        <v>132</v>
      </c>
      <c r="B138" s="32" t="s">
        <v>140</v>
      </c>
      <c r="C138" s="55">
        <v>74.8</v>
      </c>
      <c r="D138" s="32">
        <v>3.802</v>
      </c>
      <c r="E138" s="32">
        <v>3.802</v>
      </c>
      <c r="F138" s="32">
        <f t="shared" si="13"/>
        <v>0</v>
      </c>
      <c r="G138" s="34">
        <f t="shared" si="14"/>
        <v>0</v>
      </c>
      <c r="H138" s="50">
        <f>(H11/C193)*C138</f>
        <v>1.3244834234081213E-2</v>
      </c>
      <c r="I138" s="35">
        <f t="shared" si="15"/>
        <v>1.3244834234081213E-2</v>
      </c>
      <c r="J138" s="51"/>
      <c r="K138" s="52"/>
      <c r="L138" s="47"/>
      <c r="M138" s="66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65"/>
      <c r="AA138" s="36"/>
      <c r="AB138" s="36"/>
      <c r="AC138" s="36"/>
    </row>
    <row r="139" spans="1:29" x14ac:dyDescent="0.25">
      <c r="A139" s="48">
        <v>133</v>
      </c>
      <c r="B139" s="32" t="s">
        <v>141</v>
      </c>
      <c r="C139" s="55">
        <v>56.2</v>
      </c>
      <c r="D139" s="32">
        <v>25.331</v>
      </c>
      <c r="E139" s="32">
        <v>25.515000000000001</v>
      </c>
      <c r="F139" s="32">
        <f t="shared" si="13"/>
        <v>0.18400000000000105</v>
      </c>
      <c r="G139" s="34">
        <f t="shared" si="14"/>
        <v>0.1582032000000009</v>
      </c>
      <c r="H139" s="50">
        <f>(H11/C193)*C139</f>
        <v>9.9513326732000567E-3</v>
      </c>
      <c r="I139" s="35">
        <f t="shared" si="15"/>
        <v>0.16815453267320096</v>
      </c>
      <c r="J139" s="51"/>
      <c r="K139" s="52"/>
      <c r="L139" s="47"/>
      <c r="M139" s="66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65"/>
      <c r="AA139" s="36"/>
      <c r="AB139" s="36"/>
      <c r="AC139" s="36"/>
    </row>
    <row r="140" spans="1:29" x14ac:dyDescent="0.25">
      <c r="A140" s="48">
        <v>134</v>
      </c>
      <c r="B140" s="32" t="s">
        <v>250</v>
      </c>
      <c r="C140" s="55">
        <v>47.9</v>
      </c>
      <c r="D140" s="32">
        <v>14.999000000000001</v>
      </c>
      <c r="E140" s="32">
        <v>15.087</v>
      </c>
      <c r="F140" s="32">
        <f t="shared" si="13"/>
        <v>8.799999999999919E-2</v>
      </c>
      <c r="G140" s="34">
        <f t="shared" si="14"/>
        <v>7.5662399999999311E-2</v>
      </c>
      <c r="H140" s="50">
        <f>(H11/C193)*C140</f>
        <v>8.4816518691509385E-3</v>
      </c>
      <c r="I140" s="35">
        <f t="shared" si="15"/>
        <v>8.4144051869150249E-2</v>
      </c>
      <c r="J140" s="51"/>
      <c r="K140" s="52"/>
      <c r="L140" s="47"/>
      <c r="M140" s="66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65"/>
      <c r="AA140" s="36"/>
      <c r="AB140" s="36"/>
      <c r="AC140" s="36"/>
    </row>
    <row r="141" spans="1:29" x14ac:dyDescent="0.25">
      <c r="A141" s="48">
        <v>135</v>
      </c>
      <c r="B141" s="32" t="s">
        <v>251</v>
      </c>
      <c r="C141" s="55">
        <v>47.7</v>
      </c>
      <c r="D141" s="32">
        <v>8.1280000000000001</v>
      </c>
      <c r="E141" s="32">
        <v>8.1460000000000008</v>
      </c>
      <c r="F141" s="32">
        <f t="shared" si="13"/>
        <v>1.8000000000000682E-2</v>
      </c>
      <c r="G141" s="34">
        <f t="shared" si="14"/>
        <v>1.5476400000000586E-2</v>
      </c>
      <c r="H141" s="50">
        <f>(H11/C193)*C141</f>
        <v>8.4462378738726467E-3</v>
      </c>
      <c r="I141" s="35">
        <f t="shared" si="15"/>
        <v>2.3922637873873234E-2</v>
      </c>
      <c r="J141" s="51"/>
      <c r="K141" s="52"/>
      <c r="L141" s="47"/>
      <c r="M141" s="66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65"/>
      <c r="AA141" s="36"/>
      <c r="AB141" s="36"/>
      <c r="AC141" s="36"/>
    </row>
    <row r="142" spans="1:29" x14ac:dyDescent="0.25">
      <c r="A142" s="48">
        <v>136</v>
      </c>
      <c r="B142" s="32" t="s">
        <v>252</v>
      </c>
      <c r="C142" s="55">
        <v>101.8</v>
      </c>
      <c r="D142" s="32">
        <v>13.958</v>
      </c>
      <c r="E142" s="32">
        <v>13.958</v>
      </c>
      <c r="F142" s="32">
        <f t="shared" si="13"/>
        <v>0</v>
      </c>
      <c r="G142" s="34">
        <f t="shared" si="14"/>
        <v>0</v>
      </c>
      <c r="H142" s="50">
        <f>(H11/C193)*C142</f>
        <v>1.8025723596650636E-2</v>
      </c>
      <c r="I142" s="35">
        <f t="shared" si="15"/>
        <v>1.8025723596650636E-2</v>
      </c>
      <c r="J142" s="51"/>
      <c r="K142" s="52"/>
      <c r="L142" s="47"/>
      <c r="M142" s="66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65"/>
      <c r="AA142" s="36"/>
      <c r="AB142" s="36"/>
      <c r="AC142" s="36"/>
    </row>
    <row r="143" spans="1:29" x14ac:dyDescent="0.25">
      <c r="A143" s="48">
        <v>137</v>
      </c>
      <c r="B143" s="32" t="s">
        <v>253</v>
      </c>
      <c r="C143" s="55">
        <v>67.3</v>
      </c>
      <c r="D143" s="32">
        <v>14.391</v>
      </c>
      <c r="E143" s="32">
        <v>14.567</v>
      </c>
      <c r="F143" s="32">
        <f t="shared" si="13"/>
        <v>0.17600000000000016</v>
      </c>
      <c r="G143" s="34">
        <f t="shared" si="14"/>
        <v>0.15132480000000015</v>
      </c>
      <c r="H143" s="50">
        <f>(H11/C193)*C143</f>
        <v>1.1916809411145262E-2</v>
      </c>
      <c r="I143" s="35">
        <f t="shared" si="15"/>
        <v>0.16324160941114541</v>
      </c>
      <c r="J143" s="51"/>
      <c r="K143" s="52"/>
      <c r="L143" s="47"/>
      <c r="M143" s="66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65"/>
      <c r="AA143" s="36"/>
      <c r="AB143" s="36"/>
      <c r="AC143" s="36"/>
    </row>
    <row r="144" spans="1:29" x14ac:dyDescent="0.25">
      <c r="A144" s="48">
        <v>138</v>
      </c>
      <c r="B144" s="32" t="s">
        <v>254</v>
      </c>
      <c r="C144" s="55">
        <v>51</v>
      </c>
      <c r="D144" s="32">
        <v>15.442</v>
      </c>
      <c r="E144" s="32">
        <v>15.483000000000001</v>
      </c>
      <c r="F144" s="32">
        <f t="shared" si="13"/>
        <v>4.1000000000000369E-2</v>
      </c>
      <c r="G144" s="34">
        <f t="shared" si="14"/>
        <v>3.5251800000000319E-2</v>
      </c>
      <c r="H144" s="50">
        <f>(H11/C193)*C144</f>
        <v>9.0305687959644637E-3</v>
      </c>
      <c r="I144" s="35">
        <f t="shared" si="15"/>
        <v>4.4282368795964783E-2</v>
      </c>
      <c r="J144" s="51"/>
      <c r="K144" s="52"/>
      <c r="L144" s="47"/>
      <c r="M144" s="66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65"/>
      <c r="AA144" s="36"/>
      <c r="AB144" s="36"/>
      <c r="AC144" s="36"/>
    </row>
    <row r="145" spans="1:29" x14ac:dyDescent="0.25">
      <c r="A145" s="48">
        <v>139</v>
      </c>
      <c r="B145" s="32" t="s">
        <v>255</v>
      </c>
      <c r="C145" s="55">
        <v>50.6</v>
      </c>
      <c r="D145" s="32">
        <v>7.7960000000000003</v>
      </c>
      <c r="E145" s="32">
        <v>7.8179999999999996</v>
      </c>
      <c r="F145" s="32">
        <f t="shared" ref="F145:F191" si="16">E145-D145</f>
        <v>2.1999999999999353E-2</v>
      </c>
      <c r="G145" s="34">
        <f t="shared" ref="G145:G192" si="17">F145*0.8598</f>
        <v>1.8915599999999443E-2</v>
      </c>
      <c r="H145" s="50">
        <f>(H11/C193)*C145</f>
        <v>8.95974080540788E-3</v>
      </c>
      <c r="I145" s="35">
        <f t="shared" si="15"/>
        <v>2.7875340805407323E-2</v>
      </c>
      <c r="J145" s="51"/>
      <c r="K145" s="52"/>
      <c r="L145" s="47"/>
      <c r="M145" s="66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65"/>
      <c r="AA145" s="36"/>
      <c r="AB145" s="36"/>
      <c r="AC145" s="36"/>
    </row>
    <row r="146" spans="1:29" x14ac:dyDescent="0.25">
      <c r="A146" s="48">
        <v>140</v>
      </c>
      <c r="B146" s="32" t="s">
        <v>142</v>
      </c>
      <c r="C146" s="55">
        <v>44.8</v>
      </c>
      <c r="D146" s="32">
        <v>12.242000000000001</v>
      </c>
      <c r="E146" s="32">
        <v>12.243</v>
      </c>
      <c r="F146" s="32">
        <f t="shared" si="16"/>
        <v>9.9999999999944578E-4</v>
      </c>
      <c r="G146" s="34">
        <f t="shared" si="17"/>
        <v>8.5979999999952347E-4</v>
      </c>
      <c r="H146" s="50">
        <f>(H11/C193)*C146</f>
        <v>7.9327349423374115E-3</v>
      </c>
      <c r="I146" s="35">
        <f t="shared" si="15"/>
        <v>8.7925349423369353E-3</v>
      </c>
      <c r="J146" s="51"/>
      <c r="K146" s="52"/>
      <c r="L146" s="47"/>
      <c r="M146" s="66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65"/>
      <c r="AA146" s="36"/>
      <c r="AB146" s="36"/>
      <c r="AC146" s="36"/>
    </row>
    <row r="147" spans="1:29" x14ac:dyDescent="0.25">
      <c r="A147" s="48">
        <v>141</v>
      </c>
      <c r="B147" s="32" t="s">
        <v>256</v>
      </c>
      <c r="C147" s="55">
        <v>75.7</v>
      </c>
      <c r="D147" s="32">
        <v>27.242999999999999</v>
      </c>
      <c r="E147" s="32">
        <v>27.349</v>
      </c>
      <c r="F147" s="32">
        <f t="shared" si="16"/>
        <v>0.10600000000000165</v>
      </c>
      <c r="G147" s="34">
        <f t="shared" si="17"/>
        <v>9.1138800000001421E-2</v>
      </c>
      <c r="H147" s="50">
        <f>(H11/C193)*C147</f>
        <v>1.3404197212833528E-2</v>
      </c>
      <c r="I147" s="35">
        <f t="shared" si="15"/>
        <v>0.10454299721283494</v>
      </c>
      <c r="J147" s="51"/>
      <c r="K147" s="52"/>
      <c r="L147" s="47"/>
      <c r="M147" s="66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65"/>
      <c r="AA147" s="36"/>
      <c r="AB147" s="36"/>
      <c r="AC147" s="36"/>
    </row>
    <row r="148" spans="1:29" x14ac:dyDescent="0.25">
      <c r="A148" s="48">
        <v>142</v>
      </c>
      <c r="B148" s="32" t="s">
        <v>257</v>
      </c>
      <c r="C148" s="55">
        <v>56.7</v>
      </c>
      <c r="D148" s="32">
        <v>26.917000000000002</v>
      </c>
      <c r="E148" s="32">
        <v>27.178999999999998</v>
      </c>
      <c r="F148" s="32">
        <f t="shared" si="16"/>
        <v>0.2619999999999969</v>
      </c>
      <c r="G148" s="34">
        <f t="shared" si="17"/>
        <v>0.22526759999999735</v>
      </c>
      <c r="H148" s="50">
        <f>(H11/C193)*C148</f>
        <v>1.0039867661395788E-2</v>
      </c>
      <c r="I148" s="35">
        <f t="shared" si="15"/>
        <v>0.23530746766139313</v>
      </c>
      <c r="J148" s="51"/>
      <c r="K148" s="52"/>
      <c r="L148" s="47"/>
      <c r="M148" s="66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65"/>
      <c r="AA148" s="36"/>
      <c r="AB148" s="36"/>
      <c r="AC148" s="36"/>
    </row>
    <row r="149" spans="1:29" x14ac:dyDescent="0.25">
      <c r="A149" s="48">
        <v>143</v>
      </c>
      <c r="B149" s="32" t="s">
        <v>245</v>
      </c>
      <c r="C149" s="55">
        <v>47.7</v>
      </c>
      <c r="D149" s="32">
        <v>11.853999999999999</v>
      </c>
      <c r="E149" s="32">
        <v>11.853999999999999</v>
      </c>
      <c r="F149" s="32">
        <f t="shared" si="16"/>
        <v>0</v>
      </c>
      <c r="G149" s="34">
        <f t="shared" si="17"/>
        <v>0</v>
      </c>
      <c r="H149" s="50">
        <f>(H11/C193)*C149</f>
        <v>8.4462378738726467E-3</v>
      </c>
      <c r="I149" s="35">
        <f t="shared" si="15"/>
        <v>8.4462378738726467E-3</v>
      </c>
      <c r="J149" s="51"/>
      <c r="K149" s="52"/>
      <c r="L149" s="47"/>
      <c r="M149" s="66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65"/>
      <c r="AA149" s="36"/>
      <c r="AB149" s="36"/>
      <c r="AC149" s="36"/>
    </row>
    <row r="150" spans="1:29" x14ac:dyDescent="0.25">
      <c r="A150" s="48">
        <v>144</v>
      </c>
      <c r="B150" s="32" t="s">
        <v>258</v>
      </c>
      <c r="C150" s="55">
        <v>48.1</v>
      </c>
      <c r="D150" s="32">
        <v>12.465</v>
      </c>
      <c r="E150" s="32">
        <v>12.573</v>
      </c>
      <c r="F150" s="32">
        <f t="shared" si="16"/>
        <v>0.10800000000000054</v>
      </c>
      <c r="G150" s="34">
        <f t="shared" si="17"/>
        <v>9.2858400000000466E-2</v>
      </c>
      <c r="H150" s="50">
        <f>(H11/C193)*C150</f>
        <v>8.5170658644292303E-3</v>
      </c>
      <c r="I150" s="35">
        <f t="shared" si="15"/>
        <v>0.10137546586442969</v>
      </c>
      <c r="J150" s="51"/>
      <c r="K150" s="52"/>
      <c r="L150" s="47"/>
      <c r="M150" s="66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65"/>
      <c r="AA150" s="36"/>
      <c r="AB150" s="36"/>
      <c r="AC150" s="36"/>
    </row>
    <row r="151" spans="1:29" x14ac:dyDescent="0.25">
      <c r="A151" s="48">
        <v>148</v>
      </c>
      <c r="B151" s="32" t="s">
        <v>143</v>
      </c>
      <c r="C151" s="55">
        <v>94.2</v>
      </c>
      <c r="D151" s="32">
        <v>16.971</v>
      </c>
      <c r="E151" s="32">
        <v>17.401</v>
      </c>
      <c r="F151" s="32">
        <f t="shared" si="16"/>
        <v>0.42999999999999972</v>
      </c>
      <c r="G151" s="34">
        <f t="shared" si="17"/>
        <v>0.36971399999999977</v>
      </c>
      <c r="H151" s="50">
        <f>(H11/C193)*C151</f>
        <v>1.6679991776075539E-2</v>
      </c>
      <c r="I151" s="35">
        <f t="shared" si="15"/>
        <v>0.38639399177607531</v>
      </c>
      <c r="J151" s="51"/>
      <c r="K151" s="52"/>
      <c r="L151" s="47"/>
      <c r="M151" s="66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65"/>
      <c r="AA151" s="36"/>
      <c r="AB151" s="36"/>
      <c r="AC151" s="36"/>
    </row>
    <row r="152" spans="1:29" x14ac:dyDescent="0.25">
      <c r="A152" s="48">
        <v>149</v>
      </c>
      <c r="B152" s="32" t="s">
        <v>144</v>
      </c>
      <c r="C152" s="67">
        <v>68.099999999999994</v>
      </c>
      <c r="D152" s="32">
        <v>3.3460000000000001</v>
      </c>
      <c r="E152" s="32">
        <v>3.3460000000000001</v>
      </c>
      <c r="F152" s="32">
        <f t="shared" si="16"/>
        <v>0</v>
      </c>
      <c r="G152" s="34">
        <f t="shared" si="17"/>
        <v>0</v>
      </c>
      <c r="H152" s="50">
        <f>(H11/C193)*C152</f>
        <v>1.2058465392258431E-2</v>
      </c>
      <c r="I152" s="35">
        <f t="shared" si="15"/>
        <v>1.2058465392258431E-2</v>
      </c>
      <c r="J152" s="51"/>
      <c r="K152" s="52"/>
      <c r="L152" s="47"/>
      <c r="M152" s="66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65"/>
      <c r="AA152" s="36"/>
      <c r="AB152" s="36"/>
      <c r="AC152" s="36"/>
    </row>
    <row r="153" spans="1:29" x14ac:dyDescent="0.25">
      <c r="A153" s="48">
        <v>150</v>
      </c>
      <c r="B153" s="32" t="s">
        <v>145</v>
      </c>
      <c r="C153" s="67">
        <v>68.400000000000006</v>
      </c>
      <c r="D153" s="32">
        <v>11.006</v>
      </c>
      <c r="E153" s="32">
        <v>11.116</v>
      </c>
      <c r="F153" s="32">
        <f t="shared" si="16"/>
        <v>0.10999999999999943</v>
      </c>
      <c r="G153" s="34">
        <f t="shared" si="17"/>
        <v>9.457799999999951E-2</v>
      </c>
      <c r="H153" s="50">
        <f>(H11/C193)*C153</f>
        <v>1.2111586385175871E-2</v>
      </c>
      <c r="I153" s="35">
        <f t="shared" si="15"/>
        <v>0.10668958638517538</v>
      </c>
      <c r="J153" s="51"/>
      <c r="K153" s="52"/>
      <c r="L153" s="47"/>
      <c r="M153" s="66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65"/>
      <c r="AA153" s="36"/>
      <c r="AB153" s="36"/>
      <c r="AC153" s="36"/>
    </row>
    <row r="154" spans="1:29" x14ac:dyDescent="0.25">
      <c r="A154" s="48">
        <v>151</v>
      </c>
      <c r="B154" s="32" t="s">
        <v>146</v>
      </c>
      <c r="C154" s="67">
        <v>93.8</v>
      </c>
      <c r="D154" s="32">
        <v>23.058</v>
      </c>
      <c r="E154" s="32">
        <v>23.062000000000001</v>
      </c>
      <c r="F154" s="32">
        <f t="shared" si="16"/>
        <v>4.0000000000013358E-3</v>
      </c>
      <c r="G154" s="34">
        <f t="shared" si="17"/>
        <v>3.4392000000011487E-3</v>
      </c>
      <c r="H154" s="50">
        <f>(H11/C193)*C154</f>
        <v>1.6609163785518955E-2</v>
      </c>
      <c r="I154" s="35">
        <f t="shared" si="15"/>
        <v>2.0048363785520103E-2</v>
      </c>
      <c r="J154" s="51"/>
      <c r="K154" s="52"/>
      <c r="L154" s="47"/>
      <c r="M154" s="66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65"/>
      <c r="AA154" s="36"/>
      <c r="AB154" s="36"/>
      <c r="AC154" s="36"/>
    </row>
    <row r="155" spans="1:29" x14ac:dyDescent="0.25">
      <c r="A155" s="68">
        <v>152</v>
      </c>
      <c r="B155" s="32" t="s">
        <v>147</v>
      </c>
      <c r="C155" s="67">
        <v>68.400000000000006</v>
      </c>
      <c r="D155" s="32">
        <v>26.745999999999999</v>
      </c>
      <c r="E155" s="32">
        <v>26.998000000000001</v>
      </c>
      <c r="F155" s="32">
        <f t="shared" si="16"/>
        <v>0.25200000000000244</v>
      </c>
      <c r="G155" s="34">
        <f t="shared" si="17"/>
        <v>0.2166696000000021</v>
      </c>
      <c r="H155" s="50">
        <f>(H11/C193)*C155</f>
        <v>1.2111586385175871E-2</v>
      </c>
      <c r="I155" s="35">
        <f t="shared" ref="I155:I188" si="18">G155+H155</f>
        <v>0.22878118638517797</v>
      </c>
      <c r="J155" s="51"/>
      <c r="K155" s="52"/>
      <c r="L155" s="47"/>
      <c r="M155" s="66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65"/>
      <c r="AA155" s="36"/>
      <c r="AB155" s="36"/>
      <c r="AC155" s="36"/>
    </row>
    <row r="156" spans="1:29" x14ac:dyDescent="0.25">
      <c r="A156" s="48">
        <v>153</v>
      </c>
      <c r="B156" s="32" t="s">
        <v>148</v>
      </c>
      <c r="C156" s="67">
        <v>68.7</v>
      </c>
      <c r="D156" s="32">
        <v>4.7240000000000002</v>
      </c>
      <c r="E156" s="32">
        <v>4.7240000000000002</v>
      </c>
      <c r="F156" s="32">
        <f t="shared" si="16"/>
        <v>0</v>
      </c>
      <c r="G156" s="34">
        <f t="shared" si="17"/>
        <v>0</v>
      </c>
      <c r="H156" s="50">
        <f>(H11/C193)*C156</f>
        <v>1.2164707378093309E-2</v>
      </c>
      <c r="I156" s="35">
        <f t="shared" si="18"/>
        <v>1.2164707378093309E-2</v>
      </c>
      <c r="J156" s="51"/>
      <c r="K156" s="52"/>
      <c r="L156" s="47"/>
      <c r="M156" s="66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65"/>
      <c r="AA156" s="36"/>
      <c r="AB156" s="36"/>
      <c r="AC156" s="36"/>
    </row>
    <row r="157" spans="1:29" x14ac:dyDescent="0.25">
      <c r="A157" s="48">
        <v>154</v>
      </c>
      <c r="B157" s="32" t="s">
        <v>149</v>
      </c>
      <c r="C157" s="67">
        <v>94.1</v>
      </c>
      <c r="D157" s="32">
        <v>29.934999999999999</v>
      </c>
      <c r="E157" s="32">
        <v>29.992999999999999</v>
      </c>
      <c r="F157" s="32">
        <f t="shared" si="16"/>
        <v>5.7999999999999829E-2</v>
      </c>
      <c r="G157" s="34">
        <f t="shared" si="17"/>
        <v>4.9868399999999855E-2</v>
      </c>
      <c r="H157" s="50">
        <f>(H11/C193)*C157</f>
        <v>1.6662284778436391E-2</v>
      </c>
      <c r="I157" s="35">
        <f t="shared" si="18"/>
        <v>6.6530684778436239E-2</v>
      </c>
      <c r="J157" s="51"/>
      <c r="K157" s="52"/>
      <c r="L157" s="47"/>
      <c r="M157" s="66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65"/>
      <c r="AA157" s="36"/>
      <c r="AB157" s="36"/>
      <c r="AC157" s="36"/>
    </row>
    <row r="158" spans="1:29" x14ac:dyDescent="0.25">
      <c r="A158" s="31">
        <v>155</v>
      </c>
      <c r="B158" s="32" t="s">
        <v>150</v>
      </c>
      <c r="C158" s="33">
        <v>68.3</v>
      </c>
      <c r="D158" s="32">
        <v>6.31</v>
      </c>
      <c r="E158" s="32">
        <v>6.6440000000000001</v>
      </c>
      <c r="F158" s="32">
        <f t="shared" si="16"/>
        <v>0.33400000000000052</v>
      </c>
      <c r="G158" s="34">
        <f t="shared" si="17"/>
        <v>0.28717320000000046</v>
      </c>
      <c r="H158" s="50">
        <f>(H11/C193)*C158</f>
        <v>1.2093879387536723E-2</v>
      </c>
      <c r="I158" s="35">
        <f t="shared" si="18"/>
        <v>0.29926707938753716</v>
      </c>
      <c r="J158" s="51"/>
      <c r="K158" s="52"/>
      <c r="L158" s="47"/>
      <c r="M158" s="66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65"/>
      <c r="AA158" s="36"/>
      <c r="AB158" s="36"/>
      <c r="AC158" s="36"/>
    </row>
    <row r="159" spans="1:29" x14ac:dyDescent="0.25">
      <c r="A159" s="48">
        <v>156</v>
      </c>
      <c r="B159" s="32" t="s">
        <v>151</v>
      </c>
      <c r="C159" s="67">
        <v>68.7</v>
      </c>
      <c r="D159" s="32">
        <v>26.399000000000001</v>
      </c>
      <c r="E159" s="32">
        <v>26.477</v>
      </c>
      <c r="F159" s="32">
        <f t="shared" si="16"/>
        <v>7.7999999999999403E-2</v>
      </c>
      <c r="G159" s="34">
        <f t="shared" si="17"/>
        <v>6.7064399999999483E-2</v>
      </c>
      <c r="H159" s="50">
        <f>(H11/C193)*C159</f>
        <v>1.2164707378093309E-2</v>
      </c>
      <c r="I159" s="35">
        <f t="shared" si="18"/>
        <v>7.9229107378092786E-2</v>
      </c>
      <c r="J159" s="51"/>
      <c r="K159" s="52"/>
      <c r="L159" s="47"/>
      <c r="M159" s="66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65"/>
      <c r="AA159" s="36"/>
      <c r="AB159" s="36"/>
      <c r="AC159" s="36"/>
    </row>
    <row r="160" spans="1:29" x14ac:dyDescent="0.25">
      <c r="A160" s="48">
        <v>157</v>
      </c>
      <c r="B160" s="32" t="s">
        <v>152</v>
      </c>
      <c r="C160" s="67">
        <v>94.2</v>
      </c>
      <c r="D160" s="32">
        <v>32.204000000000001</v>
      </c>
      <c r="E160" s="32">
        <v>32.231000000000002</v>
      </c>
      <c r="F160" s="32">
        <f t="shared" si="16"/>
        <v>2.7000000000001023E-2</v>
      </c>
      <c r="G160" s="34">
        <f t="shared" si="17"/>
        <v>2.321460000000088E-2</v>
      </c>
      <c r="H160" s="50">
        <f>(H11/C193)*C160</f>
        <v>1.6679991776075539E-2</v>
      </c>
      <c r="I160" s="35">
        <f t="shared" si="18"/>
        <v>3.9894591776076418E-2</v>
      </c>
      <c r="J160" s="51"/>
      <c r="K160" s="52"/>
      <c r="L160" s="47"/>
      <c r="M160" s="66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65"/>
      <c r="AA160" s="36"/>
      <c r="AB160" s="36"/>
      <c r="AC160" s="36"/>
    </row>
    <row r="161" spans="1:29" x14ac:dyDescent="0.25">
      <c r="A161" s="48">
        <v>158</v>
      </c>
      <c r="B161" s="32" t="s">
        <v>153</v>
      </c>
      <c r="C161" s="67">
        <v>68.2</v>
      </c>
      <c r="D161" s="32">
        <v>22.417999999999999</v>
      </c>
      <c r="E161" s="32">
        <v>22.747</v>
      </c>
      <c r="F161" s="32">
        <f t="shared" si="16"/>
        <v>0.32900000000000063</v>
      </c>
      <c r="G161" s="34">
        <f t="shared" si="17"/>
        <v>0.28287420000000052</v>
      </c>
      <c r="H161" s="50">
        <f>(H11/C193)*C161</f>
        <v>1.2076172389897577E-2</v>
      </c>
      <c r="I161" s="35">
        <f t="shared" si="18"/>
        <v>0.29495037238989807</v>
      </c>
      <c r="J161" s="51"/>
      <c r="K161" s="52"/>
      <c r="L161" s="47"/>
      <c r="M161" s="66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65"/>
      <c r="AA161" s="36"/>
      <c r="AB161" s="36"/>
      <c r="AC161" s="36"/>
    </row>
    <row r="162" spans="1:29" x14ac:dyDescent="0.25">
      <c r="A162" s="48">
        <v>159</v>
      </c>
      <c r="B162" s="32" t="s">
        <v>154</v>
      </c>
      <c r="C162" s="67">
        <v>68.7</v>
      </c>
      <c r="D162" s="32">
        <v>10.339</v>
      </c>
      <c r="E162" s="32">
        <v>10.343999999999999</v>
      </c>
      <c r="F162" s="32">
        <f t="shared" si="16"/>
        <v>4.9999999999990052E-3</v>
      </c>
      <c r="G162" s="34">
        <f t="shared" si="17"/>
        <v>4.2989999999991447E-3</v>
      </c>
      <c r="H162" s="50">
        <f>(H11/C193)*C162</f>
        <v>1.2164707378093309E-2</v>
      </c>
      <c r="I162" s="35">
        <f t="shared" si="18"/>
        <v>1.6463707378092454E-2</v>
      </c>
      <c r="J162" s="51"/>
      <c r="K162" s="52"/>
      <c r="L162" s="47"/>
      <c r="M162" s="66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65"/>
      <c r="AA162" s="36"/>
      <c r="AB162" s="36"/>
      <c r="AC162" s="36"/>
    </row>
    <row r="163" spans="1:29" x14ac:dyDescent="0.25">
      <c r="A163" s="48">
        <v>160</v>
      </c>
      <c r="B163" s="32" t="s">
        <v>155</v>
      </c>
      <c r="C163" s="67">
        <v>93.6</v>
      </c>
      <c r="D163" s="32">
        <v>18.855</v>
      </c>
      <c r="E163" s="32">
        <v>18.855</v>
      </c>
      <c r="F163" s="32">
        <f t="shared" si="16"/>
        <v>0</v>
      </c>
      <c r="G163" s="34">
        <f t="shared" si="17"/>
        <v>0</v>
      </c>
      <c r="H163" s="50">
        <f>(H11/C193)*C163</f>
        <v>1.6573749790240663E-2</v>
      </c>
      <c r="I163" s="35">
        <f>G163+H163</f>
        <v>1.6573749790240663E-2</v>
      </c>
      <c r="J163" s="51"/>
      <c r="K163" s="52"/>
      <c r="L163" s="47"/>
      <c r="M163" s="66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65"/>
      <c r="AA163" s="36"/>
      <c r="AB163" s="36"/>
      <c r="AC163" s="36"/>
    </row>
    <row r="164" spans="1:29" x14ac:dyDescent="0.25">
      <c r="A164" s="48">
        <v>161</v>
      </c>
      <c r="B164" s="32" t="s">
        <v>156</v>
      </c>
      <c r="C164" s="67">
        <v>68.3</v>
      </c>
      <c r="D164" s="32">
        <v>19.739000000000001</v>
      </c>
      <c r="E164" s="32">
        <v>19.969000000000001</v>
      </c>
      <c r="F164" s="32">
        <f t="shared" si="16"/>
        <v>0.23000000000000043</v>
      </c>
      <c r="G164" s="34">
        <f t="shared" si="17"/>
        <v>0.19775400000000037</v>
      </c>
      <c r="H164" s="50">
        <f>(H11/C193)*C164</f>
        <v>1.2093879387536723E-2</v>
      </c>
      <c r="I164" s="35">
        <f t="shared" si="18"/>
        <v>0.2098478793875371</v>
      </c>
      <c r="J164" s="51"/>
      <c r="K164" s="52"/>
      <c r="L164" s="47"/>
      <c r="M164" s="66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65"/>
      <c r="AA164" s="36"/>
      <c r="AB164" s="36"/>
      <c r="AC164" s="36"/>
    </row>
    <row r="165" spans="1:29" x14ac:dyDescent="0.25">
      <c r="A165" s="48">
        <v>162</v>
      </c>
      <c r="B165" s="32" t="s">
        <v>157</v>
      </c>
      <c r="C165" s="67">
        <v>68.7</v>
      </c>
      <c r="D165" s="32">
        <v>17.172999999999998</v>
      </c>
      <c r="E165" s="32">
        <v>17.434999999999999</v>
      </c>
      <c r="F165" s="32">
        <f t="shared" si="16"/>
        <v>0.26200000000000045</v>
      </c>
      <c r="G165" s="34">
        <f t="shared" si="17"/>
        <v>0.2252676000000004</v>
      </c>
      <c r="H165" s="50">
        <f>(H11/C193)*C165</f>
        <v>1.2164707378093309E-2</v>
      </c>
      <c r="I165" s="35">
        <f t="shared" si="18"/>
        <v>0.2374323073780937</v>
      </c>
      <c r="J165" s="51"/>
      <c r="K165" s="52"/>
      <c r="L165" s="47"/>
      <c r="M165" s="66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65"/>
      <c r="AA165" s="36"/>
      <c r="AB165" s="36"/>
      <c r="AC165" s="36"/>
    </row>
    <row r="166" spans="1:29" x14ac:dyDescent="0.25">
      <c r="A166" s="48">
        <v>163</v>
      </c>
      <c r="B166" s="32" t="s">
        <v>158</v>
      </c>
      <c r="C166" s="67">
        <v>94.2</v>
      </c>
      <c r="D166" s="32">
        <v>21.963999999999999</v>
      </c>
      <c r="E166" s="32">
        <v>21.975000000000001</v>
      </c>
      <c r="F166" s="32">
        <f t="shared" si="16"/>
        <v>1.1000000000002785E-2</v>
      </c>
      <c r="G166" s="34">
        <f t="shared" si="17"/>
        <v>9.4578000000023945E-3</v>
      </c>
      <c r="H166" s="50">
        <f>(H11/C193)*C166</f>
        <v>1.6679991776075539E-2</v>
      </c>
      <c r="I166" s="35">
        <f t="shared" si="18"/>
        <v>2.6137791776077932E-2</v>
      </c>
      <c r="J166" s="51"/>
      <c r="K166" s="52"/>
      <c r="L166" s="47"/>
      <c r="M166" s="66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65"/>
      <c r="AA166" s="36"/>
      <c r="AB166" s="36"/>
      <c r="AC166" s="36"/>
    </row>
    <row r="167" spans="1:29" x14ac:dyDescent="0.25">
      <c r="A167" s="48">
        <v>164</v>
      </c>
      <c r="B167" s="32" t="s">
        <v>159</v>
      </c>
      <c r="C167" s="67">
        <v>68.3</v>
      </c>
      <c r="D167" s="32">
        <v>3.0089999999999999</v>
      </c>
      <c r="E167" s="32">
        <v>3.0310000000000001</v>
      </c>
      <c r="F167" s="32">
        <f t="shared" si="16"/>
        <v>2.2000000000000242E-2</v>
      </c>
      <c r="G167" s="34">
        <f t="shared" si="17"/>
        <v>1.8915600000000209E-2</v>
      </c>
      <c r="H167" s="50">
        <f>(H11/C193)*C167</f>
        <v>1.2093879387536723E-2</v>
      </c>
      <c r="I167" s="35">
        <f t="shared" si="18"/>
        <v>3.1009479387536933E-2</v>
      </c>
      <c r="J167" s="51"/>
      <c r="K167" s="52"/>
      <c r="L167" s="47"/>
      <c r="M167" s="66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65"/>
      <c r="AA167" s="36"/>
      <c r="AB167" s="36"/>
      <c r="AC167" s="36"/>
    </row>
    <row r="168" spans="1:29" x14ac:dyDescent="0.25">
      <c r="A168" s="48">
        <v>165</v>
      </c>
      <c r="B168" s="32" t="s">
        <v>160</v>
      </c>
      <c r="C168" s="55">
        <v>68.900000000000006</v>
      </c>
      <c r="D168" s="32">
        <v>26.940999999999999</v>
      </c>
      <c r="E168" s="32">
        <v>27.184999999999999</v>
      </c>
      <c r="F168" s="32">
        <f t="shared" si="16"/>
        <v>0.24399999999999977</v>
      </c>
      <c r="G168" s="34">
        <f t="shared" si="17"/>
        <v>0.20979119999999982</v>
      </c>
      <c r="H168" s="50">
        <f>(H11/C193)*C168</f>
        <v>1.2200121373371601E-2</v>
      </c>
      <c r="I168" s="35">
        <f t="shared" si="18"/>
        <v>0.22199132137337141</v>
      </c>
      <c r="J168" s="51"/>
      <c r="K168" s="52"/>
      <c r="L168" s="47"/>
      <c r="M168" s="66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65"/>
      <c r="AA168" s="36"/>
      <c r="AB168" s="36"/>
      <c r="AC168" s="36"/>
    </row>
    <row r="169" spans="1:29" x14ac:dyDescent="0.25">
      <c r="A169" s="48">
        <v>166</v>
      </c>
      <c r="B169" s="32" t="s">
        <v>161</v>
      </c>
      <c r="C169" s="67">
        <v>93.9</v>
      </c>
      <c r="D169" s="32">
        <v>28.669</v>
      </c>
      <c r="E169" s="32">
        <v>28.827000000000002</v>
      </c>
      <c r="F169" s="32">
        <f t="shared" si="16"/>
        <v>0.15800000000000125</v>
      </c>
      <c r="G169" s="34">
        <f t="shared" si="17"/>
        <v>0.13584840000000106</v>
      </c>
      <c r="H169" s="50">
        <f>(H11/C193)*C169</f>
        <v>1.6626870783158103E-2</v>
      </c>
      <c r="I169" s="35">
        <f t="shared" si="18"/>
        <v>0.15247527078315917</v>
      </c>
      <c r="J169" s="51"/>
      <c r="K169" s="52"/>
      <c r="L169" s="47"/>
      <c r="M169" s="66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65"/>
      <c r="AA169" s="36"/>
      <c r="AB169" s="36"/>
      <c r="AC169" s="36"/>
    </row>
    <row r="170" spans="1:29" x14ac:dyDescent="0.25">
      <c r="A170" s="48">
        <v>167</v>
      </c>
      <c r="B170" s="32" t="s">
        <v>162</v>
      </c>
      <c r="C170" s="67">
        <v>68.599999999999994</v>
      </c>
      <c r="D170" s="32">
        <v>15.247999999999999</v>
      </c>
      <c r="E170" s="32">
        <v>15.27</v>
      </c>
      <c r="F170" s="32">
        <f t="shared" si="16"/>
        <v>2.2000000000000242E-2</v>
      </c>
      <c r="G170" s="34">
        <f t="shared" si="17"/>
        <v>1.8915600000000209E-2</v>
      </c>
      <c r="H170" s="50">
        <f>(H11/C193)*C170</f>
        <v>1.2147000380454161E-2</v>
      </c>
      <c r="I170" s="35">
        <f t="shared" si="18"/>
        <v>3.1062600380454372E-2</v>
      </c>
      <c r="J170" s="51"/>
      <c r="K170" s="52"/>
      <c r="L170" s="47"/>
      <c r="M170" s="66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65"/>
      <c r="AA170" s="36"/>
      <c r="AB170" s="36"/>
      <c r="AC170" s="36"/>
    </row>
    <row r="171" spans="1:29" x14ac:dyDescent="0.25">
      <c r="A171" s="48">
        <v>168</v>
      </c>
      <c r="B171" s="32" t="s">
        <v>163</v>
      </c>
      <c r="C171" s="67">
        <v>68.7</v>
      </c>
      <c r="D171" s="32">
        <v>18.047999999999998</v>
      </c>
      <c r="E171" s="32">
        <v>18.186</v>
      </c>
      <c r="F171" s="32">
        <f t="shared" si="16"/>
        <v>0.13800000000000168</v>
      </c>
      <c r="G171" s="34">
        <f t="shared" si="17"/>
        <v>0.11865240000000145</v>
      </c>
      <c r="H171" s="50">
        <f>(H11/C193)*C171</f>
        <v>1.2164707378093309E-2</v>
      </c>
      <c r="I171" s="35">
        <f t="shared" si="18"/>
        <v>0.13081710737809477</v>
      </c>
      <c r="J171" s="51"/>
      <c r="K171" s="52"/>
      <c r="L171" s="47"/>
      <c r="M171" s="66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65"/>
      <c r="AA171" s="36"/>
      <c r="AB171" s="36"/>
      <c r="AC171" s="36"/>
    </row>
    <row r="172" spans="1:29" s="36" customFormat="1" x14ac:dyDescent="0.25">
      <c r="A172" s="48">
        <v>169</v>
      </c>
      <c r="B172" s="32" t="s">
        <v>164</v>
      </c>
      <c r="C172" s="67">
        <v>93.9</v>
      </c>
      <c r="D172" s="32">
        <v>23.254000000000001</v>
      </c>
      <c r="E172" s="32">
        <v>23.37</v>
      </c>
      <c r="F172" s="32">
        <f t="shared" si="16"/>
        <v>0.11599999999999966</v>
      </c>
      <c r="G172" s="34">
        <f t="shared" si="17"/>
        <v>9.9736799999999709E-2</v>
      </c>
      <c r="H172" s="50">
        <f>(H11/C193)*C172</f>
        <v>1.6626870783158103E-2</v>
      </c>
      <c r="I172" s="35">
        <f t="shared" si="18"/>
        <v>0.11636367078315782</v>
      </c>
      <c r="J172" s="51"/>
      <c r="K172" s="52"/>
      <c r="L172" s="47"/>
      <c r="M172" s="66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65"/>
    </row>
    <row r="173" spans="1:29" x14ac:dyDescent="0.25">
      <c r="A173" s="48">
        <v>170</v>
      </c>
      <c r="B173" s="32" t="s">
        <v>165</v>
      </c>
      <c r="C173" s="67">
        <v>69.099999999999994</v>
      </c>
      <c r="D173" s="32">
        <v>12.343999999999999</v>
      </c>
      <c r="E173" s="32">
        <v>12.938000000000001</v>
      </c>
      <c r="F173" s="32">
        <f t="shared" si="16"/>
        <v>0.59400000000000119</v>
      </c>
      <c r="G173" s="34">
        <f t="shared" si="17"/>
        <v>0.51072120000000099</v>
      </c>
      <c r="H173" s="50">
        <f>(H11/C193)*C173</f>
        <v>1.2235535368649891E-2</v>
      </c>
      <c r="I173" s="35">
        <f t="shared" si="18"/>
        <v>0.52295673536865084</v>
      </c>
      <c r="J173" s="51"/>
      <c r="K173" s="52"/>
      <c r="L173" s="47"/>
      <c r="M173" s="66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65"/>
      <c r="AA173" s="36"/>
      <c r="AB173" s="36"/>
      <c r="AC173" s="36"/>
    </row>
    <row r="174" spans="1:29" x14ac:dyDescent="0.25">
      <c r="A174" s="48">
        <v>171</v>
      </c>
      <c r="B174" s="32" t="s">
        <v>166</v>
      </c>
      <c r="C174" s="67">
        <v>68.400000000000006</v>
      </c>
      <c r="D174" s="32">
        <v>15.111000000000001</v>
      </c>
      <c r="E174" s="32">
        <v>15.194000000000001</v>
      </c>
      <c r="F174" s="32">
        <f t="shared" si="16"/>
        <v>8.3000000000000185E-2</v>
      </c>
      <c r="G174" s="34">
        <f t="shared" si="17"/>
        <v>7.136340000000016E-2</v>
      </c>
      <c r="H174" s="50">
        <f>(H11/C193)*C174</f>
        <v>1.2111586385175871E-2</v>
      </c>
      <c r="I174" s="35">
        <f t="shared" si="18"/>
        <v>8.3474986385176031E-2</v>
      </c>
      <c r="J174" s="51"/>
      <c r="K174" s="52"/>
      <c r="L174" s="47"/>
      <c r="M174" s="66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65"/>
      <c r="AA174" s="36"/>
      <c r="AB174" s="36"/>
      <c r="AC174" s="36"/>
    </row>
    <row r="175" spans="1:29" x14ac:dyDescent="0.25">
      <c r="A175" s="48">
        <v>172</v>
      </c>
      <c r="B175" s="32" t="s">
        <v>167</v>
      </c>
      <c r="C175" s="67">
        <v>94</v>
      </c>
      <c r="D175" s="32">
        <v>17.923999999999999</v>
      </c>
      <c r="E175" s="32">
        <v>18.318000000000001</v>
      </c>
      <c r="F175" s="32">
        <f t="shared" si="16"/>
        <v>0.3940000000000019</v>
      </c>
      <c r="G175" s="34">
        <f t="shared" si="17"/>
        <v>0.33876120000000165</v>
      </c>
      <c r="H175" s="50">
        <f>(H11/C193)*C175</f>
        <v>1.6644577780797247E-2</v>
      </c>
      <c r="I175" s="35">
        <f t="shared" si="18"/>
        <v>0.3554057777807989</v>
      </c>
      <c r="J175" s="51"/>
      <c r="K175" s="52"/>
      <c r="L175" s="47"/>
      <c r="M175" s="66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65"/>
      <c r="AA175" s="36"/>
      <c r="AB175" s="36"/>
      <c r="AC175" s="36"/>
    </row>
    <row r="176" spans="1:29" x14ac:dyDescent="0.25">
      <c r="A176" s="48">
        <v>173</v>
      </c>
      <c r="B176" s="32" t="s">
        <v>168</v>
      </c>
      <c r="C176" s="67">
        <v>68.400000000000006</v>
      </c>
      <c r="D176" s="32">
        <v>0.56000000000000005</v>
      </c>
      <c r="E176" s="32">
        <v>0.56000000000000005</v>
      </c>
      <c r="F176" s="32">
        <f t="shared" si="16"/>
        <v>0</v>
      </c>
      <c r="G176" s="34">
        <f t="shared" si="17"/>
        <v>0</v>
      </c>
      <c r="H176" s="50">
        <f>(H11/C193)*C176</f>
        <v>1.2111586385175871E-2</v>
      </c>
      <c r="I176" s="35">
        <f t="shared" si="18"/>
        <v>1.2111586385175871E-2</v>
      </c>
      <c r="J176" s="51"/>
      <c r="K176" s="52"/>
      <c r="L176" s="47"/>
      <c r="M176" s="66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65"/>
      <c r="AA176" s="36"/>
      <c r="AB176" s="36"/>
      <c r="AC176" s="36"/>
    </row>
    <row r="177" spans="1:29" x14ac:dyDescent="0.25">
      <c r="A177" s="48">
        <v>174</v>
      </c>
      <c r="B177" s="32" t="s">
        <v>169</v>
      </c>
      <c r="C177" s="67">
        <v>68.400000000000006</v>
      </c>
      <c r="D177" s="32">
        <v>1.68</v>
      </c>
      <c r="E177" s="32">
        <v>1.825</v>
      </c>
      <c r="F177" s="32">
        <f t="shared" si="16"/>
        <v>0.14500000000000002</v>
      </c>
      <c r="G177" s="34">
        <f t="shared" si="17"/>
        <v>0.12467100000000002</v>
      </c>
      <c r="H177" s="50">
        <f>(H11/C193)*C177</f>
        <v>1.2111586385175871E-2</v>
      </c>
      <c r="I177" s="35">
        <f t="shared" si="18"/>
        <v>0.13678258638517587</v>
      </c>
      <c r="J177" s="51"/>
      <c r="K177" s="52"/>
      <c r="L177" s="47"/>
      <c r="M177" s="66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65"/>
      <c r="AA177" s="36"/>
      <c r="AB177" s="36"/>
      <c r="AC177" s="36"/>
    </row>
    <row r="178" spans="1:29" x14ac:dyDescent="0.25">
      <c r="A178" s="48">
        <v>175</v>
      </c>
      <c r="B178" s="32" t="s">
        <v>170</v>
      </c>
      <c r="C178" s="67">
        <v>94.1</v>
      </c>
      <c r="D178" s="32">
        <v>29.184999999999999</v>
      </c>
      <c r="E178" s="32">
        <v>29.681999999999999</v>
      </c>
      <c r="F178" s="32">
        <f t="shared" si="16"/>
        <v>0.49699999999999989</v>
      </c>
      <c r="G178" s="34">
        <f t="shared" si="17"/>
        <v>0.42732059999999988</v>
      </c>
      <c r="H178" s="50">
        <f>(H11/C193)*C178</f>
        <v>1.6662284778436391E-2</v>
      </c>
      <c r="I178" s="35">
        <f t="shared" si="18"/>
        <v>0.44398288477843628</v>
      </c>
      <c r="J178" s="51"/>
      <c r="K178" s="52"/>
      <c r="L178" s="47"/>
      <c r="M178" s="66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65"/>
      <c r="AA178" s="36"/>
      <c r="AB178" s="36"/>
      <c r="AC178" s="36"/>
    </row>
    <row r="179" spans="1:29" x14ac:dyDescent="0.25">
      <c r="A179" s="48">
        <v>176</v>
      </c>
      <c r="B179" s="32" t="s">
        <v>171</v>
      </c>
      <c r="C179" s="67">
        <v>68.8</v>
      </c>
      <c r="D179" s="32">
        <v>26.067</v>
      </c>
      <c r="E179" s="32">
        <v>26.442</v>
      </c>
      <c r="F179" s="32">
        <f t="shared" si="16"/>
        <v>0.375</v>
      </c>
      <c r="G179" s="34">
        <f t="shared" si="17"/>
        <v>0.32242500000000002</v>
      </c>
      <c r="H179" s="50">
        <f>(H11/C193)*C179</f>
        <v>1.2182414375732453E-2</v>
      </c>
      <c r="I179" s="35">
        <f t="shared" si="18"/>
        <v>0.33460741437573249</v>
      </c>
      <c r="J179" s="51"/>
      <c r="K179" s="52"/>
      <c r="L179" s="47"/>
      <c r="M179" s="66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65"/>
      <c r="AA179" s="36"/>
      <c r="AB179" s="36"/>
      <c r="AC179" s="36"/>
    </row>
    <row r="180" spans="1:29" x14ac:dyDescent="0.25">
      <c r="A180" s="48">
        <v>177</v>
      </c>
      <c r="B180" s="32" t="s">
        <v>172</v>
      </c>
      <c r="C180" s="67">
        <v>68.5</v>
      </c>
      <c r="D180" s="32">
        <v>17.492000000000001</v>
      </c>
      <c r="E180" s="32">
        <v>17.576000000000001</v>
      </c>
      <c r="F180" s="32">
        <f t="shared" si="16"/>
        <v>8.3999999999999631E-2</v>
      </c>
      <c r="G180" s="34">
        <f t="shared" si="17"/>
        <v>7.2223199999999682E-2</v>
      </c>
      <c r="H180" s="50">
        <f>(H11/C193)*C180</f>
        <v>1.2129293382815015E-2</v>
      </c>
      <c r="I180" s="35">
        <f t="shared" si="18"/>
        <v>8.4352493382814697E-2</v>
      </c>
      <c r="J180" s="51"/>
      <c r="K180" s="52"/>
      <c r="L180" s="47"/>
      <c r="M180" s="66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65"/>
      <c r="AA180" s="36"/>
      <c r="AB180" s="36"/>
      <c r="AC180" s="36"/>
    </row>
    <row r="181" spans="1:29" x14ac:dyDescent="0.25">
      <c r="A181" s="48">
        <v>178</v>
      </c>
      <c r="B181" s="32" t="s">
        <v>173</v>
      </c>
      <c r="C181" s="67">
        <v>94.3</v>
      </c>
      <c r="D181" s="32">
        <v>8.4250000000000007</v>
      </c>
      <c r="E181" s="32">
        <v>8.6470000000000002</v>
      </c>
      <c r="F181" s="32">
        <f t="shared" si="16"/>
        <v>0.22199999999999953</v>
      </c>
      <c r="G181" s="34">
        <f t="shared" si="17"/>
        <v>0.19087559999999959</v>
      </c>
      <c r="H181" s="50">
        <f>(H11/C193)*C181</f>
        <v>1.6697698773714686E-2</v>
      </c>
      <c r="I181" s="35">
        <f t="shared" si="18"/>
        <v>0.20757329877371428</v>
      </c>
      <c r="J181" s="51"/>
      <c r="K181" s="52"/>
      <c r="L181" s="47"/>
      <c r="M181" s="66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65"/>
      <c r="AA181" s="36"/>
      <c r="AB181" s="36"/>
      <c r="AC181" s="36"/>
    </row>
    <row r="182" spans="1:29" x14ac:dyDescent="0.25">
      <c r="A182" s="48">
        <v>179</v>
      </c>
      <c r="B182" s="32" t="s">
        <v>174</v>
      </c>
      <c r="C182" s="67">
        <v>68.8</v>
      </c>
      <c r="D182" s="32">
        <v>14.301</v>
      </c>
      <c r="E182" s="32">
        <v>14.36</v>
      </c>
      <c r="F182" s="32">
        <f t="shared" si="16"/>
        <v>5.8999999999999275E-2</v>
      </c>
      <c r="G182" s="34">
        <f t="shared" si="17"/>
        <v>5.0728199999999377E-2</v>
      </c>
      <c r="H182" s="50">
        <f>(H11/C193)*C182</f>
        <v>1.2182414375732453E-2</v>
      </c>
      <c r="I182" s="35">
        <f t="shared" si="18"/>
        <v>6.2910614375731824E-2</v>
      </c>
      <c r="J182" s="51"/>
      <c r="K182" s="52"/>
      <c r="L182" s="47"/>
      <c r="M182" s="66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65"/>
      <c r="AA182" s="36"/>
      <c r="AB182" s="36"/>
      <c r="AC182" s="36"/>
    </row>
    <row r="183" spans="1:29" x14ac:dyDescent="0.25">
      <c r="A183" s="48">
        <v>180</v>
      </c>
      <c r="B183" s="32" t="s">
        <v>175</v>
      </c>
      <c r="C183" s="67">
        <v>68.7</v>
      </c>
      <c r="D183" s="32">
        <v>11.805</v>
      </c>
      <c r="E183" s="32">
        <v>11.805</v>
      </c>
      <c r="F183" s="32">
        <f t="shared" si="16"/>
        <v>0</v>
      </c>
      <c r="G183" s="34">
        <f t="shared" si="17"/>
        <v>0</v>
      </c>
      <c r="H183" s="50">
        <f>(H11/C193)*C183</f>
        <v>1.2164707378093309E-2</v>
      </c>
      <c r="I183" s="35">
        <f t="shared" si="18"/>
        <v>1.2164707378093309E-2</v>
      </c>
      <c r="J183" s="51"/>
      <c r="K183" s="52"/>
      <c r="L183" s="47"/>
      <c r="M183" s="66"/>
      <c r="N183" s="69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65"/>
      <c r="AA183" s="36"/>
      <c r="AB183" s="36"/>
      <c r="AC183" s="36"/>
    </row>
    <row r="184" spans="1:29" x14ac:dyDescent="0.25">
      <c r="A184" s="48">
        <v>181</v>
      </c>
      <c r="B184" s="32" t="s">
        <v>176</v>
      </c>
      <c r="C184" s="67">
        <v>94.1</v>
      </c>
      <c r="D184" s="32">
        <v>24.710999999999999</v>
      </c>
      <c r="E184" s="32">
        <v>25.146000000000001</v>
      </c>
      <c r="F184" s="32">
        <f t="shared" si="16"/>
        <v>0.43500000000000227</v>
      </c>
      <c r="G184" s="34">
        <f t="shared" si="17"/>
        <v>0.37401300000000198</v>
      </c>
      <c r="H184" s="50">
        <f>(H11/C193)*C184</f>
        <v>1.6662284778436391E-2</v>
      </c>
      <c r="I184" s="35">
        <f t="shared" si="18"/>
        <v>0.39067528477843838</v>
      </c>
      <c r="J184" s="51"/>
      <c r="K184" s="52"/>
      <c r="L184" s="47"/>
      <c r="M184" s="66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65"/>
      <c r="AA184" s="36"/>
      <c r="AB184" s="36"/>
      <c r="AC184" s="36"/>
    </row>
    <row r="185" spans="1:29" x14ac:dyDescent="0.25">
      <c r="A185" s="48">
        <v>182</v>
      </c>
      <c r="B185" s="32" t="s">
        <v>177</v>
      </c>
      <c r="C185" s="67">
        <v>69.099999999999994</v>
      </c>
      <c r="D185" s="32">
        <v>14.753</v>
      </c>
      <c r="E185" s="32">
        <v>14.797000000000001</v>
      </c>
      <c r="F185" s="32">
        <f t="shared" si="16"/>
        <v>4.4000000000000483E-2</v>
      </c>
      <c r="G185" s="34">
        <f t="shared" si="17"/>
        <v>3.7831200000000419E-2</v>
      </c>
      <c r="H185" s="50">
        <f>(H11/C193)*C185</f>
        <v>1.2235535368649891E-2</v>
      </c>
      <c r="I185" s="35">
        <f t="shared" si="18"/>
        <v>5.0066735368650306E-2</v>
      </c>
      <c r="J185" s="51"/>
      <c r="K185" s="52"/>
      <c r="L185" s="47"/>
      <c r="M185" s="66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65"/>
      <c r="AA185" s="36"/>
      <c r="AB185" s="36"/>
      <c r="AC185" s="36"/>
    </row>
    <row r="186" spans="1:29" x14ac:dyDescent="0.25">
      <c r="A186" s="48">
        <v>183</v>
      </c>
      <c r="B186" s="32" t="s">
        <v>178</v>
      </c>
      <c r="C186" s="67">
        <v>68.599999999999994</v>
      </c>
      <c r="D186" s="32">
        <v>23.388999999999999</v>
      </c>
      <c r="E186" s="32">
        <v>23.388999999999999</v>
      </c>
      <c r="F186" s="32">
        <f t="shared" si="16"/>
        <v>0</v>
      </c>
      <c r="G186" s="34">
        <f t="shared" si="17"/>
        <v>0</v>
      </c>
      <c r="H186" s="50">
        <f>(H11/C193)*C186</f>
        <v>1.2147000380454161E-2</v>
      </c>
      <c r="I186" s="35">
        <f t="shared" si="18"/>
        <v>1.2147000380454161E-2</v>
      </c>
      <c r="J186" s="51"/>
      <c r="K186" s="52"/>
      <c r="L186" s="47"/>
      <c r="M186" s="66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65"/>
      <c r="AA186" s="36"/>
      <c r="AB186" s="36"/>
      <c r="AC186" s="36"/>
    </row>
    <row r="187" spans="1:29" x14ac:dyDescent="0.25">
      <c r="A187" s="48">
        <v>184</v>
      </c>
      <c r="B187" s="32" t="s">
        <v>179</v>
      </c>
      <c r="C187" s="67">
        <v>94.1</v>
      </c>
      <c r="D187" s="32">
        <v>19.279</v>
      </c>
      <c r="E187" s="32">
        <v>19.279</v>
      </c>
      <c r="F187" s="32">
        <f t="shared" si="16"/>
        <v>0</v>
      </c>
      <c r="G187" s="34">
        <f t="shared" si="17"/>
        <v>0</v>
      </c>
      <c r="H187" s="50">
        <f>(H11/C193)*C187</f>
        <v>1.6662284778436391E-2</v>
      </c>
      <c r="I187" s="35">
        <f t="shared" si="18"/>
        <v>1.6662284778436391E-2</v>
      </c>
      <c r="J187" s="51"/>
      <c r="K187" s="52"/>
      <c r="L187" s="47"/>
      <c r="M187" s="66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65"/>
      <c r="AA187" s="36"/>
      <c r="AB187" s="36"/>
      <c r="AC187" s="36"/>
    </row>
    <row r="188" spans="1:29" x14ac:dyDescent="0.25">
      <c r="A188" s="48">
        <v>185</v>
      </c>
      <c r="B188" s="32" t="s">
        <v>180</v>
      </c>
      <c r="C188" s="67">
        <v>69.099999999999994</v>
      </c>
      <c r="D188" s="32">
        <v>9.048</v>
      </c>
      <c r="E188" s="32">
        <v>9.048</v>
      </c>
      <c r="F188" s="32">
        <f>E188-D188</f>
        <v>0</v>
      </c>
      <c r="G188" s="34">
        <f t="shared" si="17"/>
        <v>0</v>
      </c>
      <c r="H188" s="50">
        <f>(H11/C193)*C188</f>
        <v>1.2235535368649891E-2</v>
      </c>
      <c r="I188" s="35">
        <f t="shared" si="18"/>
        <v>1.2235535368649891E-2</v>
      </c>
      <c r="J188" s="51"/>
      <c r="K188" s="52"/>
      <c r="L188" s="47"/>
      <c r="M188" s="66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65"/>
      <c r="AA188" s="36"/>
      <c r="AB188" s="36"/>
      <c r="AC188" s="36"/>
    </row>
    <row r="189" spans="1:29" x14ac:dyDescent="0.25">
      <c r="A189" s="48">
        <v>186</v>
      </c>
      <c r="B189" s="32" t="s">
        <v>181</v>
      </c>
      <c r="C189" s="67">
        <v>69</v>
      </c>
      <c r="D189" s="32">
        <v>9.3919999999999995</v>
      </c>
      <c r="E189" s="32">
        <v>9.3919999999999995</v>
      </c>
      <c r="F189" s="32">
        <f t="shared" si="16"/>
        <v>0</v>
      </c>
      <c r="G189" s="34">
        <f t="shared" si="17"/>
        <v>0</v>
      </c>
      <c r="H189" s="50">
        <f>(H11/C193)*C189</f>
        <v>1.2217828371010746E-2</v>
      </c>
      <c r="I189" s="35">
        <f>G189+H189</f>
        <v>1.2217828371010746E-2</v>
      </c>
      <c r="J189" s="51"/>
      <c r="K189" s="52"/>
      <c r="L189" s="47"/>
      <c r="M189" s="70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65"/>
      <c r="AA189" s="36"/>
      <c r="AB189" s="36"/>
      <c r="AC189" s="36"/>
    </row>
    <row r="190" spans="1:29" x14ac:dyDescent="0.25">
      <c r="A190" s="278" t="s">
        <v>263</v>
      </c>
      <c r="B190" s="32" t="s">
        <v>264</v>
      </c>
      <c r="C190" s="281">
        <v>743.5</v>
      </c>
      <c r="D190" s="26">
        <v>66.173000000000002</v>
      </c>
      <c r="E190" s="26">
        <v>66.173000000000002</v>
      </c>
      <c r="F190" s="26">
        <f t="shared" si="16"/>
        <v>0</v>
      </c>
      <c r="G190" s="34">
        <f t="shared" si="17"/>
        <v>0</v>
      </c>
      <c r="H190" s="284">
        <f>(H11/C193)*C190</f>
        <v>0.13165152744705058</v>
      </c>
      <c r="I190" s="26">
        <f>G190+H190</f>
        <v>0.13165152744705058</v>
      </c>
      <c r="J190" s="56"/>
      <c r="K190" s="52"/>
      <c r="L190" s="47"/>
      <c r="M190" s="71"/>
      <c r="N190" s="56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65"/>
      <c r="AA190" s="36"/>
      <c r="AB190" s="36"/>
      <c r="AC190" s="36"/>
    </row>
    <row r="191" spans="1:29" x14ac:dyDescent="0.25">
      <c r="A191" s="279"/>
      <c r="B191" s="32" t="s">
        <v>265</v>
      </c>
      <c r="C191" s="282"/>
      <c r="D191" s="26">
        <v>58.438000000000002</v>
      </c>
      <c r="E191" s="26">
        <v>58.438000000000002</v>
      </c>
      <c r="F191" s="26">
        <f t="shared" si="16"/>
        <v>0</v>
      </c>
      <c r="G191" s="34">
        <f t="shared" si="17"/>
        <v>0</v>
      </c>
      <c r="H191" s="285"/>
      <c r="I191" s="26">
        <f t="shared" ref="I191:I192" si="19">G191+H191</f>
        <v>0</v>
      </c>
      <c r="J191" s="56"/>
      <c r="K191" s="52"/>
      <c r="L191" s="47"/>
      <c r="M191" s="71"/>
      <c r="N191" s="56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65"/>
      <c r="AA191" s="36"/>
      <c r="AB191" s="36"/>
      <c r="AC191" s="36"/>
    </row>
    <row r="192" spans="1:29" x14ac:dyDescent="0.25">
      <c r="A192" s="280"/>
      <c r="B192" s="32" t="s">
        <v>266</v>
      </c>
      <c r="C192" s="283"/>
      <c r="D192" s="26">
        <v>5.3369999999999997</v>
      </c>
      <c r="E192" s="26">
        <v>6.5</v>
      </c>
      <c r="F192" s="26">
        <f>E192-D192</f>
        <v>1.1630000000000003</v>
      </c>
      <c r="G192" s="34">
        <f t="shared" si="17"/>
        <v>0.99994740000000026</v>
      </c>
      <c r="H192" s="286"/>
      <c r="I192" s="26">
        <f t="shared" si="19"/>
        <v>0.99994740000000026</v>
      </c>
      <c r="J192" s="56"/>
      <c r="K192" s="52"/>
      <c r="L192" s="47"/>
      <c r="M192" s="71"/>
      <c r="N192" s="56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65"/>
      <c r="AA192" s="36"/>
      <c r="AB192" s="36"/>
      <c r="AC192" s="36"/>
    </row>
    <row r="193" spans="1:29" x14ac:dyDescent="0.25">
      <c r="A193" s="287" t="s">
        <v>3</v>
      </c>
      <c r="B193" s="288"/>
      <c r="C193" s="60">
        <f>SUM(C16:C192)</f>
        <v>11775.400000000001</v>
      </c>
      <c r="D193" s="72">
        <f t="shared" ref="D193:I193" si="20">SUM(D16:D192)</f>
        <v>2700.0299999999993</v>
      </c>
      <c r="E193" s="72">
        <f t="shared" si="20"/>
        <v>2721.0789999999997</v>
      </c>
      <c r="F193" s="61">
        <f>SUM(F16:F192)</f>
        <v>21.049000000000007</v>
      </c>
      <c r="G193" s="61">
        <f t="shared" si="20"/>
        <v>18.0979302</v>
      </c>
      <c r="H193" s="61">
        <f t="shared" si="20"/>
        <v>2.0850697999999981</v>
      </c>
      <c r="I193" s="61">
        <f t="shared" si="20"/>
        <v>20.18300000000001</v>
      </c>
      <c r="J193" s="73"/>
      <c r="K193" s="69"/>
      <c r="L193" s="74"/>
      <c r="M193" s="70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65"/>
      <c r="AA193" s="36"/>
      <c r="AB193" s="36"/>
      <c r="AC193" s="36"/>
    </row>
    <row r="194" spans="1:29" x14ac:dyDescent="0.25">
      <c r="A194" s="75"/>
      <c r="B194" s="36"/>
      <c r="C194" s="75"/>
      <c r="D194" s="36"/>
      <c r="E194" s="36"/>
      <c r="F194" s="36"/>
      <c r="G194" s="36"/>
      <c r="H194" s="37"/>
      <c r="I194" s="38"/>
      <c r="J194" s="56"/>
      <c r="K194" s="51"/>
      <c r="L194" s="51"/>
      <c r="M194" s="70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65"/>
      <c r="AA194" s="36"/>
      <c r="AB194" s="36"/>
      <c r="AC194" s="36"/>
    </row>
    <row r="195" spans="1:29" x14ac:dyDescent="0.25">
      <c r="A195" s="273" t="s">
        <v>268</v>
      </c>
      <c r="B195" s="274"/>
      <c r="C195" s="274"/>
      <c r="D195" s="63"/>
      <c r="E195" s="275" t="s">
        <v>269</v>
      </c>
      <c r="F195" s="275"/>
      <c r="G195" s="275"/>
      <c r="H195" s="275"/>
      <c r="I195" s="275"/>
      <c r="J195" s="51"/>
      <c r="K195" s="51"/>
      <c r="L195" s="51"/>
      <c r="M195" s="70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65"/>
      <c r="AA195" s="36"/>
      <c r="AB195" s="36"/>
      <c r="AC195" s="36"/>
    </row>
    <row r="196" spans="1:29" x14ac:dyDescent="0.25">
      <c r="O196" s="80"/>
    </row>
    <row r="197" spans="1:29" x14ac:dyDescent="0.25">
      <c r="A197" s="289" t="s">
        <v>270</v>
      </c>
      <c r="B197" s="290"/>
      <c r="C197" s="290"/>
      <c r="D197" s="82"/>
      <c r="E197" s="292" t="s">
        <v>271</v>
      </c>
      <c r="F197" s="292"/>
      <c r="G197" s="292"/>
      <c r="H197" s="292"/>
      <c r="I197" s="292"/>
    </row>
  </sheetData>
  <mergeCells count="46">
    <mergeCell ref="A1:L1"/>
    <mergeCell ref="N1:Z1"/>
    <mergeCell ref="A3:L3"/>
    <mergeCell ref="N3:Z3"/>
    <mergeCell ref="A4:L4"/>
    <mergeCell ref="N4:Z4"/>
    <mergeCell ref="A5:L5"/>
    <mergeCell ref="N5:Z5"/>
    <mergeCell ref="A7:H7"/>
    <mergeCell ref="J7:J11"/>
    <mergeCell ref="K7:L11"/>
    <mergeCell ref="N7:U7"/>
    <mergeCell ref="X7:X11"/>
    <mergeCell ref="Y7:Z11"/>
    <mergeCell ref="A8:D8"/>
    <mergeCell ref="E8:G8"/>
    <mergeCell ref="N8:Q8"/>
    <mergeCell ref="R8:T8"/>
    <mergeCell ref="A9:D9"/>
    <mergeCell ref="E9:G9"/>
    <mergeCell ref="N9:Q9"/>
    <mergeCell ref="R9:T9"/>
    <mergeCell ref="A10:D11"/>
    <mergeCell ref="E10:G10"/>
    <mergeCell ref="N10:Q11"/>
    <mergeCell ref="R10:T10"/>
    <mergeCell ref="E11:G11"/>
    <mergeCell ref="R11:T11"/>
    <mergeCell ref="Y13:Z13"/>
    <mergeCell ref="A15:I15"/>
    <mergeCell ref="N15:V15"/>
    <mergeCell ref="Z41:AC41"/>
    <mergeCell ref="N81:P81"/>
    <mergeCell ref="R81:V81"/>
    <mergeCell ref="N79:O79"/>
    <mergeCell ref="K13:L13"/>
    <mergeCell ref="N83:P83"/>
    <mergeCell ref="R83:V83"/>
    <mergeCell ref="A190:A192"/>
    <mergeCell ref="C190:C192"/>
    <mergeCell ref="H190:H192"/>
    <mergeCell ref="A193:B193"/>
    <mergeCell ref="A195:C195"/>
    <mergeCell ref="E195:I195"/>
    <mergeCell ref="A197:C197"/>
    <mergeCell ref="E197:I197"/>
  </mergeCells>
  <pageMargins left="0.7" right="0.7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Декабрь 2020</vt:lpstr>
      <vt:lpstr>НОЯБРЬ 2020</vt:lpstr>
      <vt:lpstr>Октябрь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2020-12-30T15:03:37Z</dcterms:modified>
</cp:coreProperties>
</file>