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555" tabRatio="599" firstSheet="14" activeTab="21"/>
  </bookViews>
  <sheets>
    <sheet name="Янв18" sheetId="20" state="hidden" r:id="rId1"/>
    <sheet name="Февр18" sheetId="21" state="hidden" r:id="rId2"/>
    <sheet name="Март18" sheetId="22" state="hidden" r:id="rId3"/>
    <sheet name="Апрель18" sheetId="23" state="hidden" r:id="rId4"/>
    <sheet name="Окт18" sheetId="25" state="hidden" r:id="rId5"/>
    <sheet name="Ноябрь18" sheetId="26" state="hidden" r:id="rId6"/>
    <sheet name="Декабрь18" sheetId="28" state="hidden" r:id="rId7"/>
    <sheet name="ЯНВАРЬ19" sheetId="29" state="hidden" r:id="rId8"/>
    <sheet name="ФЕВРАЛЬ19" sheetId="30" state="hidden" r:id="rId9"/>
    <sheet name="МАРТ19" sheetId="31" state="hidden" r:id="rId10"/>
    <sheet name="АПРЕЛЬ19" sheetId="32" state="hidden" r:id="rId11"/>
    <sheet name="ОКТЯБРЬ19" sheetId="33" state="hidden" r:id="rId12"/>
    <sheet name="НОЯБРЬ19" sheetId="34" state="hidden" r:id="rId13"/>
    <sheet name="ДЕКАБРЬ19" sheetId="35" state="hidden" r:id="rId14"/>
    <sheet name="январь20" sheetId="36" r:id="rId15"/>
    <sheet name="февраль20" sheetId="37" r:id="rId16"/>
    <sheet name="март20" sheetId="38" r:id="rId17"/>
    <sheet name="апрель20" sheetId="39" r:id="rId18"/>
    <sheet name="на 30апр2020" sheetId="40" r:id="rId19"/>
    <sheet name="октябрь20" sheetId="41" r:id="rId20"/>
    <sheet name="ноябрь20" sheetId="42" r:id="rId21"/>
    <sheet name="декабрь20" sheetId="43" r:id="rId22"/>
  </sheets>
  <calcPr calcId="145621"/>
</workbook>
</file>

<file path=xl/calcChain.xml><?xml version="1.0" encoding="utf-8"?>
<calcChain xmlns="http://schemas.openxmlformats.org/spreadsheetml/2006/main">
  <c r="C139" i="43" l="1"/>
  <c r="F138" i="43"/>
  <c r="F137" i="43"/>
  <c r="F136" i="43"/>
  <c r="F135" i="43"/>
  <c r="F134" i="43"/>
  <c r="F133" i="43"/>
  <c r="F132" i="43"/>
  <c r="F131" i="43"/>
  <c r="F130" i="43"/>
  <c r="F129" i="43"/>
  <c r="F128" i="43"/>
  <c r="F127" i="43"/>
  <c r="F126" i="43"/>
  <c r="F125" i="43"/>
  <c r="F124" i="43"/>
  <c r="F123" i="43"/>
  <c r="F122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8" i="43"/>
  <c r="F87" i="43"/>
  <c r="F86" i="43"/>
  <c r="F85" i="43"/>
  <c r="F84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139" i="43" s="1"/>
  <c r="E19" i="43"/>
  <c r="E17" i="43"/>
  <c r="H15" i="43"/>
  <c r="H11" i="43"/>
  <c r="H12" i="43" s="1"/>
  <c r="G137" i="43" l="1"/>
  <c r="G129" i="43"/>
  <c r="G79" i="43"/>
  <c r="G72" i="43"/>
  <c r="G71" i="43"/>
  <c r="G70" i="43"/>
  <c r="G135" i="43"/>
  <c r="G125" i="43"/>
  <c r="G92" i="43"/>
  <c r="G87" i="43"/>
  <c r="G68" i="43"/>
  <c r="G31" i="43"/>
  <c r="G39" i="43"/>
  <c r="H13" i="43"/>
  <c r="C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37" i="42" s="1"/>
  <c r="G11" i="42" s="1"/>
  <c r="G12" i="42" s="1"/>
  <c r="G14" i="42"/>
  <c r="H138" i="43" l="1"/>
  <c r="I138" i="43" s="1"/>
  <c r="H135" i="43"/>
  <c r="I135" i="43" s="1"/>
  <c r="H134" i="43"/>
  <c r="I134" i="43" s="1"/>
  <c r="H132" i="43"/>
  <c r="I132" i="43" s="1"/>
  <c r="H130" i="43"/>
  <c r="I130" i="43" s="1"/>
  <c r="H127" i="43"/>
  <c r="I127" i="43" s="1"/>
  <c r="H125" i="43"/>
  <c r="I125" i="43" s="1"/>
  <c r="H124" i="43"/>
  <c r="I124" i="43" s="1"/>
  <c r="H122" i="43"/>
  <c r="I122" i="43" s="1"/>
  <c r="H120" i="43"/>
  <c r="I120" i="43" s="1"/>
  <c r="H118" i="43"/>
  <c r="I118" i="43" s="1"/>
  <c r="H116" i="43"/>
  <c r="I116" i="43" s="1"/>
  <c r="H114" i="43"/>
  <c r="I114" i="43" s="1"/>
  <c r="H112" i="43"/>
  <c r="I112" i="43" s="1"/>
  <c r="H110" i="43"/>
  <c r="I110" i="43" s="1"/>
  <c r="H108" i="43"/>
  <c r="I108" i="43" s="1"/>
  <c r="H106" i="43"/>
  <c r="I106" i="43" s="1"/>
  <c r="H104" i="43"/>
  <c r="I104" i="43" s="1"/>
  <c r="H102" i="43"/>
  <c r="I102" i="43" s="1"/>
  <c r="H100" i="43"/>
  <c r="I100" i="43" s="1"/>
  <c r="H98" i="43"/>
  <c r="I98" i="43" s="1"/>
  <c r="H96" i="43"/>
  <c r="I96" i="43" s="1"/>
  <c r="H94" i="43"/>
  <c r="I94" i="43" s="1"/>
  <c r="H92" i="43"/>
  <c r="I92" i="43" s="1"/>
  <c r="H91" i="43"/>
  <c r="I91" i="43" s="1"/>
  <c r="H89" i="43"/>
  <c r="I89" i="43" s="1"/>
  <c r="H87" i="43"/>
  <c r="I87" i="43" s="1"/>
  <c r="H86" i="43"/>
  <c r="I86" i="43" s="1"/>
  <c r="H84" i="43"/>
  <c r="I84" i="43" s="1"/>
  <c r="H82" i="43"/>
  <c r="I82" i="43" s="1"/>
  <c r="H80" i="43"/>
  <c r="I80" i="43" s="1"/>
  <c r="H77" i="43"/>
  <c r="I77" i="43" s="1"/>
  <c r="H75" i="43"/>
  <c r="I75" i="43" s="1"/>
  <c r="H73" i="43"/>
  <c r="I73" i="43" s="1"/>
  <c r="H68" i="43"/>
  <c r="I68" i="43" s="1"/>
  <c r="H67" i="43"/>
  <c r="I67" i="43" s="1"/>
  <c r="H65" i="43"/>
  <c r="I65" i="43" s="1"/>
  <c r="H63" i="43"/>
  <c r="I63" i="43" s="1"/>
  <c r="H137" i="43"/>
  <c r="I137" i="43" s="1"/>
  <c r="H136" i="43"/>
  <c r="I136" i="43" s="1"/>
  <c r="H133" i="43"/>
  <c r="I133" i="43" s="1"/>
  <c r="H131" i="43"/>
  <c r="I131" i="43" s="1"/>
  <c r="H129" i="43"/>
  <c r="I129" i="43" s="1"/>
  <c r="H128" i="43"/>
  <c r="I128" i="43" s="1"/>
  <c r="H126" i="43"/>
  <c r="I126" i="43" s="1"/>
  <c r="H123" i="43"/>
  <c r="I123" i="43" s="1"/>
  <c r="H121" i="43"/>
  <c r="I121" i="43" s="1"/>
  <c r="H119" i="43"/>
  <c r="I119" i="43" s="1"/>
  <c r="H117" i="43"/>
  <c r="I117" i="43" s="1"/>
  <c r="H115" i="43"/>
  <c r="I115" i="43" s="1"/>
  <c r="H113" i="43"/>
  <c r="I113" i="43" s="1"/>
  <c r="H111" i="43"/>
  <c r="I111" i="43" s="1"/>
  <c r="H109" i="43"/>
  <c r="I109" i="43" s="1"/>
  <c r="H107" i="43"/>
  <c r="I107" i="43" s="1"/>
  <c r="H105" i="43"/>
  <c r="I105" i="43" s="1"/>
  <c r="H103" i="43"/>
  <c r="I103" i="43" s="1"/>
  <c r="H101" i="43"/>
  <c r="I101" i="43" s="1"/>
  <c r="H99" i="43"/>
  <c r="I99" i="43" s="1"/>
  <c r="H97" i="43"/>
  <c r="I97" i="43" s="1"/>
  <c r="H95" i="43"/>
  <c r="I95" i="43" s="1"/>
  <c r="H93" i="43"/>
  <c r="I93" i="43" s="1"/>
  <c r="H90" i="43"/>
  <c r="I90" i="43" s="1"/>
  <c r="H88" i="43"/>
  <c r="I88" i="43" s="1"/>
  <c r="H85" i="43"/>
  <c r="I85" i="43" s="1"/>
  <c r="H83" i="43"/>
  <c r="I83" i="43" s="1"/>
  <c r="H81" i="43"/>
  <c r="I81" i="43" s="1"/>
  <c r="H79" i="43"/>
  <c r="I79" i="43" s="1"/>
  <c r="H78" i="43"/>
  <c r="I78" i="43" s="1"/>
  <c r="H76" i="43"/>
  <c r="I76" i="43" s="1"/>
  <c r="H74" i="43"/>
  <c r="I74" i="43" s="1"/>
  <c r="H72" i="43"/>
  <c r="I72" i="43" s="1"/>
  <c r="H71" i="43"/>
  <c r="I71" i="43" s="1"/>
  <c r="H70" i="43"/>
  <c r="I70" i="43" s="1"/>
  <c r="H69" i="43"/>
  <c r="I69" i="43" s="1"/>
  <c r="H66" i="43"/>
  <c r="I66" i="43" s="1"/>
  <c r="H64" i="43"/>
  <c r="I64" i="43" s="1"/>
  <c r="H62" i="43"/>
  <c r="I62" i="43" s="1"/>
  <c r="H61" i="43"/>
  <c r="I61" i="43" s="1"/>
  <c r="H59" i="43"/>
  <c r="I59" i="43" s="1"/>
  <c r="H57" i="43"/>
  <c r="I57" i="43" s="1"/>
  <c r="H55" i="43"/>
  <c r="I55" i="43" s="1"/>
  <c r="H53" i="43"/>
  <c r="I53" i="43" s="1"/>
  <c r="H51" i="43"/>
  <c r="I51" i="43" s="1"/>
  <c r="H49" i="43"/>
  <c r="I49" i="43" s="1"/>
  <c r="H47" i="43"/>
  <c r="I47" i="43" s="1"/>
  <c r="H45" i="43"/>
  <c r="I45" i="43" s="1"/>
  <c r="H43" i="43"/>
  <c r="I43" i="43" s="1"/>
  <c r="H41" i="43"/>
  <c r="I41" i="43" s="1"/>
  <c r="H39" i="43"/>
  <c r="I39" i="43" s="1"/>
  <c r="H38" i="43"/>
  <c r="I38" i="43" s="1"/>
  <c r="H36" i="43"/>
  <c r="I36" i="43" s="1"/>
  <c r="H34" i="43"/>
  <c r="I34" i="43" s="1"/>
  <c r="H32" i="43"/>
  <c r="I32" i="43" s="1"/>
  <c r="H29" i="43"/>
  <c r="I29" i="43" s="1"/>
  <c r="H27" i="43"/>
  <c r="I27" i="43" s="1"/>
  <c r="H25" i="43"/>
  <c r="I25" i="43" s="1"/>
  <c r="H23" i="43"/>
  <c r="I23" i="43" s="1"/>
  <c r="H21" i="43"/>
  <c r="H60" i="43"/>
  <c r="I60" i="43" s="1"/>
  <c r="H58" i="43"/>
  <c r="I58" i="43" s="1"/>
  <c r="H56" i="43"/>
  <c r="I56" i="43" s="1"/>
  <c r="H54" i="43"/>
  <c r="I54" i="43" s="1"/>
  <c r="H52" i="43"/>
  <c r="I52" i="43" s="1"/>
  <c r="H50" i="43"/>
  <c r="I50" i="43" s="1"/>
  <c r="H48" i="43"/>
  <c r="I48" i="43" s="1"/>
  <c r="H46" i="43"/>
  <c r="I46" i="43" s="1"/>
  <c r="H44" i="43"/>
  <c r="I44" i="43" s="1"/>
  <c r="H42" i="43"/>
  <c r="I42" i="43" s="1"/>
  <c r="H40" i="43"/>
  <c r="I40" i="43" s="1"/>
  <c r="H37" i="43"/>
  <c r="I37" i="43" s="1"/>
  <c r="H35" i="43"/>
  <c r="I35" i="43" s="1"/>
  <c r="H33" i="43"/>
  <c r="I33" i="43" s="1"/>
  <c r="H31" i="43"/>
  <c r="I31" i="43" s="1"/>
  <c r="H30" i="43"/>
  <c r="I30" i="43" s="1"/>
  <c r="H28" i="43"/>
  <c r="I28" i="43" s="1"/>
  <c r="H26" i="43"/>
  <c r="I26" i="43" s="1"/>
  <c r="H24" i="43"/>
  <c r="I24" i="43" s="1"/>
  <c r="H22" i="43"/>
  <c r="I22" i="43" s="1"/>
  <c r="G139" i="43"/>
  <c r="G135" i="42"/>
  <c r="G133" i="42"/>
  <c r="G131" i="42"/>
  <c r="G129" i="42"/>
  <c r="G127" i="42"/>
  <c r="G125" i="42"/>
  <c r="G123" i="42"/>
  <c r="G121" i="42"/>
  <c r="G119" i="42"/>
  <c r="G117" i="42"/>
  <c r="G115" i="42"/>
  <c r="G113" i="42"/>
  <c r="G111" i="42"/>
  <c r="G109" i="42"/>
  <c r="G107" i="42"/>
  <c r="G105" i="42"/>
  <c r="G103" i="42"/>
  <c r="G101" i="42"/>
  <c r="G99" i="42"/>
  <c r="G97" i="42"/>
  <c r="G95" i="42"/>
  <c r="G93" i="42"/>
  <c r="G91" i="42"/>
  <c r="G89" i="42"/>
  <c r="G87" i="42"/>
  <c r="G85" i="42"/>
  <c r="G83" i="42"/>
  <c r="G81" i="42"/>
  <c r="G79" i="42"/>
  <c r="G77" i="42"/>
  <c r="G75" i="42"/>
  <c r="G73" i="42"/>
  <c r="G71" i="42"/>
  <c r="G69" i="42"/>
  <c r="G67" i="42"/>
  <c r="G65" i="42"/>
  <c r="G63" i="42"/>
  <c r="G61" i="42"/>
  <c r="G59" i="42"/>
  <c r="G57" i="42"/>
  <c r="G55" i="42"/>
  <c r="H55" i="42" s="1"/>
  <c r="G136" i="42"/>
  <c r="G134" i="42"/>
  <c r="G132" i="42"/>
  <c r="G130" i="42"/>
  <c r="G128" i="42"/>
  <c r="G126" i="42"/>
  <c r="G124" i="42"/>
  <c r="G122" i="42"/>
  <c r="G120" i="42"/>
  <c r="G118" i="42"/>
  <c r="G116" i="42"/>
  <c r="G114" i="42"/>
  <c r="G112" i="42"/>
  <c r="G110" i="42"/>
  <c r="G108" i="42"/>
  <c r="G106" i="42"/>
  <c r="G104" i="42"/>
  <c r="G102" i="42"/>
  <c r="G100" i="42"/>
  <c r="G98" i="42"/>
  <c r="G96" i="42"/>
  <c r="G94" i="42"/>
  <c r="G92" i="42"/>
  <c r="G90" i="42"/>
  <c r="G88" i="42"/>
  <c r="G86" i="42"/>
  <c r="G84" i="42"/>
  <c r="G82" i="42"/>
  <c r="G80" i="42"/>
  <c r="G78" i="42"/>
  <c r="G76" i="42"/>
  <c r="G74" i="42"/>
  <c r="G72" i="42"/>
  <c r="G70" i="42"/>
  <c r="G68" i="42"/>
  <c r="G66" i="42"/>
  <c r="G64" i="42"/>
  <c r="G62" i="42"/>
  <c r="G60" i="42"/>
  <c r="G58" i="42"/>
  <c r="G53" i="42"/>
  <c r="G51" i="42"/>
  <c r="G49" i="42"/>
  <c r="G47" i="42"/>
  <c r="G45" i="42"/>
  <c r="G43" i="42"/>
  <c r="G41" i="42"/>
  <c r="G39" i="42"/>
  <c r="G37" i="42"/>
  <c r="G35" i="42"/>
  <c r="G33" i="42"/>
  <c r="G31" i="42"/>
  <c r="G29" i="42"/>
  <c r="G27" i="42"/>
  <c r="G25" i="42"/>
  <c r="H25" i="42" s="1"/>
  <c r="G23" i="42"/>
  <c r="G21" i="42"/>
  <c r="H21" i="42" s="1"/>
  <c r="G19" i="42"/>
  <c r="G22" i="42"/>
  <c r="H22" i="42" s="1"/>
  <c r="G56" i="42"/>
  <c r="G54" i="42"/>
  <c r="G52" i="42"/>
  <c r="H52" i="42" s="1"/>
  <c r="G50" i="42"/>
  <c r="H50" i="42" s="1"/>
  <c r="G48" i="42"/>
  <c r="H48" i="42" s="1"/>
  <c r="G46" i="42"/>
  <c r="H46" i="42" s="1"/>
  <c r="G44" i="42"/>
  <c r="H44" i="42" s="1"/>
  <c r="G42" i="42"/>
  <c r="H42" i="42" s="1"/>
  <c r="G40" i="42"/>
  <c r="H40" i="42" s="1"/>
  <c r="G38" i="42"/>
  <c r="H38" i="42" s="1"/>
  <c r="G36" i="42"/>
  <c r="H36" i="42" s="1"/>
  <c r="G34" i="42"/>
  <c r="H34" i="42" s="1"/>
  <c r="G32" i="42"/>
  <c r="H32" i="42" s="1"/>
  <c r="G30" i="42"/>
  <c r="H30" i="42" s="1"/>
  <c r="G28" i="42"/>
  <c r="H28" i="42" s="1"/>
  <c r="G26" i="42"/>
  <c r="H26" i="42" s="1"/>
  <c r="G24" i="42"/>
  <c r="H24" i="42" s="1"/>
  <c r="G20" i="42"/>
  <c r="H20" i="42" s="1"/>
  <c r="H23" i="42"/>
  <c r="H27" i="42"/>
  <c r="H29" i="42"/>
  <c r="H31" i="42"/>
  <c r="H33" i="42"/>
  <c r="H35" i="42"/>
  <c r="H37" i="42"/>
  <c r="H39" i="42"/>
  <c r="H41" i="42"/>
  <c r="H43" i="42"/>
  <c r="H45" i="42"/>
  <c r="H47" i="42"/>
  <c r="H49" i="42"/>
  <c r="H51" i="42"/>
  <c r="H53" i="42"/>
  <c r="H58" i="42"/>
  <c r="H60" i="42"/>
  <c r="H62" i="42"/>
  <c r="H64" i="42"/>
  <c r="H66" i="42"/>
  <c r="H68" i="42"/>
  <c r="H70" i="42"/>
  <c r="H72" i="42"/>
  <c r="H74" i="42"/>
  <c r="H76" i="42"/>
  <c r="H78" i="42"/>
  <c r="H80" i="42"/>
  <c r="H82" i="42"/>
  <c r="H84" i="42"/>
  <c r="H86" i="42"/>
  <c r="H88" i="42"/>
  <c r="H90" i="42"/>
  <c r="H92" i="42"/>
  <c r="H94" i="42"/>
  <c r="H96" i="42"/>
  <c r="H98" i="42"/>
  <c r="H100" i="42"/>
  <c r="H102" i="42"/>
  <c r="H104" i="42"/>
  <c r="H106" i="42"/>
  <c r="H108" i="42"/>
  <c r="H110" i="42"/>
  <c r="H112" i="42"/>
  <c r="H114" i="42"/>
  <c r="H116" i="42"/>
  <c r="H118" i="42"/>
  <c r="H120" i="42"/>
  <c r="H122" i="42"/>
  <c r="H124" i="42"/>
  <c r="H126" i="42"/>
  <c r="H128" i="42"/>
  <c r="H130" i="42"/>
  <c r="H132" i="42"/>
  <c r="H134" i="42"/>
  <c r="H136" i="42"/>
  <c r="H19" i="42"/>
  <c r="H54" i="42"/>
  <c r="H56" i="42"/>
  <c r="H57" i="42"/>
  <c r="H59" i="42"/>
  <c r="H61" i="42"/>
  <c r="H63" i="42"/>
  <c r="H65" i="42"/>
  <c r="H67" i="42"/>
  <c r="H69" i="42"/>
  <c r="H71" i="42"/>
  <c r="H73" i="42"/>
  <c r="H75" i="42"/>
  <c r="H77" i="42"/>
  <c r="H79" i="42"/>
  <c r="H81" i="42"/>
  <c r="H83" i="42"/>
  <c r="H85" i="42"/>
  <c r="H87" i="42"/>
  <c r="H89" i="42"/>
  <c r="H91" i="42"/>
  <c r="H93" i="42"/>
  <c r="H95" i="42"/>
  <c r="H97" i="42"/>
  <c r="H99" i="42"/>
  <c r="H101" i="42"/>
  <c r="H103" i="42"/>
  <c r="H105" i="42"/>
  <c r="H107" i="42"/>
  <c r="H109" i="42"/>
  <c r="H111" i="42"/>
  <c r="H113" i="42"/>
  <c r="H115" i="42"/>
  <c r="H117" i="42"/>
  <c r="H119" i="42"/>
  <c r="H121" i="42"/>
  <c r="H123" i="42"/>
  <c r="H125" i="42"/>
  <c r="H127" i="42"/>
  <c r="H129" i="42"/>
  <c r="H131" i="42"/>
  <c r="H133" i="42"/>
  <c r="H135" i="42"/>
  <c r="C137" i="41"/>
  <c r="F136" i="41"/>
  <c r="F135" i="41"/>
  <c r="F134" i="41"/>
  <c r="F133" i="41"/>
  <c r="F132" i="41"/>
  <c r="F131" i="41"/>
  <c r="F130" i="41"/>
  <c r="F129" i="41"/>
  <c r="F128" i="41"/>
  <c r="F127" i="41"/>
  <c r="F126" i="41"/>
  <c r="F125" i="41"/>
  <c r="F124" i="41"/>
  <c r="F123" i="41"/>
  <c r="F122" i="41"/>
  <c r="F121" i="41"/>
  <c r="F120" i="41"/>
  <c r="F119" i="41"/>
  <c r="F118" i="41"/>
  <c r="F117" i="41"/>
  <c r="F116" i="41"/>
  <c r="F115" i="41"/>
  <c r="F114" i="41"/>
  <c r="F113" i="41"/>
  <c r="F112" i="41"/>
  <c r="F111" i="41"/>
  <c r="F110" i="41"/>
  <c r="F109" i="41"/>
  <c r="F108" i="41"/>
  <c r="F107" i="41"/>
  <c r="F106" i="41"/>
  <c r="F105" i="41"/>
  <c r="F104" i="41"/>
  <c r="F103" i="41"/>
  <c r="F102" i="41"/>
  <c r="F101" i="41"/>
  <c r="F100" i="41"/>
  <c r="F99" i="41"/>
  <c r="F98" i="41"/>
  <c r="F97" i="41"/>
  <c r="F96" i="41"/>
  <c r="F95" i="41"/>
  <c r="F94" i="41"/>
  <c r="F93" i="41"/>
  <c r="F92" i="41"/>
  <c r="F91" i="41"/>
  <c r="F90" i="41"/>
  <c r="F89" i="41"/>
  <c r="F88" i="41"/>
  <c r="F87" i="41"/>
  <c r="F86" i="41"/>
  <c r="F85" i="41"/>
  <c r="F84" i="41"/>
  <c r="F83" i="41"/>
  <c r="F82" i="41"/>
  <c r="F81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37" i="41" s="1"/>
  <c r="G11" i="41" s="1"/>
  <c r="G12" i="41" s="1"/>
  <c r="G14" i="41"/>
  <c r="H139" i="43" l="1"/>
  <c r="I21" i="43"/>
  <c r="I139" i="43" s="1"/>
  <c r="G137" i="42"/>
  <c r="H137" i="42"/>
  <c r="G135" i="41"/>
  <c r="G133" i="41"/>
  <c r="H133" i="41" s="1"/>
  <c r="G131" i="41"/>
  <c r="G129" i="41"/>
  <c r="H129" i="41" s="1"/>
  <c r="G127" i="41"/>
  <c r="G125" i="41"/>
  <c r="H125" i="41" s="1"/>
  <c r="G123" i="41"/>
  <c r="G121" i="41"/>
  <c r="H121" i="41" s="1"/>
  <c r="G119" i="41"/>
  <c r="G117" i="41"/>
  <c r="H117" i="41" s="1"/>
  <c r="G115" i="41"/>
  <c r="G113" i="41"/>
  <c r="H113" i="41" s="1"/>
  <c r="G111" i="41"/>
  <c r="G109" i="41"/>
  <c r="H109" i="41" s="1"/>
  <c r="G107" i="41"/>
  <c r="G105" i="41"/>
  <c r="H105" i="41" s="1"/>
  <c r="G103" i="41"/>
  <c r="G101" i="41"/>
  <c r="H101" i="41" s="1"/>
  <c r="G99" i="41"/>
  <c r="G97" i="41"/>
  <c r="H97" i="41" s="1"/>
  <c r="G95" i="41"/>
  <c r="G93" i="41"/>
  <c r="H93" i="41" s="1"/>
  <c r="G91" i="41"/>
  <c r="G89" i="41"/>
  <c r="H89" i="41" s="1"/>
  <c r="G87" i="41"/>
  <c r="G85" i="41"/>
  <c r="H85" i="41" s="1"/>
  <c r="G83" i="41"/>
  <c r="G81" i="41"/>
  <c r="H81" i="41" s="1"/>
  <c r="G78" i="41"/>
  <c r="G76" i="41"/>
  <c r="H76" i="41" s="1"/>
  <c r="G74" i="41"/>
  <c r="G72" i="41"/>
  <c r="H72" i="41" s="1"/>
  <c r="G70" i="41"/>
  <c r="G68" i="41"/>
  <c r="H68" i="41" s="1"/>
  <c r="G66" i="41"/>
  <c r="G64" i="41"/>
  <c r="H64" i="41" s="1"/>
  <c r="G62" i="41"/>
  <c r="G60" i="41"/>
  <c r="H60" i="41" s="1"/>
  <c r="G58" i="41"/>
  <c r="G56" i="41"/>
  <c r="H56" i="41" s="1"/>
  <c r="G54" i="41"/>
  <c r="H54" i="41" s="1"/>
  <c r="G136" i="41"/>
  <c r="H136" i="41" s="1"/>
  <c r="G134" i="41"/>
  <c r="G132" i="41"/>
  <c r="H132" i="41" s="1"/>
  <c r="G130" i="41"/>
  <c r="G128" i="41"/>
  <c r="H128" i="41" s="1"/>
  <c r="G126" i="41"/>
  <c r="G124" i="41"/>
  <c r="H124" i="41" s="1"/>
  <c r="G122" i="41"/>
  <c r="G120" i="41"/>
  <c r="H120" i="41" s="1"/>
  <c r="G118" i="41"/>
  <c r="G116" i="41"/>
  <c r="H116" i="41" s="1"/>
  <c r="G114" i="41"/>
  <c r="G112" i="41"/>
  <c r="H112" i="41" s="1"/>
  <c r="G110" i="41"/>
  <c r="G108" i="41"/>
  <c r="H108" i="41" s="1"/>
  <c r="G106" i="41"/>
  <c r="G104" i="41"/>
  <c r="H104" i="41" s="1"/>
  <c r="G102" i="41"/>
  <c r="G100" i="41"/>
  <c r="H100" i="41" s="1"/>
  <c r="G98" i="41"/>
  <c r="G96" i="41"/>
  <c r="H96" i="41" s="1"/>
  <c r="G94" i="41"/>
  <c r="G92" i="41"/>
  <c r="H92" i="41" s="1"/>
  <c r="G90" i="41"/>
  <c r="G88" i="41"/>
  <c r="H88" i="41" s="1"/>
  <c r="G86" i="41"/>
  <c r="G84" i="41"/>
  <c r="H84" i="41" s="1"/>
  <c r="G82" i="41"/>
  <c r="G80" i="41"/>
  <c r="H80" i="41" s="1"/>
  <c r="G79" i="41"/>
  <c r="G77" i="41"/>
  <c r="G75" i="41"/>
  <c r="G73" i="41"/>
  <c r="G71" i="41"/>
  <c r="G69" i="41"/>
  <c r="G67" i="41"/>
  <c r="G65" i="41"/>
  <c r="G63" i="41"/>
  <c r="G61" i="41"/>
  <c r="G59" i="41"/>
  <c r="G57" i="41"/>
  <c r="G53" i="41"/>
  <c r="G51" i="41"/>
  <c r="G49" i="41"/>
  <c r="G47" i="41"/>
  <c r="G45" i="41"/>
  <c r="G43" i="41"/>
  <c r="G41" i="41"/>
  <c r="G39" i="41"/>
  <c r="G37" i="41"/>
  <c r="G35" i="41"/>
  <c r="G33" i="41"/>
  <c r="G31" i="41"/>
  <c r="G29" i="41"/>
  <c r="G27" i="41"/>
  <c r="G25" i="41"/>
  <c r="G23" i="41"/>
  <c r="G21" i="41"/>
  <c r="G19" i="41"/>
  <c r="G55" i="41"/>
  <c r="G52" i="41"/>
  <c r="G50" i="41"/>
  <c r="G48" i="41"/>
  <c r="G46" i="41"/>
  <c r="G44" i="41"/>
  <c r="G42" i="41"/>
  <c r="G40" i="41"/>
  <c r="G38" i="41"/>
  <c r="G36" i="41"/>
  <c r="G34" i="41"/>
  <c r="G32" i="41"/>
  <c r="G30" i="41"/>
  <c r="G28" i="41"/>
  <c r="G26" i="41"/>
  <c r="G24" i="41"/>
  <c r="G22" i="41"/>
  <c r="G20" i="41"/>
  <c r="H21" i="41"/>
  <c r="H23" i="41"/>
  <c r="H25" i="41"/>
  <c r="H27" i="41"/>
  <c r="H29" i="41"/>
  <c r="H31" i="41"/>
  <c r="H33" i="41"/>
  <c r="H35" i="41"/>
  <c r="H37" i="41"/>
  <c r="H39" i="41"/>
  <c r="H41" i="41"/>
  <c r="H43" i="41"/>
  <c r="H45" i="41"/>
  <c r="H47" i="41"/>
  <c r="H49" i="41"/>
  <c r="H51" i="41"/>
  <c r="H53" i="41"/>
  <c r="H20" i="41"/>
  <c r="H22" i="41"/>
  <c r="H24" i="41"/>
  <c r="H26" i="41"/>
  <c r="H28" i="41"/>
  <c r="H30" i="41"/>
  <c r="H32" i="41"/>
  <c r="H34" i="41"/>
  <c r="H36" i="41"/>
  <c r="H38" i="41"/>
  <c r="H40" i="41"/>
  <c r="H42" i="41"/>
  <c r="H44" i="41"/>
  <c r="H46" i="41"/>
  <c r="H48" i="41"/>
  <c r="H50" i="41"/>
  <c r="H52" i="41"/>
  <c r="H57" i="41"/>
  <c r="H59" i="41"/>
  <c r="H61" i="41"/>
  <c r="H63" i="41"/>
  <c r="H65" i="41"/>
  <c r="H67" i="41"/>
  <c r="H69" i="41"/>
  <c r="H71" i="41"/>
  <c r="H73" i="41"/>
  <c r="H75" i="41"/>
  <c r="H77" i="41"/>
  <c r="H79" i="41"/>
  <c r="H82" i="41"/>
  <c r="H86" i="41"/>
  <c r="H90" i="41"/>
  <c r="H94" i="41"/>
  <c r="H98" i="41"/>
  <c r="H102" i="41"/>
  <c r="H106" i="41"/>
  <c r="H110" i="41"/>
  <c r="H114" i="41"/>
  <c r="H118" i="41"/>
  <c r="H122" i="41"/>
  <c r="H126" i="41"/>
  <c r="H130" i="41"/>
  <c r="H134" i="41"/>
  <c r="H55" i="41"/>
  <c r="H58" i="41"/>
  <c r="H62" i="41"/>
  <c r="H66" i="41"/>
  <c r="H70" i="41"/>
  <c r="H74" i="41"/>
  <c r="H78" i="41"/>
  <c r="H83" i="41"/>
  <c r="H87" i="41"/>
  <c r="H91" i="41"/>
  <c r="H95" i="41"/>
  <c r="H99" i="41"/>
  <c r="H103" i="41"/>
  <c r="H107" i="41"/>
  <c r="H111" i="41"/>
  <c r="H115" i="41"/>
  <c r="H119" i="41"/>
  <c r="H123" i="41"/>
  <c r="H127" i="41"/>
  <c r="H131" i="41"/>
  <c r="H135" i="41"/>
  <c r="C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G14" i="40"/>
  <c r="G137" i="41" l="1"/>
  <c r="H19" i="41"/>
  <c r="H137" i="41" s="1"/>
  <c r="F137" i="40"/>
  <c r="G11" i="40" s="1"/>
  <c r="G12" i="40" s="1"/>
  <c r="G135" i="40" l="1"/>
  <c r="H135" i="40" s="1"/>
  <c r="G133" i="40"/>
  <c r="H133" i="40" s="1"/>
  <c r="G131" i="40"/>
  <c r="H131" i="40" s="1"/>
  <c r="G129" i="40"/>
  <c r="H129" i="40" s="1"/>
  <c r="G127" i="40"/>
  <c r="H127" i="40" s="1"/>
  <c r="G125" i="40"/>
  <c r="H125" i="40" s="1"/>
  <c r="G123" i="40"/>
  <c r="H123" i="40" s="1"/>
  <c r="G121" i="40"/>
  <c r="H121" i="40" s="1"/>
  <c r="G119" i="40"/>
  <c r="H119" i="40" s="1"/>
  <c r="G117" i="40"/>
  <c r="H117" i="40" s="1"/>
  <c r="G115" i="40"/>
  <c r="H115" i="40" s="1"/>
  <c r="G113" i="40"/>
  <c r="H113" i="40" s="1"/>
  <c r="G111" i="40"/>
  <c r="H111" i="40" s="1"/>
  <c r="G109" i="40"/>
  <c r="H109" i="40" s="1"/>
  <c r="G107" i="40"/>
  <c r="H107" i="40" s="1"/>
  <c r="G105" i="40"/>
  <c r="H105" i="40" s="1"/>
  <c r="G103" i="40"/>
  <c r="H103" i="40" s="1"/>
  <c r="G101" i="40"/>
  <c r="H101" i="40" s="1"/>
  <c r="G99" i="40"/>
  <c r="H99" i="40" s="1"/>
  <c r="G97" i="40"/>
  <c r="H97" i="40" s="1"/>
  <c r="G95" i="40"/>
  <c r="H95" i="40" s="1"/>
  <c r="G93" i="40"/>
  <c r="H93" i="40" s="1"/>
  <c r="G91" i="40"/>
  <c r="H91" i="40" s="1"/>
  <c r="G89" i="40"/>
  <c r="H89" i="40" s="1"/>
  <c r="G87" i="40"/>
  <c r="H87" i="40" s="1"/>
  <c r="G85" i="40"/>
  <c r="H85" i="40" s="1"/>
  <c r="G83" i="40"/>
  <c r="H83" i="40" s="1"/>
  <c r="G81" i="40"/>
  <c r="H81" i="40" s="1"/>
  <c r="G79" i="40"/>
  <c r="H79" i="40" s="1"/>
  <c r="G77" i="40"/>
  <c r="H77" i="40" s="1"/>
  <c r="G75" i="40"/>
  <c r="H75" i="40" s="1"/>
  <c r="G73" i="40"/>
  <c r="H73" i="40" s="1"/>
  <c r="G71" i="40"/>
  <c r="H71" i="40" s="1"/>
  <c r="G69" i="40"/>
  <c r="H69" i="40" s="1"/>
  <c r="G67" i="40"/>
  <c r="H67" i="40" s="1"/>
  <c r="G65" i="40"/>
  <c r="H65" i="40" s="1"/>
  <c r="G63" i="40"/>
  <c r="H63" i="40" s="1"/>
  <c r="G61" i="40"/>
  <c r="H61" i="40" s="1"/>
  <c r="G59" i="40"/>
  <c r="H59" i="40" s="1"/>
  <c r="G57" i="40"/>
  <c r="H57" i="40" s="1"/>
  <c r="G55" i="40"/>
  <c r="H55" i="40" s="1"/>
  <c r="G136" i="40"/>
  <c r="H136" i="40" s="1"/>
  <c r="G134" i="40"/>
  <c r="H134" i="40" s="1"/>
  <c r="G132" i="40"/>
  <c r="H132" i="40" s="1"/>
  <c r="G130" i="40"/>
  <c r="H130" i="40" s="1"/>
  <c r="G128" i="40"/>
  <c r="H128" i="40" s="1"/>
  <c r="G126" i="40"/>
  <c r="H126" i="40" s="1"/>
  <c r="G124" i="40"/>
  <c r="H124" i="40" s="1"/>
  <c r="G122" i="40"/>
  <c r="H122" i="40" s="1"/>
  <c r="G120" i="40"/>
  <c r="H120" i="40" s="1"/>
  <c r="G118" i="40"/>
  <c r="H118" i="40" s="1"/>
  <c r="G116" i="40"/>
  <c r="H116" i="40" s="1"/>
  <c r="G114" i="40"/>
  <c r="H114" i="40" s="1"/>
  <c r="G112" i="40"/>
  <c r="H112" i="40" s="1"/>
  <c r="G110" i="40"/>
  <c r="H110" i="40" s="1"/>
  <c r="G108" i="40"/>
  <c r="H108" i="40" s="1"/>
  <c r="G106" i="40"/>
  <c r="H106" i="40" s="1"/>
  <c r="G104" i="40"/>
  <c r="H104" i="40" s="1"/>
  <c r="G102" i="40"/>
  <c r="H102" i="40" s="1"/>
  <c r="G100" i="40"/>
  <c r="H100" i="40" s="1"/>
  <c r="G98" i="40"/>
  <c r="H98" i="40" s="1"/>
  <c r="G96" i="40"/>
  <c r="H96" i="40" s="1"/>
  <c r="G94" i="40"/>
  <c r="H94" i="40" s="1"/>
  <c r="G92" i="40"/>
  <c r="H92" i="40" s="1"/>
  <c r="G90" i="40"/>
  <c r="H90" i="40" s="1"/>
  <c r="G88" i="40"/>
  <c r="H88" i="40" s="1"/>
  <c r="G86" i="40"/>
  <c r="H86" i="40" s="1"/>
  <c r="G84" i="40"/>
  <c r="H84" i="40" s="1"/>
  <c r="G82" i="40"/>
  <c r="H82" i="40" s="1"/>
  <c r="G80" i="40"/>
  <c r="H80" i="40" s="1"/>
  <c r="G78" i="40"/>
  <c r="H78" i="40" s="1"/>
  <c r="G76" i="40"/>
  <c r="H76" i="40" s="1"/>
  <c r="G74" i="40"/>
  <c r="H74" i="40" s="1"/>
  <c r="G72" i="40"/>
  <c r="H72" i="40" s="1"/>
  <c r="G70" i="40"/>
  <c r="H70" i="40" s="1"/>
  <c r="G68" i="40"/>
  <c r="H68" i="40" s="1"/>
  <c r="G66" i="40"/>
  <c r="H66" i="40" s="1"/>
  <c r="G64" i="40"/>
  <c r="H64" i="40" s="1"/>
  <c r="G62" i="40"/>
  <c r="H62" i="40" s="1"/>
  <c r="G60" i="40"/>
  <c r="H60" i="40" s="1"/>
  <c r="G58" i="40"/>
  <c r="H58" i="40" s="1"/>
  <c r="G56" i="40"/>
  <c r="H56" i="40" s="1"/>
  <c r="G54" i="40"/>
  <c r="H54" i="40" s="1"/>
  <c r="G52" i="40"/>
  <c r="H52" i="40" s="1"/>
  <c r="G50" i="40"/>
  <c r="H50" i="40" s="1"/>
  <c r="G48" i="40"/>
  <c r="H48" i="40" s="1"/>
  <c r="G46" i="40"/>
  <c r="H46" i="40" s="1"/>
  <c r="G44" i="40"/>
  <c r="H44" i="40" s="1"/>
  <c r="G42" i="40"/>
  <c r="H42" i="40" s="1"/>
  <c r="G40" i="40"/>
  <c r="H40" i="40" s="1"/>
  <c r="G38" i="40"/>
  <c r="H38" i="40" s="1"/>
  <c r="G36" i="40"/>
  <c r="H36" i="40" s="1"/>
  <c r="G34" i="40"/>
  <c r="H34" i="40" s="1"/>
  <c r="G32" i="40"/>
  <c r="H32" i="40" s="1"/>
  <c r="G30" i="40"/>
  <c r="H30" i="40" s="1"/>
  <c r="G28" i="40"/>
  <c r="H28" i="40" s="1"/>
  <c r="G26" i="40"/>
  <c r="H26" i="40" s="1"/>
  <c r="G24" i="40"/>
  <c r="H24" i="40" s="1"/>
  <c r="G22" i="40"/>
  <c r="H22" i="40" s="1"/>
  <c r="G20" i="40"/>
  <c r="H20" i="40" s="1"/>
  <c r="G53" i="40"/>
  <c r="H53" i="40" s="1"/>
  <c r="G51" i="40"/>
  <c r="H51" i="40" s="1"/>
  <c r="G49" i="40"/>
  <c r="H49" i="40" s="1"/>
  <c r="G47" i="40"/>
  <c r="H47" i="40" s="1"/>
  <c r="G45" i="40"/>
  <c r="H45" i="40" s="1"/>
  <c r="G43" i="40"/>
  <c r="H43" i="40" s="1"/>
  <c r="G41" i="40"/>
  <c r="H41" i="40" s="1"/>
  <c r="G39" i="40"/>
  <c r="H39" i="40" s="1"/>
  <c r="G37" i="40"/>
  <c r="H37" i="40" s="1"/>
  <c r="G35" i="40"/>
  <c r="H35" i="40" s="1"/>
  <c r="G33" i="40"/>
  <c r="H33" i="40" s="1"/>
  <c r="G31" i="40"/>
  <c r="H31" i="40" s="1"/>
  <c r="G29" i="40"/>
  <c r="H29" i="40" s="1"/>
  <c r="G27" i="40"/>
  <c r="H27" i="40" s="1"/>
  <c r="G25" i="40"/>
  <c r="H25" i="40" s="1"/>
  <c r="G23" i="40"/>
  <c r="H23" i="40" s="1"/>
  <c r="G21" i="40"/>
  <c r="H21" i="40" s="1"/>
  <c r="G19" i="40"/>
  <c r="G137" i="40" l="1"/>
  <c r="H19" i="40"/>
  <c r="H137" i="40" s="1"/>
  <c r="C137" i="39" l="1"/>
  <c r="F136" i="39"/>
  <c r="F135" i="39"/>
  <c r="F134" i="39"/>
  <c r="F133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37" i="39" s="1"/>
  <c r="G11" i="39" s="1"/>
  <c r="G12" i="39" s="1"/>
  <c r="G14" i="39"/>
  <c r="G135" i="39" l="1"/>
  <c r="G133" i="39"/>
  <c r="G131" i="39"/>
  <c r="G129" i="39"/>
  <c r="G127" i="39"/>
  <c r="G125" i="39"/>
  <c r="G123" i="39"/>
  <c r="G121" i="39"/>
  <c r="G119" i="39"/>
  <c r="G117" i="39"/>
  <c r="G115" i="39"/>
  <c r="G113" i="39"/>
  <c r="G111" i="39"/>
  <c r="H111" i="39" s="1"/>
  <c r="G110" i="39"/>
  <c r="G108" i="39"/>
  <c r="G106" i="39"/>
  <c r="G104" i="39"/>
  <c r="G102" i="39"/>
  <c r="G100" i="39"/>
  <c r="G98" i="39"/>
  <c r="G96" i="39"/>
  <c r="G94" i="39"/>
  <c r="G92" i="39"/>
  <c r="G90" i="39"/>
  <c r="G88" i="39"/>
  <c r="G86" i="39"/>
  <c r="G84" i="39"/>
  <c r="G82" i="39"/>
  <c r="G80" i="39"/>
  <c r="H80" i="39" s="1"/>
  <c r="G79" i="39"/>
  <c r="G77" i="39"/>
  <c r="G75" i="39"/>
  <c r="G73" i="39"/>
  <c r="G71" i="39"/>
  <c r="G69" i="39"/>
  <c r="G67" i="39"/>
  <c r="G65" i="39"/>
  <c r="G63" i="39"/>
  <c r="G61" i="39"/>
  <c r="H61" i="39" s="1"/>
  <c r="G59" i="39"/>
  <c r="H59" i="39" s="1"/>
  <c r="G57" i="39"/>
  <c r="H57" i="39" s="1"/>
  <c r="G55" i="39"/>
  <c r="H55" i="39" s="1"/>
  <c r="G136" i="39"/>
  <c r="G134" i="39"/>
  <c r="G132" i="39"/>
  <c r="G130" i="39"/>
  <c r="G128" i="39"/>
  <c r="G126" i="39"/>
  <c r="G124" i="39"/>
  <c r="G122" i="39"/>
  <c r="G120" i="39"/>
  <c r="G118" i="39"/>
  <c r="G116" i="39"/>
  <c r="G114" i="39"/>
  <c r="G112" i="39"/>
  <c r="G109" i="39"/>
  <c r="G107" i="39"/>
  <c r="G105" i="39"/>
  <c r="G103" i="39"/>
  <c r="G101" i="39"/>
  <c r="G99" i="39"/>
  <c r="G97" i="39"/>
  <c r="G95" i="39"/>
  <c r="G93" i="39"/>
  <c r="G91" i="39"/>
  <c r="G89" i="39"/>
  <c r="G87" i="39"/>
  <c r="G85" i="39"/>
  <c r="G83" i="39"/>
  <c r="G81" i="39"/>
  <c r="G78" i="39"/>
  <c r="G76" i="39"/>
  <c r="G74" i="39"/>
  <c r="G72" i="39"/>
  <c r="G70" i="39"/>
  <c r="G68" i="39"/>
  <c r="G66" i="39"/>
  <c r="G64" i="39"/>
  <c r="G53" i="39"/>
  <c r="G51" i="39"/>
  <c r="G49" i="39"/>
  <c r="G47" i="39"/>
  <c r="G45" i="39"/>
  <c r="G43" i="39"/>
  <c r="G41" i="39"/>
  <c r="G39" i="39"/>
  <c r="G37" i="39"/>
  <c r="G35" i="39"/>
  <c r="G33" i="39"/>
  <c r="G31" i="39"/>
  <c r="G29" i="39"/>
  <c r="G27" i="39"/>
  <c r="G25" i="39"/>
  <c r="G23" i="39"/>
  <c r="G21" i="39"/>
  <c r="G19" i="39"/>
  <c r="G62" i="39"/>
  <c r="G60" i="39"/>
  <c r="G58" i="39"/>
  <c r="G56" i="39"/>
  <c r="G54" i="39"/>
  <c r="G52" i="39"/>
  <c r="H52" i="39" s="1"/>
  <c r="G50" i="39"/>
  <c r="H50" i="39" s="1"/>
  <c r="G48" i="39"/>
  <c r="H48" i="39" s="1"/>
  <c r="G46" i="39"/>
  <c r="H46" i="39" s="1"/>
  <c r="G44" i="39"/>
  <c r="H44" i="39" s="1"/>
  <c r="G42" i="39"/>
  <c r="H42" i="39" s="1"/>
  <c r="G40" i="39"/>
  <c r="H40" i="39" s="1"/>
  <c r="G38" i="39"/>
  <c r="H38" i="39" s="1"/>
  <c r="G36" i="39"/>
  <c r="H36" i="39" s="1"/>
  <c r="G34" i="39"/>
  <c r="H34" i="39" s="1"/>
  <c r="G32" i="39"/>
  <c r="H32" i="39" s="1"/>
  <c r="G30" i="39"/>
  <c r="H30" i="39" s="1"/>
  <c r="G28" i="39"/>
  <c r="H28" i="39" s="1"/>
  <c r="G26" i="39"/>
  <c r="H26" i="39" s="1"/>
  <c r="G24" i="39"/>
  <c r="H24" i="39" s="1"/>
  <c r="G22" i="39"/>
  <c r="H22" i="39" s="1"/>
  <c r="G20" i="39"/>
  <c r="H20" i="39" s="1"/>
  <c r="H21" i="39"/>
  <c r="H23" i="39"/>
  <c r="H25" i="39"/>
  <c r="H27" i="39"/>
  <c r="H29" i="39"/>
  <c r="H31" i="39"/>
  <c r="H33" i="39"/>
  <c r="H35" i="39"/>
  <c r="H37" i="39"/>
  <c r="H39" i="39"/>
  <c r="H41" i="39"/>
  <c r="H43" i="39"/>
  <c r="H45" i="39"/>
  <c r="H47" i="39"/>
  <c r="H49" i="39"/>
  <c r="H51" i="39"/>
  <c r="H53" i="39"/>
  <c r="H19" i="39"/>
  <c r="H64" i="39"/>
  <c r="H66" i="39"/>
  <c r="H68" i="39"/>
  <c r="H70" i="39"/>
  <c r="H72" i="39"/>
  <c r="H74" i="39"/>
  <c r="H76" i="39"/>
  <c r="H78" i="39"/>
  <c r="H81" i="39"/>
  <c r="H83" i="39"/>
  <c r="H85" i="39"/>
  <c r="H87" i="39"/>
  <c r="H89" i="39"/>
  <c r="H91" i="39"/>
  <c r="H93" i="39"/>
  <c r="H95" i="39"/>
  <c r="H97" i="39"/>
  <c r="H99" i="39"/>
  <c r="H101" i="39"/>
  <c r="H103" i="39"/>
  <c r="H105" i="39"/>
  <c r="H107" i="39"/>
  <c r="H109" i="39"/>
  <c r="H112" i="39"/>
  <c r="H114" i="39"/>
  <c r="H116" i="39"/>
  <c r="H118" i="39"/>
  <c r="H120" i="39"/>
  <c r="H122" i="39"/>
  <c r="H124" i="39"/>
  <c r="H126" i="39"/>
  <c r="H128" i="39"/>
  <c r="H130" i="39"/>
  <c r="H132" i="39"/>
  <c r="H134" i="39"/>
  <c r="H136" i="39"/>
  <c r="H54" i="39"/>
  <c r="H56" i="39"/>
  <c r="H58" i="39"/>
  <c r="H60" i="39"/>
  <c r="H62" i="39"/>
  <c r="H63" i="39"/>
  <c r="H65" i="39"/>
  <c r="H67" i="39"/>
  <c r="H69" i="39"/>
  <c r="H71" i="39"/>
  <c r="H73" i="39"/>
  <c r="H75" i="39"/>
  <c r="H77" i="39"/>
  <c r="H79" i="39"/>
  <c r="H82" i="39"/>
  <c r="H84" i="39"/>
  <c r="H86" i="39"/>
  <c r="H88" i="39"/>
  <c r="H90" i="39"/>
  <c r="H92" i="39"/>
  <c r="H94" i="39"/>
  <c r="H96" i="39"/>
  <c r="H98" i="39"/>
  <c r="H100" i="39"/>
  <c r="H102" i="39"/>
  <c r="H104" i="39"/>
  <c r="H106" i="39"/>
  <c r="H108" i="39"/>
  <c r="H110" i="39"/>
  <c r="H113" i="39"/>
  <c r="H115" i="39"/>
  <c r="H117" i="39"/>
  <c r="H119" i="39"/>
  <c r="H121" i="39"/>
  <c r="H123" i="39"/>
  <c r="H125" i="39"/>
  <c r="H127" i="39"/>
  <c r="H129" i="39"/>
  <c r="H131" i="39"/>
  <c r="H133" i="39"/>
  <c r="H135" i="39"/>
  <c r="H137" i="39" l="1"/>
  <c r="G137" i="39"/>
  <c r="I137" i="38" l="1"/>
  <c r="C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37" i="38" s="1"/>
  <c r="G11" i="38" s="1"/>
  <c r="G12" i="38" s="1"/>
  <c r="G14" i="38"/>
  <c r="G135" i="38" l="1"/>
  <c r="G133" i="38"/>
  <c r="G131" i="38"/>
  <c r="G129" i="38"/>
  <c r="G127" i="38"/>
  <c r="G125" i="38"/>
  <c r="G123" i="38"/>
  <c r="G121" i="38"/>
  <c r="G119" i="38"/>
  <c r="G117" i="38"/>
  <c r="G115" i="38"/>
  <c r="G113" i="38"/>
  <c r="G111" i="38"/>
  <c r="H111" i="38" s="1"/>
  <c r="G110" i="38"/>
  <c r="G108" i="38"/>
  <c r="G106" i="38"/>
  <c r="G104" i="38"/>
  <c r="G102" i="38"/>
  <c r="G100" i="38"/>
  <c r="G98" i="38"/>
  <c r="G96" i="38"/>
  <c r="G94" i="38"/>
  <c r="G92" i="38"/>
  <c r="G90" i="38"/>
  <c r="G88" i="38"/>
  <c r="G86" i="38"/>
  <c r="G84" i="38"/>
  <c r="G82" i="38"/>
  <c r="G80" i="38"/>
  <c r="H80" i="38" s="1"/>
  <c r="G79" i="38"/>
  <c r="G77" i="38"/>
  <c r="G75" i="38"/>
  <c r="G73" i="38"/>
  <c r="G71" i="38"/>
  <c r="G69" i="38"/>
  <c r="G67" i="38"/>
  <c r="G65" i="38"/>
  <c r="H65" i="38" s="1"/>
  <c r="G63" i="38"/>
  <c r="H63" i="38" s="1"/>
  <c r="G61" i="38"/>
  <c r="H61" i="38" s="1"/>
  <c r="G59" i="38"/>
  <c r="H59" i="38" s="1"/>
  <c r="G57" i="38"/>
  <c r="H57" i="38" s="1"/>
  <c r="G55" i="38"/>
  <c r="H55" i="38" s="1"/>
  <c r="G136" i="38"/>
  <c r="G134" i="38"/>
  <c r="G132" i="38"/>
  <c r="G130" i="38"/>
  <c r="G128" i="38"/>
  <c r="G126" i="38"/>
  <c r="G124" i="38"/>
  <c r="G122" i="38"/>
  <c r="G120" i="38"/>
  <c r="G118" i="38"/>
  <c r="G116" i="38"/>
  <c r="G114" i="38"/>
  <c r="G112" i="38"/>
  <c r="G109" i="38"/>
  <c r="G107" i="38"/>
  <c r="G105" i="38"/>
  <c r="G103" i="38"/>
  <c r="G101" i="38"/>
  <c r="G99" i="38"/>
  <c r="G97" i="38"/>
  <c r="G95" i="38"/>
  <c r="G93" i="38"/>
  <c r="G91" i="38"/>
  <c r="G89" i="38"/>
  <c r="G87" i="38"/>
  <c r="G85" i="38"/>
  <c r="G83" i="38"/>
  <c r="G81" i="38"/>
  <c r="G78" i="38"/>
  <c r="G76" i="38"/>
  <c r="G74" i="38"/>
  <c r="G72" i="38"/>
  <c r="G70" i="38"/>
  <c r="G68" i="38"/>
  <c r="G53" i="38"/>
  <c r="G51" i="38"/>
  <c r="G49" i="38"/>
  <c r="G47" i="38"/>
  <c r="G45" i="38"/>
  <c r="G43" i="38"/>
  <c r="G41" i="38"/>
  <c r="G39" i="38"/>
  <c r="G37" i="38"/>
  <c r="G35" i="38"/>
  <c r="G33" i="38"/>
  <c r="G31" i="38"/>
  <c r="G29" i="38"/>
  <c r="G27" i="38"/>
  <c r="G25" i="38"/>
  <c r="G23" i="38"/>
  <c r="G21" i="38"/>
  <c r="G19" i="38"/>
  <c r="G66" i="38"/>
  <c r="G64" i="38"/>
  <c r="G62" i="38"/>
  <c r="G60" i="38"/>
  <c r="G58" i="38"/>
  <c r="G56" i="38"/>
  <c r="G54" i="38"/>
  <c r="G52" i="38"/>
  <c r="G50" i="38"/>
  <c r="G48" i="38"/>
  <c r="G46" i="38"/>
  <c r="G44" i="38"/>
  <c r="H44" i="38" s="1"/>
  <c r="G42" i="38"/>
  <c r="G40" i="38"/>
  <c r="H40" i="38" s="1"/>
  <c r="G38" i="38"/>
  <c r="G36" i="38"/>
  <c r="H36" i="38" s="1"/>
  <c r="G34" i="38"/>
  <c r="G32" i="38"/>
  <c r="H32" i="38" s="1"/>
  <c r="G30" i="38"/>
  <c r="G28" i="38"/>
  <c r="H28" i="38" s="1"/>
  <c r="G26" i="38"/>
  <c r="G24" i="38"/>
  <c r="H24" i="38" s="1"/>
  <c r="G22" i="38"/>
  <c r="G20" i="38"/>
  <c r="H20" i="38" s="1"/>
  <c r="H22" i="38"/>
  <c r="H26" i="38"/>
  <c r="H30" i="38"/>
  <c r="H34" i="38"/>
  <c r="H38" i="38"/>
  <c r="H42" i="38"/>
  <c r="H46" i="38"/>
  <c r="H48" i="38"/>
  <c r="H50" i="38"/>
  <c r="H52" i="38"/>
  <c r="H21" i="38"/>
  <c r="H23" i="38"/>
  <c r="H25" i="38"/>
  <c r="H27" i="38"/>
  <c r="H29" i="38"/>
  <c r="H31" i="38"/>
  <c r="H33" i="38"/>
  <c r="H35" i="38"/>
  <c r="H37" i="38"/>
  <c r="H39" i="38"/>
  <c r="H41" i="38"/>
  <c r="H43" i="38"/>
  <c r="H45" i="38"/>
  <c r="H47" i="38"/>
  <c r="H49" i="38"/>
  <c r="H51" i="38"/>
  <c r="H53" i="38"/>
  <c r="H19" i="38"/>
  <c r="H68" i="38"/>
  <c r="H70" i="38"/>
  <c r="H72" i="38"/>
  <c r="H74" i="38"/>
  <c r="H76" i="38"/>
  <c r="H78" i="38"/>
  <c r="H81" i="38"/>
  <c r="H83" i="38"/>
  <c r="H85" i="38"/>
  <c r="H87" i="38"/>
  <c r="H89" i="38"/>
  <c r="H91" i="38"/>
  <c r="H93" i="38"/>
  <c r="H95" i="38"/>
  <c r="H97" i="38"/>
  <c r="H99" i="38"/>
  <c r="H101" i="38"/>
  <c r="H103" i="38"/>
  <c r="H105" i="38"/>
  <c r="H107" i="38"/>
  <c r="H109" i="38"/>
  <c r="H112" i="38"/>
  <c r="H114" i="38"/>
  <c r="H116" i="38"/>
  <c r="H118" i="38"/>
  <c r="H120" i="38"/>
  <c r="H122" i="38"/>
  <c r="H124" i="38"/>
  <c r="H126" i="38"/>
  <c r="H128" i="38"/>
  <c r="H130" i="38"/>
  <c r="H132" i="38"/>
  <c r="H134" i="38"/>
  <c r="H136" i="38"/>
  <c r="H54" i="38"/>
  <c r="H56" i="38"/>
  <c r="H58" i="38"/>
  <c r="H60" i="38"/>
  <c r="H62" i="38"/>
  <c r="H64" i="38"/>
  <c r="H66" i="38"/>
  <c r="H67" i="38"/>
  <c r="H69" i="38"/>
  <c r="H71" i="38"/>
  <c r="H73" i="38"/>
  <c r="H75" i="38"/>
  <c r="H77" i="38"/>
  <c r="H79" i="38"/>
  <c r="H82" i="38"/>
  <c r="H84" i="38"/>
  <c r="H86" i="38"/>
  <c r="H88" i="38"/>
  <c r="H90" i="38"/>
  <c r="H92" i="38"/>
  <c r="H94" i="38"/>
  <c r="H96" i="38"/>
  <c r="H98" i="38"/>
  <c r="H100" i="38"/>
  <c r="H102" i="38"/>
  <c r="H104" i="38"/>
  <c r="H106" i="38"/>
  <c r="H108" i="38"/>
  <c r="H110" i="38"/>
  <c r="H113" i="38"/>
  <c r="H115" i="38"/>
  <c r="H117" i="38"/>
  <c r="H119" i="38"/>
  <c r="H121" i="38"/>
  <c r="H123" i="38"/>
  <c r="H125" i="38"/>
  <c r="H127" i="38"/>
  <c r="H129" i="38"/>
  <c r="H131" i="38"/>
  <c r="H133" i="38"/>
  <c r="H135" i="38"/>
  <c r="G137" i="38" l="1"/>
  <c r="H137" i="38"/>
  <c r="C137" i="37" l="1"/>
  <c r="F136" i="37"/>
  <c r="F135" i="37"/>
  <c r="F134" i="37"/>
  <c r="F133" i="37"/>
  <c r="F132" i="37"/>
  <c r="F131" i="37"/>
  <c r="F130" i="37"/>
  <c r="F129" i="37"/>
  <c r="F128" i="37"/>
  <c r="F127" i="37"/>
  <c r="F126" i="37"/>
  <c r="F125" i="37"/>
  <c r="F124" i="37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F93" i="37"/>
  <c r="F92" i="37"/>
  <c r="F91" i="37"/>
  <c r="F90" i="37"/>
  <c r="F89" i="37"/>
  <c r="F88" i="37"/>
  <c r="F87" i="37"/>
  <c r="F86" i="37"/>
  <c r="F85" i="37"/>
  <c r="F84" i="37"/>
  <c r="F83" i="37"/>
  <c r="F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37" i="37" s="1"/>
  <c r="G11" i="37" s="1"/>
  <c r="G12" i="37" s="1"/>
  <c r="G14" i="37"/>
  <c r="G135" i="37" l="1"/>
  <c r="G133" i="37"/>
  <c r="G131" i="37"/>
  <c r="G129" i="37"/>
  <c r="G127" i="37"/>
  <c r="G125" i="37"/>
  <c r="G123" i="37"/>
  <c r="G121" i="37"/>
  <c r="G119" i="37"/>
  <c r="G117" i="37"/>
  <c r="G115" i="37"/>
  <c r="G113" i="37"/>
  <c r="G111" i="37"/>
  <c r="H111" i="37" s="1"/>
  <c r="G110" i="37"/>
  <c r="G108" i="37"/>
  <c r="G106" i="37"/>
  <c r="G104" i="37"/>
  <c r="G102" i="37"/>
  <c r="G100" i="37"/>
  <c r="G98" i="37"/>
  <c r="G96" i="37"/>
  <c r="G94" i="37"/>
  <c r="G92" i="37"/>
  <c r="G90" i="37"/>
  <c r="G88" i="37"/>
  <c r="G86" i="37"/>
  <c r="G84" i="37"/>
  <c r="G82" i="37"/>
  <c r="G80" i="37"/>
  <c r="G78" i="37"/>
  <c r="G76" i="37"/>
  <c r="G74" i="37"/>
  <c r="G72" i="37"/>
  <c r="G70" i="37"/>
  <c r="G68" i="37"/>
  <c r="G66" i="37"/>
  <c r="G64" i="37"/>
  <c r="G62" i="37"/>
  <c r="G60" i="37"/>
  <c r="G58" i="37"/>
  <c r="H58" i="37" s="1"/>
  <c r="G56" i="37"/>
  <c r="H56" i="37" s="1"/>
  <c r="G54" i="37"/>
  <c r="H54" i="37" s="1"/>
  <c r="G136" i="37"/>
  <c r="G134" i="37"/>
  <c r="G132" i="37"/>
  <c r="G130" i="37"/>
  <c r="G128" i="37"/>
  <c r="G126" i="37"/>
  <c r="G124" i="37"/>
  <c r="G122" i="37"/>
  <c r="G120" i="37"/>
  <c r="G118" i="37"/>
  <c r="G116" i="37"/>
  <c r="G114" i="37"/>
  <c r="G112" i="37"/>
  <c r="G109" i="37"/>
  <c r="G107" i="37"/>
  <c r="G105" i="37"/>
  <c r="G103" i="37"/>
  <c r="G101" i="37"/>
  <c r="G99" i="37"/>
  <c r="G97" i="37"/>
  <c r="G95" i="37"/>
  <c r="G93" i="37"/>
  <c r="G91" i="37"/>
  <c r="G89" i="37"/>
  <c r="G87" i="37"/>
  <c r="G85" i="37"/>
  <c r="G83" i="37"/>
  <c r="G81" i="37"/>
  <c r="G79" i="37"/>
  <c r="G77" i="37"/>
  <c r="G75" i="37"/>
  <c r="G73" i="37"/>
  <c r="G71" i="37"/>
  <c r="G69" i="37"/>
  <c r="G67" i="37"/>
  <c r="G65" i="37"/>
  <c r="G63" i="37"/>
  <c r="G61" i="37"/>
  <c r="G53" i="37"/>
  <c r="G51" i="37"/>
  <c r="G49" i="37"/>
  <c r="G47" i="37"/>
  <c r="G45" i="37"/>
  <c r="G43" i="37"/>
  <c r="G41" i="37"/>
  <c r="G39" i="37"/>
  <c r="G37" i="37"/>
  <c r="G35" i="37"/>
  <c r="G33" i="37"/>
  <c r="G31" i="37"/>
  <c r="G29" i="37"/>
  <c r="G27" i="37"/>
  <c r="G25" i="37"/>
  <c r="G23" i="37"/>
  <c r="G21" i="37"/>
  <c r="G19" i="37"/>
  <c r="G59" i="37"/>
  <c r="G57" i="37"/>
  <c r="G55" i="37"/>
  <c r="G52" i="37"/>
  <c r="G50" i="37"/>
  <c r="G48" i="37"/>
  <c r="G46" i="37"/>
  <c r="G44" i="37"/>
  <c r="G42" i="37"/>
  <c r="G40" i="37"/>
  <c r="G38" i="37"/>
  <c r="G36" i="37"/>
  <c r="G34" i="37"/>
  <c r="G32" i="37"/>
  <c r="G30" i="37"/>
  <c r="G28" i="37"/>
  <c r="G26" i="37"/>
  <c r="G24" i="37"/>
  <c r="G22" i="37"/>
  <c r="G20" i="37"/>
  <c r="H23" i="37"/>
  <c r="H27" i="37"/>
  <c r="H29" i="37"/>
  <c r="H31" i="37"/>
  <c r="H33" i="37"/>
  <c r="H35" i="37"/>
  <c r="H37" i="37"/>
  <c r="H39" i="37"/>
  <c r="H41" i="37"/>
  <c r="H43" i="37"/>
  <c r="H45" i="37"/>
  <c r="H47" i="37"/>
  <c r="H49" i="37"/>
  <c r="H51" i="37"/>
  <c r="H53" i="37"/>
  <c r="H21" i="37"/>
  <c r="H25" i="37"/>
  <c r="H20" i="37"/>
  <c r="H22" i="37"/>
  <c r="H24" i="37"/>
  <c r="H26" i="37"/>
  <c r="H28" i="37"/>
  <c r="H30" i="37"/>
  <c r="H32" i="37"/>
  <c r="H34" i="37"/>
  <c r="H36" i="37"/>
  <c r="H38" i="37"/>
  <c r="H40" i="37"/>
  <c r="H42" i="37"/>
  <c r="H44" i="37"/>
  <c r="H46" i="37"/>
  <c r="H48" i="37"/>
  <c r="H50" i="37"/>
  <c r="H52" i="37"/>
  <c r="H19" i="37"/>
  <c r="H61" i="37"/>
  <c r="H63" i="37"/>
  <c r="H65" i="37"/>
  <c r="H67" i="37"/>
  <c r="H69" i="37"/>
  <c r="H71" i="37"/>
  <c r="H73" i="37"/>
  <c r="H75" i="37"/>
  <c r="H77" i="37"/>
  <c r="H79" i="37"/>
  <c r="H81" i="37"/>
  <c r="H83" i="37"/>
  <c r="H85" i="37"/>
  <c r="H87" i="37"/>
  <c r="H89" i="37"/>
  <c r="H91" i="37"/>
  <c r="H93" i="37"/>
  <c r="H95" i="37"/>
  <c r="H97" i="37"/>
  <c r="H99" i="37"/>
  <c r="H101" i="37"/>
  <c r="H103" i="37"/>
  <c r="H105" i="37"/>
  <c r="H107" i="37"/>
  <c r="H109" i="37"/>
  <c r="H112" i="37"/>
  <c r="H114" i="37"/>
  <c r="H116" i="37"/>
  <c r="H118" i="37"/>
  <c r="H120" i="37"/>
  <c r="H122" i="37"/>
  <c r="H124" i="37"/>
  <c r="H126" i="37"/>
  <c r="H128" i="37"/>
  <c r="H130" i="37"/>
  <c r="H132" i="37"/>
  <c r="H134" i="37"/>
  <c r="H136" i="37"/>
  <c r="H55" i="37"/>
  <c r="H57" i="37"/>
  <c r="H59" i="37"/>
  <c r="H60" i="37"/>
  <c r="H62" i="37"/>
  <c r="H64" i="37"/>
  <c r="H66" i="37"/>
  <c r="H68" i="37"/>
  <c r="H70" i="37"/>
  <c r="H72" i="37"/>
  <c r="H74" i="37"/>
  <c r="H76" i="37"/>
  <c r="H78" i="37"/>
  <c r="H80" i="37"/>
  <c r="H82" i="37"/>
  <c r="H84" i="37"/>
  <c r="H86" i="37"/>
  <c r="H88" i="37"/>
  <c r="H90" i="37"/>
  <c r="H92" i="37"/>
  <c r="H94" i="37"/>
  <c r="H96" i="37"/>
  <c r="H98" i="37"/>
  <c r="H100" i="37"/>
  <c r="H102" i="37"/>
  <c r="H104" i="37"/>
  <c r="H106" i="37"/>
  <c r="H108" i="37"/>
  <c r="H110" i="37"/>
  <c r="H113" i="37"/>
  <c r="H115" i="37"/>
  <c r="H117" i="37"/>
  <c r="H119" i="37"/>
  <c r="H121" i="37"/>
  <c r="H123" i="37"/>
  <c r="H125" i="37"/>
  <c r="H127" i="37"/>
  <c r="H129" i="37"/>
  <c r="H131" i="37"/>
  <c r="H133" i="37"/>
  <c r="H135" i="37"/>
  <c r="G137" i="37" l="1"/>
  <c r="H137" i="37"/>
  <c r="C137" i="36" l="1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37" i="36" l="1"/>
  <c r="G11" i="36" s="1"/>
  <c r="G12" i="36" s="1"/>
  <c r="G136" i="36" s="1"/>
  <c r="H136" i="36" s="1"/>
  <c r="S111" i="35"/>
  <c r="G20" i="36" l="1"/>
  <c r="H20" i="36" s="1"/>
  <c r="G30" i="36"/>
  <c r="H30" i="36" s="1"/>
  <c r="G46" i="36"/>
  <c r="H46" i="36" s="1"/>
  <c r="G35" i="36"/>
  <c r="H35" i="36" s="1"/>
  <c r="G26" i="36"/>
  <c r="H26" i="36" s="1"/>
  <c r="G38" i="36"/>
  <c r="H38" i="36" s="1"/>
  <c r="G19" i="36"/>
  <c r="H19" i="36" s="1"/>
  <c r="G51" i="36"/>
  <c r="H51" i="36" s="1"/>
  <c r="G24" i="36"/>
  <c r="H24" i="36" s="1"/>
  <c r="G28" i="36"/>
  <c r="H28" i="36" s="1"/>
  <c r="G34" i="36"/>
  <c r="H34" i="36" s="1"/>
  <c r="G42" i="36"/>
  <c r="H42" i="36" s="1"/>
  <c r="G50" i="36"/>
  <c r="H50" i="36" s="1"/>
  <c r="G27" i="36"/>
  <c r="H27" i="36" s="1"/>
  <c r="G43" i="36"/>
  <c r="H43" i="36" s="1"/>
  <c r="G71" i="36"/>
  <c r="H71" i="36" s="1"/>
  <c r="G32" i="36"/>
  <c r="H32" i="36" s="1"/>
  <c r="G36" i="36"/>
  <c r="H36" i="36" s="1"/>
  <c r="G40" i="36"/>
  <c r="H40" i="36" s="1"/>
  <c r="G44" i="36"/>
  <c r="H44" i="36" s="1"/>
  <c r="G48" i="36"/>
  <c r="H48" i="36" s="1"/>
  <c r="G54" i="36"/>
  <c r="H54" i="36" s="1"/>
  <c r="G23" i="36"/>
  <c r="H23" i="36" s="1"/>
  <c r="G31" i="36"/>
  <c r="H31" i="36" s="1"/>
  <c r="G39" i="36"/>
  <c r="H39" i="36" s="1"/>
  <c r="G47" i="36"/>
  <c r="H47" i="36" s="1"/>
  <c r="G59" i="36"/>
  <c r="H59" i="36" s="1"/>
  <c r="G93" i="36"/>
  <c r="H93" i="36" s="1"/>
  <c r="G52" i="36"/>
  <c r="H52" i="36" s="1"/>
  <c r="G22" i="36"/>
  <c r="H22" i="36" s="1"/>
  <c r="G21" i="36"/>
  <c r="H21" i="36" s="1"/>
  <c r="G25" i="36"/>
  <c r="H25" i="36" s="1"/>
  <c r="G29" i="36"/>
  <c r="H29" i="36" s="1"/>
  <c r="G33" i="36"/>
  <c r="H33" i="36" s="1"/>
  <c r="G37" i="36"/>
  <c r="H37" i="36" s="1"/>
  <c r="G41" i="36"/>
  <c r="H41" i="36" s="1"/>
  <c r="G45" i="36"/>
  <c r="H45" i="36" s="1"/>
  <c r="G49" i="36"/>
  <c r="H49" i="36" s="1"/>
  <c r="G55" i="36"/>
  <c r="H55" i="36" s="1"/>
  <c r="G63" i="36"/>
  <c r="H63" i="36" s="1"/>
  <c r="G79" i="36"/>
  <c r="H79" i="36" s="1"/>
  <c r="G109" i="36"/>
  <c r="H109" i="36" s="1"/>
  <c r="G53" i="36"/>
  <c r="H53" i="36" s="1"/>
  <c r="G57" i="36"/>
  <c r="H57" i="36" s="1"/>
  <c r="G61" i="36"/>
  <c r="H61" i="36" s="1"/>
  <c r="G67" i="36"/>
  <c r="H67" i="36" s="1"/>
  <c r="G75" i="36"/>
  <c r="H75" i="36" s="1"/>
  <c r="G85" i="36"/>
  <c r="H85" i="36" s="1"/>
  <c r="G101" i="36"/>
  <c r="H101" i="36" s="1"/>
  <c r="G125" i="36"/>
  <c r="H125" i="36" s="1"/>
  <c r="G65" i="36"/>
  <c r="H65" i="36" s="1"/>
  <c r="G69" i="36"/>
  <c r="H69" i="36" s="1"/>
  <c r="G73" i="36"/>
  <c r="H73" i="36" s="1"/>
  <c r="G77" i="36"/>
  <c r="H77" i="36" s="1"/>
  <c r="G81" i="36"/>
  <c r="H81" i="36" s="1"/>
  <c r="G89" i="36"/>
  <c r="H89" i="36" s="1"/>
  <c r="G97" i="36"/>
  <c r="H97" i="36" s="1"/>
  <c r="G105" i="36"/>
  <c r="H105" i="36" s="1"/>
  <c r="G115" i="36"/>
  <c r="H115" i="36" s="1"/>
  <c r="G60" i="36"/>
  <c r="H60" i="36" s="1"/>
  <c r="G83" i="36"/>
  <c r="H83" i="36" s="1"/>
  <c r="G87" i="36"/>
  <c r="H87" i="36" s="1"/>
  <c r="G91" i="36"/>
  <c r="H91" i="36" s="1"/>
  <c r="G95" i="36"/>
  <c r="H95" i="36" s="1"/>
  <c r="G99" i="36"/>
  <c r="H99" i="36" s="1"/>
  <c r="G103" i="36"/>
  <c r="H103" i="36" s="1"/>
  <c r="G107" i="36"/>
  <c r="H107" i="36" s="1"/>
  <c r="G113" i="36"/>
  <c r="H113" i="36" s="1"/>
  <c r="G117" i="36"/>
  <c r="H117" i="36" s="1"/>
  <c r="G133" i="36"/>
  <c r="H133" i="36" s="1"/>
  <c r="G74" i="36"/>
  <c r="H74" i="36" s="1"/>
  <c r="G121" i="36"/>
  <c r="H121" i="36" s="1"/>
  <c r="G129" i="36"/>
  <c r="H129" i="36" s="1"/>
  <c r="G56" i="36"/>
  <c r="H56" i="36" s="1"/>
  <c r="G66" i="36"/>
  <c r="H66" i="36" s="1"/>
  <c r="G86" i="36"/>
  <c r="H86" i="36" s="1"/>
  <c r="G119" i="36"/>
  <c r="H119" i="36" s="1"/>
  <c r="G123" i="36"/>
  <c r="H123" i="36" s="1"/>
  <c r="G127" i="36"/>
  <c r="H127" i="36" s="1"/>
  <c r="G131" i="36"/>
  <c r="H131" i="36" s="1"/>
  <c r="G135" i="36"/>
  <c r="H135" i="36" s="1"/>
  <c r="G58" i="36"/>
  <c r="H58" i="36" s="1"/>
  <c r="G62" i="36"/>
  <c r="H62" i="36" s="1"/>
  <c r="G70" i="36"/>
  <c r="H70" i="36" s="1"/>
  <c r="G78" i="36"/>
  <c r="H78" i="36" s="1"/>
  <c r="G106" i="36"/>
  <c r="H106" i="36" s="1"/>
  <c r="G64" i="36"/>
  <c r="H64" i="36" s="1"/>
  <c r="G68" i="36"/>
  <c r="H68" i="36" s="1"/>
  <c r="G72" i="36"/>
  <c r="H72" i="36" s="1"/>
  <c r="G76" i="36"/>
  <c r="H76" i="36" s="1"/>
  <c r="G82" i="36"/>
  <c r="H82" i="36" s="1"/>
  <c r="G90" i="36"/>
  <c r="H90" i="36" s="1"/>
  <c r="G120" i="36"/>
  <c r="H120" i="36" s="1"/>
  <c r="G80" i="36"/>
  <c r="H80" i="36" s="1"/>
  <c r="G84" i="36"/>
  <c r="H84" i="36" s="1"/>
  <c r="G88" i="36"/>
  <c r="H88" i="36" s="1"/>
  <c r="G98" i="36"/>
  <c r="H98" i="36" s="1"/>
  <c r="G112" i="36"/>
  <c r="H112" i="36" s="1"/>
  <c r="G128" i="36"/>
  <c r="H128" i="36" s="1"/>
  <c r="G94" i="36"/>
  <c r="H94" i="36" s="1"/>
  <c r="G102" i="36"/>
  <c r="H102" i="36" s="1"/>
  <c r="G110" i="36"/>
  <c r="H110" i="36" s="1"/>
  <c r="G116" i="36"/>
  <c r="H116" i="36" s="1"/>
  <c r="G124" i="36"/>
  <c r="H124" i="36" s="1"/>
  <c r="G132" i="36"/>
  <c r="H132" i="36" s="1"/>
  <c r="G92" i="36"/>
  <c r="H92" i="36" s="1"/>
  <c r="G96" i="36"/>
  <c r="H96" i="36" s="1"/>
  <c r="G100" i="36"/>
  <c r="H100" i="36" s="1"/>
  <c r="G104" i="36"/>
  <c r="H104" i="36" s="1"/>
  <c r="G108" i="36"/>
  <c r="H108" i="36" s="1"/>
  <c r="G111" i="36"/>
  <c r="H111" i="36" s="1"/>
  <c r="G114" i="36"/>
  <c r="H114" i="36" s="1"/>
  <c r="G118" i="36"/>
  <c r="H118" i="36" s="1"/>
  <c r="G122" i="36"/>
  <c r="H122" i="36" s="1"/>
  <c r="G126" i="36"/>
  <c r="H126" i="36" s="1"/>
  <c r="G130" i="36"/>
  <c r="H130" i="36" s="1"/>
  <c r="G134" i="36"/>
  <c r="H134" i="36" s="1"/>
  <c r="F56" i="35"/>
  <c r="H137" i="36" l="1"/>
  <c r="G137" i="36"/>
  <c r="C145" i="35"/>
  <c r="F144" i="35"/>
  <c r="F143" i="35"/>
  <c r="F142" i="35"/>
  <c r="F141" i="35"/>
  <c r="F140" i="35"/>
  <c r="F145" i="35" s="1"/>
  <c r="E139" i="35"/>
  <c r="D139" i="35"/>
  <c r="C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G14" i="35"/>
  <c r="F137" i="35" l="1"/>
  <c r="G11" i="35" s="1"/>
  <c r="G12" i="35" s="1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G107" i="34"/>
  <c r="G108" i="34"/>
  <c r="G109" i="34"/>
  <c r="G110" i="34"/>
  <c r="G111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28" i="34"/>
  <c r="G129" i="34"/>
  <c r="G130" i="34"/>
  <c r="G131" i="34"/>
  <c r="G132" i="34"/>
  <c r="G133" i="34"/>
  <c r="G134" i="34"/>
  <c r="G135" i="34"/>
  <c r="G136" i="34"/>
  <c r="G20" i="34"/>
  <c r="G21" i="34"/>
  <c r="G22" i="34"/>
  <c r="G23" i="34"/>
  <c r="G19" i="34"/>
  <c r="G136" i="35" l="1"/>
  <c r="H136" i="35" s="1"/>
  <c r="G134" i="35"/>
  <c r="H134" i="35" s="1"/>
  <c r="G132" i="35"/>
  <c r="H132" i="35" s="1"/>
  <c r="G130" i="35"/>
  <c r="H130" i="35" s="1"/>
  <c r="G128" i="35"/>
  <c r="H128" i="35" s="1"/>
  <c r="G126" i="35"/>
  <c r="H126" i="35" s="1"/>
  <c r="G124" i="35"/>
  <c r="H124" i="35" s="1"/>
  <c r="G122" i="35"/>
  <c r="H122" i="35" s="1"/>
  <c r="G120" i="35"/>
  <c r="H120" i="35" s="1"/>
  <c r="G118" i="35"/>
  <c r="H118" i="35" s="1"/>
  <c r="G116" i="35"/>
  <c r="H116" i="35" s="1"/>
  <c r="G114" i="35"/>
  <c r="H114" i="35" s="1"/>
  <c r="G112" i="35"/>
  <c r="H112" i="35" s="1"/>
  <c r="G110" i="35"/>
  <c r="H110" i="35" s="1"/>
  <c r="G108" i="35"/>
  <c r="H108" i="35" s="1"/>
  <c r="G106" i="35"/>
  <c r="H106" i="35" s="1"/>
  <c r="G104" i="35"/>
  <c r="H104" i="35" s="1"/>
  <c r="G102" i="35"/>
  <c r="H102" i="35" s="1"/>
  <c r="G100" i="35"/>
  <c r="H100" i="35" s="1"/>
  <c r="G98" i="35"/>
  <c r="H98" i="35" s="1"/>
  <c r="G96" i="35"/>
  <c r="H96" i="35" s="1"/>
  <c r="G94" i="35"/>
  <c r="H94" i="35" s="1"/>
  <c r="G92" i="35"/>
  <c r="H92" i="35" s="1"/>
  <c r="G90" i="35"/>
  <c r="H90" i="35" s="1"/>
  <c r="G88" i="35"/>
  <c r="H88" i="35" s="1"/>
  <c r="G86" i="35"/>
  <c r="H86" i="35" s="1"/>
  <c r="G84" i="35"/>
  <c r="H84" i="35" s="1"/>
  <c r="G82" i="35"/>
  <c r="H82" i="35" s="1"/>
  <c r="G80" i="35"/>
  <c r="H80" i="35" s="1"/>
  <c r="G78" i="35"/>
  <c r="H78" i="35" s="1"/>
  <c r="G76" i="35"/>
  <c r="H76" i="35" s="1"/>
  <c r="G74" i="35"/>
  <c r="H74" i="35" s="1"/>
  <c r="G72" i="35"/>
  <c r="H72" i="35" s="1"/>
  <c r="G70" i="35"/>
  <c r="H70" i="35" s="1"/>
  <c r="G68" i="35"/>
  <c r="H68" i="35" s="1"/>
  <c r="G66" i="35"/>
  <c r="H66" i="35" s="1"/>
  <c r="G64" i="35"/>
  <c r="H64" i="35" s="1"/>
  <c r="G62" i="35"/>
  <c r="H62" i="35" s="1"/>
  <c r="G60" i="35"/>
  <c r="H60" i="35" s="1"/>
  <c r="G58" i="35"/>
  <c r="H58" i="35" s="1"/>
  <c r="G135" i="35"/>
  <c r="H135" i="35" s="1"/>
  <c r="G133" i="35"/>
  <c r="H133" i="35" s="1"/>
  <c r="G131" i="35"/>
  <c r="H131" i="35" s="1"/>
  <c r="G129" i="35"/>
  <c r="H129" i="35" s="1"/>
  <c r="G127" i="35"/>
  <c r="H127" i="35" s="1"/>
  <c r="G125" i="35"/>
  <c r="H125" i="35" s="1"/>
  <c r="G123" i="35"/>
  <c r="H123" i="35" s="1"/>
  <c r="G121" i="35"/>
  <c r="H121" i="35" s="1"/>
  <c r="G119" i="35"/>
  <c r="H119" i="35" s="1"/>
  <c r="G117" i="35"/>
  <c r="H117" i="35" s="1"/>
  <c r="G115" i="35"/>
  <c r="H115" i="35" s="1"/>
  <c r="G113" i="35"/>
  <c r="H113" i="35" s="1"/>
  <c r="G111" i="35"/>
  <c r="H111" i="35" s="1"/>
  <c r="G109" i="35"/>
  <c r="H109" i="35" s="1"/>
  <c r="G107" i="35"/>
  <c r="H107" i="35" s="1"/>
  <c r="G105" i="35"/>
  <c r="H105" i="35" s="1"/>
  <c r="G103" i="35"/>
  <c r="H103" i="35" s="1"/>
  <c r="G101" i="35"/>
  <c r="H101" i="35" s="1"/>
  <c r="G99" i="35"/>
  <c r="H99" i="35" s="1"/>
  <c r="G97" i="35"/>
  <c r="H97" i="35" s="1"/>
  <c r="G95" i="35"/>
  <c r="H95" i="35" s="1"/>
  <c r="G93" i="35"/>
  <c r="H93" i="35" s="1"/>
  <c r="G91" i="35"/>
  <c r="H91" i="35" s="1"/>
  <c r="G89" i="35"/>
  <c r="H89" i="35" s="1"/>
  <c r="G87" i="35"/>
  <c r="H87" i="35" s="1"/>
  <c r="G85" i="35"/>
  <c r="H85" i="35" s="1"/>
  <c r="G83" i="35"/>
  <c r="H83" i="35" s="1"/>
  <c r="G81" i="35"/>
  <c r="H81" i="35" s="1"/>
  <c r="G79" i="35"/>
  <c r="H79" i="35" s="1"/>
  <c r="G77" i="35"/>
  <c r="H77" i="35" s="1"/>
  <c r="G75" i="35"/>
  <c r="H75" i="35" s="1"/>
  <c r="G73" i="35"/>
  <c r="H73" i="35" s="1"/>
  <c r="G71" i="35"/>
  <c r="H71" i="35" s="1"/>
  <c r="G69" i="35"/>
  <c r="H69" i="35" s="1"/>
  <c r="G67" i="35"/>
  <c r="H67" i="35" s="1"/>
  <c r="G65" i="35"/>
  <c r="H65" i="35" s="1"/>
  <c r="G63" i="35"/>
  <c r="H63" i="35" s="1"/>
  <c r="G61" i="35"/>
  <c r="H61" i="35" s="1"/>
  <c r="G59" i="35"/>
  <c r="H59" i="35" s="1"/>
  <c r="G57" i="35"/>
  <c r="H57" i="35" s="1"/>
  <c r="G55" i="35"/>
  <c r="H55" i="35" s="1"/>
  <c r="G56" i="35"/>
  <c r="H56" i="35" s="1"/>
  <c r="G54" i="35"/>
  <c r="H54" i="35" s="1"/>
  <c r="G52" i="35"/>
  <c r="H52" i="35" s="1"/>
  <c r="G50" i="35"/>
  <c r="H50" i="35" s="1"/>
  <c r="G48" i="35"/>
  <c r="H48" i="35" s="1"/>
  <c r="G46" i="35"/>
  <c r="H46" i="35" s="1"/>
  <c r="G44" i="35"/>
  <c r="H44" i="35" s="1"/>
  <c r="G42" i="35"/>
  <c r="H42" i="35" s="1"/>
  <c r="G40" i="35"/>
  <c r="H40" i="35" s="1"/>
  <c r="G38" i="35"/>
  <c r="H38" i="35" s="1"/>
  <c r="G36" i="35"/>
  <c r="H36" i="35" s="1"/>
  <c r="G34" i="35"/>
  <c r="H34" i="35" s="1"/>
  <c r="G32" i="35"/>
  <c r="H32" i="35" s="1"/>
  <c r="G30" i="35"/>
  <c r="H30" i="35" s="1"/>
  <c r="G28" i="35"/>
  <c r="H28" i="35" s="1"/>
  <c r="G26" i="35"/>
  <c r="H26" i="35" s="1"/>
  <c r="G24" i="35"/>
  <c r="H24" i="35" s="1"/>
  <c r="G22" i="35"/>
  <c r="H22" i="35" s="1"/>
  <c r="G20" i="35"/>
  <c r="H20" i="35" s="1"/>
  <c r="G27" i="35"/>
  <c r="H27" i="35" s="1"/>
  <c r="G23" i="35"/>
  <c r="H23" i="35" s="1"/>
  <c r="G53" i="35"/>
  <c r="H53" i="35" s="1"/>
  <c r="G51" i="35"/>
  <c r="H51" i="35" s="1"/>
  <c r="G49" i="35"/>
  <c r="H49" i="35" s="1"/>
  <c r="G47" i="35"/>
  <c r="H47" i="35" s="1"/>
  <c r="G45" i="35"/>
  <c r="H45" i="35" s="1"/>
  <c r="G43" i="35"/>
  <c r="H43" i="35" s="1"/>
  <c r="G41" i="35"/>
  <c r="H41" i="35" s="1"/>
  <c r="G39" i="35"/>
  <c r="H39" i="35" s="1"/>
  <c r="G37" i="35"/>
  <c r="H37" i="35" s="1"/>
  <c r="G35" i="35"/>
  <c r="H35" i="35" s="1"/>
  <c r="G33" i="35"/>
  <c r="H33" i="35" s="1"/>
  <c r="G31" i="35"/>
  <c r="H31" i="35" s="1"/>
  <c r="G29" i="35"/>
  <c r="H29" i="35" s="1"/>
  <c r="G25" i="35"/>
  <c r="H25" i="35" s="1"/>
  <c r="G21" i="35"/>
  <c r="H21" i="35" s="1"/>
  <c r="G19" i="35"/>
  <c r="C145" i="34"/>
  <c r="F144" i="34"/>
  <c r="F143" i="34"/>
  <c r="F142" i="34"/>
  <c r="F141" i="34"/>
  <c r="F140" i="34"/>
  <c r="E139" i="34"/>
  <c r="D139" i="34"/>
  <c r="C137" i="34"/>
  <c r="F136" i="34"/>
  <c r="F135" i="34"/>
  <c r="F134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G137" i="35" l="1"/>
  <c r="H19" i="35"/>
  <c r="H137" i="35" s="1"/>
  <c r="F145" i="34"/>
  <c r="G14" i="34" s="1"/>
  <c r="F137" i="34"/>
  <c r="G11" i="34" s="1"/>
  <c r="G12" i="34" s="1"/>
  <c r="H136" i="34" s="1"/>
  <c r="C145" i="33"/>
  <c r="F144" i="33"/>
  <c r="F143" i="33"/>
  <c r="F142" i="33"/>
  <c r="F141" i="33"/>
  <c r="F140" i="33"/>
  <c r="E139" i="33"/>
  <c r="D139" i="33"/>
  <c r="C137" i="33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H24" i="34" l="1"/>
  <c r="H52" i="34"/>
  <c r="H36" i="34"/>
  <c r="H33" i="34"/>
  <c r="H30" i="34"/>
  <c r="H44" i="34"/>
  <c r="H19" i="34"/>
  <c r="H59" i="34"/>
  <c r="H22" i="34"/>
  <c r="H28" i="34"/>
  <c r="H32" i="34"/>
  <c r="H40" i="34"/>
  <c r="H48" i="34"/>
  <c r="H20" i="34"/>
  <c r="H25" i="34"/>
  <c r="H43" i="34"/>
  <c r="H97" i="34"/>
  <c r="H34" i="34"/>
  <c r="H38" i="34"/>
  <c r="H42" i="34"/>
  <c r="H46" i="34"/>
  <c r="H50" i="34"/>
  <c r="H54" i="34"/>
  <c r="H26" i="34"/>
  <c r="H21" i="34"/>
  <c r="H29" i="34"/>
  <c r="H37" i="34"/>
  <c r="H51" i="34"/>
  <c r="H69" i="34"/>
  <c r="H129" i="34"/>
  <c r="H23" i="34"/>
  <c r="H27" i="34"/>
  <c r="H31" i="34"/>
  <c r="H35" i="34"/>
  <c r="H39" i="34"/>
  <c r="H47" i="34"/>
  <c r="H55" i="34"/>
  <c r="H63" i="34"/>
  <c r="H81" i="34"/>
  <c r="H113" i="34"/>
  <c r="H70" i="34"/>
  <c r="H41" i="34"/>
  <c r="H45" i="34"/>
  <c r="H49" i="34"/>
  <c r="H53" i="34"/>
  <c r="H57" i="34"/>
  <c r="H61" i="34"/>
  <c r="H65" i="34"/>
  <c r="H73" i="34"/>
  <c r="H89" i="34"/>
  <c r="H105" i="34"/>
  <c r="H121" i="34"/>
  <c r="H56" i="34"/>
  <c r="H86" i="34"/>
  <c r="H67" i="34"/>
  <c r="H71" i="34"/>
  <c r="H77" i="34"/>
  <c r="H85" i="34"/>
  <c r="H93" i="34"/>
  <c r="H101" i="34"/>
  <c r="H109" i="34"/>
  <c r="H117" i="34"/>
  <c r="H125" i="34"/>
  <c r="H133" i="34"/>
  <c r="H62" i="34"/>
  <c r="H78" i="34"/>
  <c r="H100" i="34"/>
  <c r="H75" i="34"/>
  <c r="H79" i="34"/>
  <c r="H83" i="34"/>
  <c r="H87" i="34"/>
  <c r="H91" i="34"/>
  <c r="H95" i="34"/>
  <c r="H99" i="34"/>
  <c r="H103" i="34"/>
  <c r="H107" i="34"/>
  <c r="H111" i="34"/>
  <c r="H115" i="34"/>
  <c r="H119" i="34"/>
  <c r="H123" i="34"/>
  <c r="H127" i="34"/>
  <c r="H131" i="34"/>
  <c r="H135" i="34"/>
  <c r="H58" i="34"/>
  <c r="H66" i="34"/>
  <c r="H74" i="34"/>
  <c r="H82" i="34"/>
  <c r="H92" i="34"/>
  <c r="H110" i="34"/>
  <c r="H60" i="34"/>
  <c r="H64" i="34"/>
  <c r="H68" i="34"/>
  <c r="H72" i="34"/>
  <c r="H76" i="34"/>
  <c r="H80" i="34"/>
  <c r="H84" i="34"/>
  <c r="H88" i="34"/>
  <c r="H96" i="34"/>
  <c r="H104" i="34"/>
  <c r="H118" i="34"/>
  <c r="H126" i="34"/>
  <c r="H90" i="34"/>
  <c r="H94" i="34"/>
  <c r="H98" i="34"/>
  <c r="H102" i="34"/>
  <c r="H106" i="34"/>
  <c r="H114" i="34"/>
  <c r="H122" i="34"/>
  <c r="H130" i="34"/>
  <c r="H134" i="34"/>
  <c r="H108" i="34"/>
  <c r="H112" i="34"/>
  <c r="H116" i="34"/>
  <c r="H120" i="34"/>
  <c r="H124" i="34"/>
  <c r="H128" i="34"/>
  <c r="H132" i="34"/>
  <c r="F137" i="33"/>
  <c r="G11" i="33" s="1"/>
  <c r="G12" i="33" s="1"/>
  <c r="G136" i="33" s="1"/>
  <c r="H136" i="33" s="1"/>
  <c r="F145" i="33"/>
  <c r="G14" i="33" s="1"/>
  <c r="C145" i="32"/>
  <c r="F144" i="32"/>
  <c r="F143" i="32"/>
  <c r="F142" i="32"/>
  <c r="F141" i="32"/>
  <c r="F140" i="32"/>
  <c r="F145" i="32" s="1"/>
  <c r="E139" i="32"/>
  <c r="D139" i="32"/>
  <c r="C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G14" i="32"/>
  <c r="H137" i="34" l="1"/>
  <c r="G137" i="34"/>
  <c r="G26" i="33"/>
  <c r="H26" i="33" s="1"/>
  <c r="G21" i="33"/>
  <c r="H21" i="33" s="1"/>
  <c r="G40" i="33"/>
  <c r="H40" i="33" s="1"/>
  <c r="G51" i="33"/>
  <c r="H51" i="33" s="1"/>
  <c r="G22" i="33"/>
  <c r="H22" i="33" s="1"/>
  <c r="G32" i="33"/>
  <c r="H32" i="33" s="1"/>
  <c r="G48" i="33"/>
  <c r="H48" i="33" s="1"/>
  <c r="G35" i="33"/>
  <c r="H35" i="33" s="1"/>
  <c r="G81" i="33"/>
  <c r="H81" i="33" s="1"/>
  <c r="G20" i="33"/>
  <c r="H20" i="33" s="1"/>
  <c r="G24" i="33"/>
  <c r="H24" i="33" s="1"/>
  <c r="G28" i="33"/>
  <c r="H28" i="33" s="1"/>
  <c r="G36" i="33"/>
  <c r="H36" i="33" s="1"/>
  <c r="G44" i="33"/>
  <c r="H44" i="33" s="1"/>
  <c r="G52" i="33"/>
  <c r="H52" i="33" s="1"/>
  <c r="G27" i="33"/>
  <c r="H27" i="33" s="1"/>
  <c r="G43" i="33"/>
  <c r="H43" i="33" s="1"/>
  <c r="G63" i="33"/>
  <c r="H63" i="33" s="1"/>
  <c r="G113" i="33"/>
  <c r="H113" i="33" s="1"/>
  <c r="G30" i="33"/>
  <c r="H30" i="33" s="1"/>
  <c r="G34" i="33"/>
  <c r="H34" i="33" s="1"/>
  <c r="G38" i="33"/>
  <c r="H38" i="33" s="1"/>
  <c r="G42" i="33"/>
  <c r="H42" i="33" s="1"/>
  <c r="G46" i="33"/>
  <c r="H46" i="33" s="1"/>
  <c r="G50" i="33"/>
  <c r="H50" i="33" s="1"/>
  <c r="G19" i="33"/>
  <c r="H19" i="33" s="1"/>
  <c r="G23" i="33"/>
  <c r="H23" i="33" s="1"/>
  <c r="G31" i="33"/>
  <c r="H31" i="33" s="1"/>
  <c r="G39" i="33"/>
  <c r="H39" i="33" s="1"/>
  <c r="G47" i="33"/>
  <c r="H47" i="33" s="1"/>
  <c r="G55" i="33"/>
  <c r="H55" i="33" s="1"/>
  <c r="G71" i="33"/>
  <c r="H71" i="33" s="1"/>
  <c r="G97" i="33"/>
  <c r="H97" i="33" s="1"/>
  <c r="G58" i="33"/>
  <c r="H58" i="33" s="1"/>
  <c r="G25" i="33"/>
  <c r="H25" i="33" s="1"/>
  <c r="G29" i="33"/>
  <c r="H29" i="33" s="1"/>
  <c r="G33" i="33"/>
  <c r="H33" i="33" s="1"/>
  <c r="G37" i="33"/>
  <c r="H37" i="33" s="1"/>
  <c r="G41" i="33"/>
  <c r="H41" i="33" s="1"/>
  <c r="G45" i="33"/>
  <c r="H45" i="33" s="1"/>
  <c r="G49" i="33"/>
  <c r="H49" i="33" s="1"/>
  <c r="G53" i="33"/>
  <c r="H53" i="33" s="1"/>
  <c r="G59" i="33"/>
  <c r="H59" i="33" s="1"/>
  <c r="G67" i="33"/>
  <c r="H67" i="33" s="1"/>
  <c r="G75" i="33"/>
  <c r="H75" i="33" s="1"/>
  <c r="G89" i="33"/>
  <c r="H89" i="33" s="1"/>
  <c r="G105" i="33"/>
  <c r="H105" i="33" s="1"/>
  <c r="G125" i="33"/>
  <c r="H125" i="33" s="1"/>
  <c r="G82" i="33"/>
  <c r="H82" i="33" s="1"/>
  <c r="G57" i="33"/>
  <c r="H57" i="33" s="1"/>
  <c r="G61" i="33"/>
  <c r="H61" i="33" s="1"/>
  <c r="G65" i="33"/>
  <c r="H65" i="33" s="1"/>
  <c r="G69" i="33"/>
  <c r="H69" i="33" s="1"/>
  <c r="G73" i="33"/>
  <c r="H73" i="33" s="1"/>
  <c r="G77" i="33"/>
  <c r="H77" i="33" s="1"/>
  <c r="G85" i="33"/>
  <c r="H85" i="33" s="1"/>
  <c r="G93" i="33"/>
  <c r="H93" i="33" s="1"/>
  <c r="G101" i="33"/>
  <c r="H101" i="33" s="1"/>
  <c r="G109" i="33"/>
  <c r="H109" i="33" s="1"/>
  <c r="G117" i="33"/>
  <c r="H117" i="33" s="1"/>
  <c r="G133" i="33"/>
  <c r="H133" i="33" s="1"/>
  <c r="G66" i="33"/>
  <c r="H66" i="33" s="1"/>
  <c r="G104" i="33"/>
  <c r="H104" i="33" s="1"/>
  <c r="G79" i="33"/>
  <c r="H79" i="33" s="1"/>
  <c r="G83" i="33"/>
  <c r="H83" i="33" s="1"/>
  <c r="G87" i="33"/>
  <c r="H87" i="33" s="1"/>
  <c r="G91" i="33"/>
  <c r="H91" i="33" s="1"/>
  <c r="G95" i="33"/>
  <c r="H95" i="33" s="1"/>
  <c r="G99" i="33"/>
  <c r="H99" i="33" s="1"/>
  <c r="G103" i="33"/>
  <c r="H103" i="33" s="1"/>
  <c r="G107" i="33"/>
  <c r="H107" i="33" s="1"/>
  <c r="G111" i="33"/>
  <c r="H111" i="33" s="1"/>
  <c r="G115" i="33"/>
  <c r="H115" i="33" s="1"/>
  <c r="G121" i="33"/>
  <c r="H121" i="33" s="1"/>
  <c r="G129" i="33"/>
  <c r="H129" i="33" s="1"/>
  <c r="G54" i="33"/>
  <c r="H54" i="33" s="1"/>
  <c r="G62" i="33"/>
  <c r="H62" i="33" s="1"/>
  <c r="G74" i="33"/>
  <c r="H74" i="33" s="1"/>
  <c r="G90" i="33"/>
  <c r="H90" i="33" s="1"/>
  <c r="G120" i="33"/>
  <c r="H120" i="33" s="1"/>
  <c r="G119" i="33"/>
  <c r="H119" i="33" s="1"/>
  <c r="G123" i="33"/>
  <c r="H123" i="33" s="1"/>
  <c r="G127" i="33"/>
  <c r="H127" i="33" s="1"/>
  <c r="G131" i="33"/>
  <c r="H131" i="33" s="1"/>
  <c r="G135" i="33"/>
  <c r="H135" i="33" s="1"/>
  <c r="G56" i="33"/>
  <c r="H56" i="33" s="1"/>
  <c r="G60" i="33"/>
  <c r="H60" i="33" s="1"/>
  <c r="G64" i="33"/>
  <c r="H64" i="33" s="1"/>
  <c r="G70" i="33"/>
  <c r="H70" i="33" s="1"/>
  <c r="G78" i="33"/>
  <c r="H78" i="33" s="1"/>
  <c r="G86" i="33"/>
  <c r="H86" i="33" s="1"/>
  <c r="G96" i="33"/>
  <c r="H96" i="33" s="1"/>
  <c r="G112" i="33"/>
  <c r="H112" i="33" s="1"/>
  <c r="G128" i="33"/>
  <c r="H128" i="33" s="1"/>
  <c r="G68" i="33"/>
  <c r="H68" i="33" s="1"/>
  <c r="G72" i="33"/>
  <c r="H72" i="33" s="1"/>
  <c r="G76" i="33"/>
  <c r="H76" i="33" s="1"/>
  <c r="G80" i="33"/>
  <c r="H80" i="33" s="1"/>
  <c r="G84" i="33"/>
  <c r="H84" i="33" s="1"/>
  <c r="G88" i="33"/>
  <c r="H88" i="33" s="1"/>
  <c r="G92" i="33"/>
  <c r="H92" i="33" s="1"/>
  <c r="G100" i="33"/>
  <c r="H100" i="33" s="1"/>
  <c r="G108" i="33"/>
  <c r="H108" i="33" s="1"/>
  <c r="G116" i="33"/>
  <c r="H116" i="33" s="1"/>
  <c r="G124" i="33"/>
  <c r="H124" i="33" s="1"/>
  <c r="G132" i="33"/>
  <c r="H132" i="33" s="1"/>
  <c r="G94" i="33"/>
  <c r="H94" i="33" s="1"/>
  <c r="G98" i="33"/>
  <c r="H98" i="33" s="1"/>
  <c r="G102" i="33"/>
  <c r="H102" i="33" s="1"/>
  <c r="G106" i="33"/>
  <c r="H106" i="33" s="1"/>
  <c r="G110" i="33"/>
  <c r="H110" i="33" s="1"/>
  <c r="G114" i="33"/>
  <c r="H114" i="33" s="1"/>
  <c r="G118" i="33"/>
  <c r="H118" i="33" s="1"/>
  <c r="G122" i="33"/>
  <c r="H122" i="33" s="1"/>
  <c r="G126" i="33"/>
  <c r="H126" i="33" s="1"/>
  <c r="G130" i="33"/>
  <c r="H130" i="33" s="1"/>
  <c r="G134" i="33"/>
  <c r="H134" i="33" s="1"/>
  <c r="F137" i="32"/>
  <c r="G11" i="32" s="1"/>
  <c r="G12" i="32" s="1"/>
  <c r="G14" i="31"/>
  <c r="F80" i="31"/>
  <c r="C145" i="31"/>
  <c r="F144" i="31"/>
  <c r="F143" i="31"/>
  <c r="F142" i="31"/>
  <c r="F141" i="31"/>
  <c r="F140" i="31"/>
  <c r="E139" i="31"/>
  <c r="D139" i="31"/>
  <c r="C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H137" i="33" l="1"/>
  <c r="G137" i="33"/>
  <c r="G136" i="32"/>
  <c r="H136" i="32" s="1"/>
  <c r="G134" i="32"/>
  <c r="H134" i="32" s="1"/>
  <c r="G132" i="32"/>
  <c r="H132" i="32" s="1"/>
  <c r="G130" i="32"/>
  <c r="H130" i="32" s="1"/>
  <c r="G128" i="32"/>
  <c r="H128" i="32" s="1"/>
  <c r="G126" i="32"/>
  <c r="H126" i="32" s="1"/>
  <c r="G124" i="32"/>
  <c r="H124" i="32" s="1"/>
  <c r="G122" i="32"/>
  <c r="H122" i="32" s="1"/>
  <c r="G120" i="32"/>
  <c r="H120" i="32" s="1"/>
  <c r="G118" i="32"/>
  <c r="H118" i="32" s="1"/>
  <c r="G116" i="32"/>
  <c r="H116" i="32" s="1"/>
  <c r="G114" i="32"/>
  <c r="H114" i="32" s="1"/>
  <c r="G112" i="32"/>
  <c r="H112" i="32" s="1"/>
  <c r="G110" i="32"/>
  <c r="H110" i="32" s="1"/>
  <c r="G108" i="32"/>
  <c r="H108" i="32" s="1"/>
  <c r="G106" i="32"/>
  <c r="H106" i="32" s="1"/>
  <c r="G104" i="32"/>
  <c r="H104" i="32" s="1"/>
  <c r="G102" i="32"/>
  <c r="H102" i="32" s="1"/>
  <c r="G100" i="32"/>
  <c r="H100" i="32" s="1"/>
  <c r="G98" i="32"/>
  <c r="H98" i="32" s="1"/>
  <c r="G96" i="32"/>
  <c r="H96" i="32" s="1"/>
  <c r="G94" i="32"/>
  <c r="H94" i="32" s="1"/>
  <c r="G92" i="32"/>
  <c r="H92" i="32" s="1"/>
  <c r="G90" i="32"/>
  <c r="H90" i="32" s="1"/>
  <c r="G88" i="32"/>
  <c r="H88" i="32" s="1"/>
  <c r="G86" i="32"/>
  <c r="H86" i="32" s="1"/>
  <c r="G84" i="32"/>
  <c r="H84" i="32" s="1"/>
  <c r="G82" i="32"/>
  <c r="H82" i="32" s="1"/>
  <c r="G80" i="32"/>
  <c r="H80" i="32" s="1"/>
  <c r="G78" i="32"/>
  <c r="H78" i="32" s="1"/>
  <c r="G76" i="32"/>
  <c r="H76" i="32" s="1"/>
  <c r="G74" i="32"/>
  <c r="H74" i="32" s="1"/>
  <c r="G72" i="32"/>
  <c r="H72" i="32" s="1"/>
  <c r="G70" i="32"/>
  <c r="H70" i="32" s="1"/>
  <c r="G68" i="32"/>
  <c r="H68" i="32" s="1"/>
  <c r="G66" i="32"/>
  <c r="H66" i="32" s="1"/>
  <c r="G64" i="32"/>
  <c r="H64" i="32" s="1"/>
  <c r="G62" i="32"/>
  <c r="H62" i="32" s="1"/>
  <c r="G135" i="32"/>
  <c r="H135" i="32" s="1"/>
  <c r="G133" i="32"/>
  <c r="H133" i="32" s="1"/>
  <c r="G131" i="32"/>
  <c r="H131" i="32" s="1"/>
  <c r="G129" i="32"/>
  <c r="H129" i="32" s="1"/>
  <c r="G127" i="32"/>
  <c r="H127" i="32" s="1"/>
  <c r="G125" i="32"/>
  <c r="H125" i="32" s="1"/>
  <c r="G123" i="32"/>
  <c r="H123" i="32" s="1"/>
  <c r="G121" i="32"/>
  <c r="H121" i="32" s="1"/>
  <c r="G119" i="32"/>
  <c r="H119" i="32" s="1"/>
  <c r="G117" i="32"/>
  <c r="H117" i="32" s="1"/>
  <c r="G115" i="32"/>
  <c r="H115" i="32" s="1"/>
  <c r="G113" i="32"/>
  <c r="H113" i="32" s="1"/>
  <c r="G111" i="32"/>
  <c r="H111" i="32" s="1"/>
  <c r="G109" i="32"/>
  <c r="H109" i="32" s="1"/>
  <c r="G107" i="32"/>
  <c r="H107" i="32" s="1"/>
  <c r="G105" i="32"/>
  <c r="H105" i="32" s="1"/>
  <c r="G103" i="32"/>
  <c r="H103" i="32" s="1"/>
  <c r="G101" i="32"/>
  <c r="H101" i="32" s="1"/>
  <c r="G99" i="32"/>
  <c r="H99" i="32" s="1"/>
  <c r="G97" i="32"/>
  <c r="H97" i="32" s="1"/>
  <c r="G95" i="32"/>
  <c r="H95" i="32" s="1"/>
  <c r="G93" i="32"/>
  <c r="H93" i="32" s="1"/>
  <c r="G91" i="32"/>
  <c r="H91" i="32" s="1"/>
  <c r="G89" i="32"/>
  <c r="H89" i="32" s="1"/>
  <c r="G87" i="32"/>
  <c r="H87" i="32" s="1"/>
  <c r="G85" i="32"/>
  <c r="H85" i="32" s="1"/>
  <c r="G83" i="32"/>
  <c r="H83" i="32" s="1"/>
  <c r="G81" i="32"/>
  <c r="H81" i="32" s="1"/>
  <c r="G79" i="32"/>
  <c r="H79" i="32" s="1"/>
  <c r="G77" i="32"/>
  <c r="H77" i="32" s="1"/>
  <c r="G75" i="32"/>
  <c r="H75" i="32" s="1"/>
  <c r="G73" i="32"/>
  <c r="H73" i="32" s="1"/>
  <c r="G71" i="32"/>
  <c r="H71" i="32" s="1"/>
  <c r="G69" i="32"/>
  <c r="H69" i="32" s="1"/>
  <c r="G67" i="32"/>
  <c r="H67" i="32" s="1"/>
  <c r="G65" i="32"/>
  <c r="H65" i="32" s="1"/>
  <c r="G63" i="32"/>
  <c r="H63" i="32" s="1"/>
  <c r="G61" i="32"/>
  <c r="H61" i="32" s="1"/>
  <c r="G59" i="32"/>
  <c r="H59" i="32" s="1"/>
  <c r="G57" i="32"/>
  <c r="H57" i="32" s="1"/>
  <c r="G55" i="32"/>
  <c r="H55" i="32" s="1"/>
  <c r="G60" i="32"/>
  <c r="H60" i="32" s="1"/>
  <c r="G58" i="32"/>
  <c r="H58" i="32" s="1"/>
  <c r="G56" i="32"/>
  <c r="H56" i="32" s="1"/>
  <c r="G54" i="32"/>
  <c r="H54" i="32" s="1"/>
  <c r="G52" i="32"/>
  <c r="H52" i="32" s="1"/>
  <c r="G50" i="32"/>
  <c r="H50" i="32" s="1"/>
  <c r="G48" i="32"/>
  <c r="H48" i="32" s="1"/>
  <c r="G46" i="32"/>
  <c r="H46" i="32" s="1"/>
  <c r="G44" i="32"/>
  <c r="H44" i="32" s="1"/>
  <c r="G42" i="32"/>
  <c r="H42" i="32" s="1"/>
  <c r="G40" i="32"/>
  <c r="H40" i="32" s="1"/>
  <c r="G38" i="32"/>
  <c r="H38" i="32" s="1"/>
  <c r="G36" i="32"/>
  <c r="H36" i="32" s="1"/>
  <c r="G34" i="32"/>
  <c r="H34" i="32" s="1"/>
  <c r="G32" i="32"/>
  <c r="H32" i="32" s="1"/>
  <c r="G30" i="32"/>
  <c r="H30" i="32" s="1"/>
  <c r="G28" i="32"/>
  <c r="H28" i="32" s="1"/>
  <c r="G26" i="32"/>
  <c r="H26" i="32" s="1"/>
  <c r="G24" i="32"/>
  <c r="H24" i="32" s="1"/>
  <c r="G22" i="32"/>
  <c r="H22" i="32" s="1"/>
  <c r="G20" i="32"/>
  <c r="H20" i="32" s="1"/>
  <c r="G21" i="32"/>
  <c r="H21" i="32" s="1"/>
  <c r="G53" i="32"/>
  <c r="H53" i="32" s="1"/>
  <c r="G51" i="32"/>
  <c r="H51" i="32" s="1"/>
  <c r="G49" i="32"/>
  <c r="H49" i="32" s="1"/>
  <c r="G47" i="32"/>
  <c r="H47" i="32" s="1"/>
  <c r="G45" i="32"/>
  <c r="H45" i="32" s="1"/>
  <c r="G43" i="32"/>
  <c r="H43" i="32" s="1"/>
  <c r="G41" i="32"/>
  <c r="H41" i="32" s="1"/>
  <c r="G39" i="32"/>
  <c r="H39" i="32" s="1"/>
  <c r="G37" i="32"/>
  <c r="H37" i="32" s="1"/>
  <c r="G35" i="32"/>
  <c r="H35" i="32" s="1"/>
  <c r="G33" i="32"/>
  <c r="H33" i="32" s="1"/>
  <c r="G31" i="32"/>
  <c r="H31" i="32" s="1"/>
  <c r="G29" i="32"/>
  <c r="H29" i="32" s="1"/>
  <c r="G27" i="32"/>
  <c r="H27" i="32" s="1"/>
  <c r="G25" i="32"/>
  <c r="H25" i="32" s="1"/>
  <c r="G23" i="32"/>
  <c r="H23" i="32" s="1"/>
  <c r="G19" i="32"/>
  <c r="F145" i="31"/>
  <c r="F137" i="31"/>
  <c r="G11" i="31" s="1"/>
  <c r="G12" i="31" s="1"/>
  <c r="G136" i="31" s="1"/>
  <c r="H136" i="31" s="1"/>
  <c r="F80" i="30"/>
  <c r="G137" i="32" l="1"/>
  <c r="H19" i="32"/>
  <c r="H137" i="32" s="1"/>
  <c r="G20" i="31"/>
  <c r="H20" i="31" s="1"/>
  <c r="G28" i="31"/>
  <c r="H28" i="31" s="1"/>
  <c r="G44" i="31"/>
  <c r="H44" i="31" s="1"/>
  <c r="G24" i="31"/>
  <c r="H24" i="31" s="1"/>
  <c r="G36" i="31"/>
  <c r="H36" i="31" s="1"/>
  <c r="G52" i="31"/>
  <c r="H52" i="31" s="1"/>
  <c r="G61" i="31"/>
  <c r="H61" i="31" s="1"/>
  <c r="G69" i="31"/>
  <c r="H69" i="31" s="1"/>
  <c r="G81" i="31"/>
  <c r="H81" i="31" s="1"/>
  <c r="G97" i="31"/>
  <c r="H97" i="31" s="1"/>
  <c r="G113" i="31"/>
  <c r="H113" i="31" s="1"/>
  <c r="G129" i="31"/>
  <c r="H129" i="31" s="1"/>
  <c r="G41" i="31"/>
  <c r="H41" i="31" s="1"/>
  <c r="G74" i="31"/>
  <c r="H74" i="31" s="1"/>
  <c r="G22" i="31"/>
  <c r="H22" i="31" s="1"/>
  <c r="G26" i="31"/>
  <c r="H26" i="31" s="1"/>
  <c r="G32" i="31"/>
  <c r="H32" i="31" s="1"/>
  <c r="G40" i="31"/>
  <c r="H40" i="31" s="1"/>
  <c r="G48" i="31"/>
  <c r="H48" i="31" s="1"/>
  <c r="G57" i="31"/>
  <c r="H57" i="31" s="1"/>
  <c r="G65" i="31"/>
  <c r="H65" i="31" s="1"/>
  <c r="G73" i="31"/>
  <c r="H73" i="31" s="1"/>
  <c r="G89" i="31"/>
  <c r="H89" i="31" s="1"/>
  <c r="G105" i="31"/>
  <c r="H105" i="31" s="1"/>
  <c r="G121" i="31"/>
  <c r="H121" i="31" s="1"/>
  <c r="G25" i="31"/>
  <c r="H25" i="31" s="1"/>
  <c r="G56" i="31"/>
  <c r="H56" i="31" s="1"/>
  <c r="G106" i="31"/>
  <c r="H106" i="31" s="1"/>
  <c r="G30" i="31"/>
  <c r="H30" i="31" s="1"/>
  <c r="G34" i="31"/>
  <c r="H34" i="31" s="1"/>
  <c r="G38" i="31"/>
  <c r="H38" i="31" s="1"/>
  <c r="G42" i="31"/>
  <c r="H42" i="31" s="1"/>
  <c r="G46" i="31"/>
  <c r="H46" i="31" s="1"/>
  <c r="G50" i="31"/>
  <c r="H50" i="31" s="1"/>
  <c r="G55" i="31"/>
  <c r="H55" i="31" s="1"/>
  <c r="G59" i="31"/>
  <c r="H59" i="31" s="1"/>
  <c r="G63" i="31"/>
  <c r="H63" i="31" s="1"/>
  <c r="G67" i="31"/>
  <c r="H67" i="31" s="1"/>
  <c r="G71" i="31"/>
  <c r="H71" i="31" s="1"/>
  <c r="G77" i="31"/>
  <c r="H77" i="31" s="1"/>
  <c r="G85" i="31"/>
  <c r="H85" i="31" s="1"/>
  <c r="G93" i="31"/>
  <c r="H93" i="31" s="1"/>
  <c r="G101" i="31"/>
  <c r="H101" i="31" s="1"/>
  <c r="G109" i="31"/>
  <c r="H109" i="31" s="1"/>
  <c r="G117" i="31"/>
  <c r="H117" i="31" s="1"/>
  <c r="G125" i="31"/>
  <c r="H125" i="31" s="1"/>
  <c r="G135" i="31"/>
  <c r="H135" i="31" s="1"/>
  <c r="G33" i="31"/>
  <c r="H33" i="31" s="1"/>
  <c r="G49" i="31"/>
  <c r="H49" i="31" s="1"/>
  <c r="G64" i="31"/>
  <c r="H64" i="31" s="1"/>
  <c r="G90" i="31"/>
  <c r="H90" i="31" s="1"/>
  <c r="G122" i="31"/>
  <c r="H122" i="31" s="1"/>
  <c r="G75" i="31"/>
  <c r="H75" i="31" s="1"/>
  <c r="G79" i="31"/>
  <c r="H79" i="31" s="1"/>
  <c r="G83" i="31"/>
  <c r="H83" i="31" s="1"/>
  <c r="G87" i="31"/>
  <c r="H87" i="31" s="1"/>
  <c r="G91" i="31"/>
  <c r="H91" i="31" s="1"/>
  <c r="G95" i="31"/>
  <c r="H95" i="31" s="1"/>
  <c r="G99" i="31"/>
  <c r="H99" i="31" s="1"/>
  <c r="G103" i="31"/>
  <c r="H103" i="31" s="1"/>
  <c r="G107" i="31"/>
  <c r="H107" i="31" s="1"/>
  <c r="G111" i="31"/>
  <c r="H111" i="31" s="1"/>
  <c r="G115" i="31"/>
  <c r="H115" i="31" s="1"/>
  <c r="G119" i="31"/>
  <c r="H119" i="31" s="1"/>
  <c r="G123" i="31"/>
  <c r="H123" i="31" s="1"/>
  <c r="G127" i="31"/>
  <c r="H127" i="31" s="1"/>
  <c r="G131" i="31"/>
  <c r="H131" i="31" s="1"/>
  <c r="G21" i="31"/>
  <c r="H21" i="31" s="1"/>
  <c r="G29" i="31"/>
  <c r="H29" i="31" s="1"/>
  <c r="G37" i="31"/>
  <c r="H37" i="31" s="1"/>
  <c r="G45" i="31"/>
  <c r="H45" i="31" s="1"/>
  <c r="G53" i="31"/>
  <c r="H53" i="31" s="1"/>
  <c r="G60" i="31"/>
  <c r="H60" i="31" s="1"/>
  <c r="G68" i="31"/>
  <c r="H68" i="31" s="1"/>
  <c r="G82" i="31"/>
  <c r="H82" i="31" s="1"/>
  <c r="G98" i="31"/>
  <c r="H98" i="31" s="1"/>
  <c r="G114" i="31"/>
  <c r="H114" i="31" s="1"/>
  <c r="G130" i="31"/>
  <c r="H130" i="31" s="1"/>
  <c r="G133" i="31"/>
  <c r="H133" i="31" s="1"/>
  <c r="G19" i="31"/>
  <c r="H19" i="31" s="1"/>
  <c r="G23" i="31"/>
  <c r="H23" i="31" s="1"/>
  <c r="G27" i="31"/>
  <c r="H27" i="31" s="1"/>
  <c r="G31" i="31"/>
  <c r="H31" i="31" s="1"/>
  <c r="G35" i="31"/>
  <c r="H35" i="31" s="1"/>
  <c r="G39" i="31"/>
  <c r="H39" i="31" s="1"/>
  <c r="G43" i="31"/>
  <c r="H43" i="31" s="1"/>
  <c r="G47" i="31"/>
  <c r="H47" i="31" s="1"/>
  <c r="G51" i="31"/>
  <c r="H51" i="31" s="1"/>
  <c r="G54" i="31"/>
  <c r="H54" i="31" s="1"/>
  <c r="G58" i="31"/>
  <c r="H58" i="31" s="1"/>
  <c r="G62" i="31"/>
  <c r="H62" i="31" s="1"/>
  <c r="G66" i="31"/>
  <c r="H66" i="31" s="1"/>
  <c r="G70" i="31"/>
  <c r="H70" i="31" s="1"/>
  <c r="G78" i="31"/>
  <c r="H78" i="31" s="1"/>
  <c r="G86" i="31"/>
  <c r="H86" i="31" s="1"/>
  <c r="G94" i="31"/>
  <c r="H94" i="31" s="1"/>
  <c r="G102" i="31"/>
  <c r="H102" i="31" s="1"/>
  <c r="G110" i="31"/>
  <c r="H110" i="31" s="1"/>
  <c r="G118" i="31"/>
  <c r="H118" i="31" s="1"/>
  <c r="G126" i="31"/>
  <c r="H126" i="31" s="1"/>
  <c r="G134" i="31"/>
  <c r="H134" i="31" s="1"/>
  <c r="G72" i="31"/>
  <c r="H72" i="31" s="1"/>
  <c r="G76" i="31"/>
  <c r="H76" i="31" s="1"/>
  <c r="G80" i="31"/>
  <c r="H80" i="31" s="1"/>
  <c r="G84" i="31"/>
  <c r="H84" i="31" s="1"/>
  <c r="G88" i="31"/>
  <c r="H88" i="31" s="1"/>
  <c r="G92" i="31"/>
  <c r="H92" i="31" s="1"/>
  <c r="G96" i="31"/>
  <c r="H96" i="31" s="1"/>
  <c r="G100" i="31"/>
  <c r="H100" i="31" s="1"/>
  <c r="G104" i="31"/>
  <c r="H104" i="31" s="1"/>
  <c r="G108" i="31"/>
  <c r="H108" i="31" s="1"/>
  <c r="G112" i="31"/>
  <c r="H112" i="31" s="1"/>
  <c r="G116" i="31"/>
  <c r="H116" i="31" s="1"/>
  <c r="G120" i="31"/>
  <c r="H120" i="31" s="1"/>
  <c r="G124" i="31"/>
  <c r="H124" i="31" s="1"/>
  <c r="G128" i="31"/>
  <c r="H128" i="31" s="1"/>
  <c r="G132" i="31"/>
  <c r="H132" i="31" s="1"/>
  <c r="F81" i="30"/>
  <c r="C145" i="30"/>
  <c r="F144" i="30"/>
  <c r="F143" i="30"/>
  <c r="F142" i="30"/>
  <c r="F141" i="30"/>
  <c r="F140" i="30"/>
  <c r="E139" i="30"/>
  <c r="D139" i="30"/>
  <c r="C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G137" i="31" l="1"/>
  <c r="H137" i="31"/>
  <c r="F145" i="30"/>
  <c r="F137" i="30"/>
  <c r="G11" i="30" s="1"/>
  <c r="G12" i="30" s="1"/>
  <c r="G136" i="30" s="1"/>
  <c r="H136" i="30" s="1"/>
  <c r="F80" i="29"/>
  <c r="G28" i="30" l="1"/>
  <c r="H28" i="30" s="1"/>
  <c r="G44" i="30"/>
  <c r="H44" i="30" s="1"/>
  <c r="G20" i="30"/>
  <c r="H20" i="30" s="1"/>
  <c r="G36" i="30"/>
  <c r="H36" i="30" s="1"/>
  <c r="G52" i="30"/>
  <c r="H52" i="30" s="1"/>
  <c r="G60" i="30"/>
  <c r="H60" i="30" s="1"/>
  <c r="G26" i="30"/>
  <c r="H26" i="30" s="1"/>
  <c r="G25" i="30"/>
  <c r="H25" i="30" s="1"/>
  <c r="G41" i="30"/>
  <c r="H41" i="30" s="1"/>
  <c r="G57" i="30"/>
  <c r="H57" i="30" s="1"/>
  <c r="G73" i="30"/>
  <c r="H73" i="30" s="1"/>
  <c r="G91" i="30"/>
  <c r="H91" i="30" s="1"/>
  <c r="G24" i="30"/>
  <c r="H24" i="30" s="1"/>
  <c r="G32" i="30"/>
  <c r="H32" i="30" s="1"/>
  <c r="G40" i="30"/>
  <c r="H40" i="30" s="1"/>
  <c r="G48" i="30"/>
  <c r="H48" i="30" s="1"/>
  <c r="G56" i="30"/>
  <c r="H56" i="30" s="1"/>
  <c r="G64" i="30"/>
  <c r="H64" i="30" s="1"/>
  <c r="G19" i="30"/>
  <c r="H19" i="30" s="1"/>
  <c r="G33" i="30"/>
  <c r="H33" i="30" s="1"/>
  <c r="G49" i="30"/>
  <c r="H49" i="30" s="1"/>
  <c r="G65" i="30"/>
  <c r="H65" i="30" s="1"/>
  <c r="G81" i="30"/>
  <c r="H81" i="30" s="1"/>
  <c r="G131" i="30"/>
  <c r="H131" i="30" s="1"/>
  <c r="G34" i="30"/>
  <c r="H34" i="30" s="1"/>
  <c r="G38" i="30"/>
  <c r="H38" i="30" s="1"/>
  <c r="G42" i="30"/>
  <c r="H42" i="30" s="1"/>
  <c r="G46" i="30"/>
  <c r="H46" i="30" s="1"/>
  <c r="G50" i="30"/>
  <c r="H50" i="30" s="1"/>
  <c r="G54" i="30"/>
  <c r="H54" i="30" s="1"/>
  <c r="G58" i="30"/>
  <c r="H58" i="30" s="1"/>
  <c r="G62" i="30"/>
  <c r="H62" i="30" s="1"/>
  <c r="G22" i="30"/>
  <c r="H22" i="30" s="1"/>
  <c r="G30" i="30"/>
  <c r="H30" i="30" s="1"/>
  <c r="G21" i="30"/>
  <c r="H21" i="30" s="1"/>
  <c r="G29" i="30"/>
  <c r="H29" i="30" s="1"/>
  <c r="G37" i="30"/>
  <c r="H37" i="30" s="1"/>
  <c r="G45" i="30"/>
  <c r="H45" i="30" s="1"/>
  <c r="G53" i="30"/>
  <c r="H53" i="30" s="1"/>
  <c r="G61" i="30"/>
  <c r="H61" i="30" s="1"/>
  <c r="G69" i="30"/>
  <c r="H69" i="30" s="1"/>
  <c r="G77" i="30"/>
  <c r="H77" i="30" s="1"/>
  <c r="G85" i="30"/>
  <c r="H85" i="30" s="1"/>
  <c r="G103" i="30"/>
  <c r="H103" i="30" s="1"/>
  <c r="G92" i="30"/>
  <c r="H92" i="30" s="1"/>
  <c r="G23" i="30"/>
  <c r="H23" i="30" s="1"/>
  <c r="G27" i="30"/>
  <c r="H27" i="30" s="1"/>
  <c r="G31" i="30"/>
  <c r="H31" i="30" s="1"/>
  <c r="G35" i="30"/>
  <c r="H35" i="30" s="1"/>
  <c r="G39" i="30"/>
  <c r="H39" i="30" s="1"/>
  <c r="G43" i="30"/>
  <c r="H43" i="30" s="1"/>
  <c r="G47" i="30"/>
  <c r="H47" i="30" s="1"/>
  <c r="G51" i="30"/>
  <c r="H51" i="30" s="1"/>
  <c r="G55" i="30"/>
  <c r="H55" i="30" s="1"/>
  <c r="G59" i="30"/>
  <c r="H59" i="30" s="1"/>
  <c r="G63" i="30"/>
  <c r="H63" i="30" s="1"/>
  <c r="G67" i="30"/>
  <c r="H67" i="30" s="1"/>
  <c r="G71" i="30"/>
  <c r="H71" i="30" s="1"/>
  <c r="G75" i="30"/>
  <c r="H75" i="30" s="1"/>
  <c r="G79" i="30"/>
  <c r="H79" i="30" s="1"/>
  <c r="G83" i="30"/>
  <c r="H83" i="30" s="1"/>
  <c r="G87" i="30"/>
  <c r="H87" i="30" s="1"/>
  <c r="G95" i="30"/>
  <c r="H95" i="30" s="1"/>
  <c r="G115" i="30"/>
  <c r="H115" i="30" s="1"/>
  <c r="G76" i="30"/>
  <c r="H76" i="30" s="1"/>
  <c r="G108" i="30"/>
  <c r="H108" i="30" s="1"/>
  <c r="G89" i="30"/>
  <c r="H89" i="30" s="1"/>
  <c r="G93" i="30"/>
  <c r="H93" i="30" s="1"/>
  <c r="G99" i="30"/>
  <c r="H99" i="30" s="1"/>
  <c r="G107" i="30"/>
  <c r="H107" i="30" s="1"/>
  <c r="G123" i="30"/>
  <c r="H123" i="30" s="1"/>
  <c r="G68" i="30"/>
  <c r="H68" i="30" s="1"/>
  <c r="G84" i="30"/>
  <c r="H84" i="30" s="1"/>
  <c r="G100" i="30"/>
  <c r="H100" i="30" s="1"/>
  <c r="G122" i="30"/>
  <c r="H122" i="30" s="1"/>
  <c r="G97" i="30"/>
  <c r="H97" i="30" s="1"/>
  <c r="G101" i="30"/>
  <c r="H101" i="30" s="1"/>
  <c r="G105" i="30"/>
  <c r="H105" i="30" s="1"/>
  <c r="G111" i="30"/>
  <c r="H111" i="30" s="1"/>
  <c r="G119" i="30"/>
  <c r="H119" i="30" s="1"/>
  <c r="G127" i="30"/>
  <c r="H127" i="30" s="1"/>
  <c r="G135" i="30"/>
  <c r="H135" i="30" s="1"/>
  <c r="G72" i="30"/>
  <c r="H72" i="30" s="1"/>
  <c r="G80" i="30"/>
  <c r="H80" i="30" s="1"/>
  <c r="G88" i="30"/>
  <c r="H88" i="30" s="1"/>
  <c r="G96" i="30"/>
  <c r="H96" i="30" s="1"/>
  <c r="G104" i="30"/>
  <c r="H104" i="30" s="1"/>
  <c r="G114" i="30"/>
  <c r="H114" i="30" s="1"/>
  <c r="G130" i="30"/>
  <c r="H130" i="30" s="1"/>
  <c r="G109" i="30"/>
  <c r="H109" i="30" s="1"/>
  <c r="G113" i="30"/>
  <c r="H113" i="30" s="1"/>
  <c r="G117" i="30"/>
  <c r="H117" i="30" s="1"/>
  <c r="G121" i="30"/>
  <c r="H121" i="30" s="1"/>
  <c r="G125" i="30"/>
  <c r="H125" i="30" s="1"/>
  <c r="G129" i="30"/>
  <c r="H129" i="30" s="1"/>
  <c r="G133" i="30"/>
  <c r="H133" i="30" s="1"/>
  <c r="G66" i="30"/>
  <c r="H66" i="30" s="1"/>
  <c r="G70" i="30"/>
  <c r="H70" i="30" s="1"/>
  <c r="G74" i="30"/>
  <c r="H74" i="30" s="1"/>
  <c r="G78" i="30"/>
  <c r="H78" i="30" s="1"/>
  <c r="G82" i="30"/>
  <c r="H82" i="30" s="1"/>
  <c r="G86" i="30"/>
  <c r="H86" i="30" s="1"/>
  <c r="G90" i="30"/>
  <c r="H90" i="30" s="1"/>
  <c r="G94" i="30"/>
  <c r="H94" i="30" s="1"/>
  <c r="G98" i="30"/>
  <c r="H98" i="30" s="1"/>
  <c r="G102" i="30"/>
  <c r="H102" i="30" s="1"/>
  <c r="G106" i="30"/>
  <c r="H106" i="30" s="1"/>
  <c r="G110" i="30"/>
  <c r="H110" i="30" s="1"/>
  <c r="G118" i="30"/>
  <c r="H118" i="30" s="1"/>
  <c r="G126" i="30"/>
  <c r="H126" i="30" s="1"/>
  <c r="G134" i="30"/>
  <c r="H134" i="30" s="1"/>
  <c r="G112" i="30"/>
  <c r="H112" i="30" s="1"/>
  <c r="G116" i="30"/>
  <c r="H116" i="30" s="1"/>
  <c r="G120" i="30"/>
  <c r="H120" i="30" s="1"/>
  <c r="G124" i="30"/>
  <c r="H124" i="30" s="1"/>
  <c r="G128" i="30"/>
  <c r="H128" i="30" s="1"/>
  <c r="G132" i="30"/>
  <c r="H132" i="30" s="1"/>
  <c r="F81" i="29"/>
  <c r="D139" i="29"/>
  <c r="C145" i="29"/>
  <c r="F144" i="29"/>
  <c r="F143" i="29"/>
  <c r="F142" i="29"/>
  <c r="F141" i="29"/>
  <c r="F140" i="29"/>
  <c r="F145" i="29" s="1"/>
  <c r="E139" i="29"/>
  <c r="C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H137" i="30" l="1"/>
  <c r="G137" i="30"/>
  <c r="F137" i="29"/>
  <c r="G11" i="29" s="1"/>
  <c r="G12" i="29" s="1"/>
  <c r="C145" i="28"/>
  <c r="F144" i="28"/>
  <c r="F143" i="28"/>
  <c r="F142" i="28"/>
  <c r="F141" i="28"/>
  <c r="F140" i="28"/>
  <c r="E139" i="28"/>
  <c r="C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37" i="28" s="1"/>
  <c r="G11" i="28" s="1"/>
  <c r="G12" i="28" s="1"/>
  <c r="G135" i="29" l="1"/>
  <c r="H135" i="29" s="1"/>
  <c r="G133" i="29"/>
  <c r="H133" i="29" s="1"/>
  <c r="G131" i="29"/>
  <c r="H131" i="29" s="1"/>
  <c r="G129" i="29"/>
  <c r="H129" i="29" s="1"/>
  <c r="G127" i="29"/>
  <c r="H127" i="29" s="1"/>
  <c r="G125" i="29"/>
  <c r="H125" i="29" s="1"/>
  <c r="G123" i="29"/>
  <c r="H123" i="29" s="1"/>
  <c r="G121" i="29"/>
  <c r="H121" i="29" s="1"/>
  <c r="G119" i="29"/>
  <c r="H119" i="29" s="1"/>
  <c r="G117" i="29"/>
  <c r="H117" i="29" s="1"/>
  <c r="G115" i="29"/>
  <c r="H115" i="29" s="1"/>
  <c r="G113" i="29"/>
  <c r="H113" i="29" s="1"/>
  <c r="G111" i="29"/>
  <c r="H111" i="29" s="1"/>
  <c r="G109" i="29"/>
  <c r="H109" i="29" s="1"/>
  <c r="G107" i="29"/>
  <c r="H107" i="29" s="1"/>
  <c r="G105" i="29"/>
  <c r="H105" i="29" s="1"/>
  <c r="G103" i="29"/>
  <c r="H103" i="29" s="1"/>
  <c r="G101" i="29"/>
  <c r="H101" i="29" s="1"/>
  <c r="G99" i="29"/>
  <c r="H99" i="29" s="1"/>
  <c r="G97" i="29"/>
  <c r="H97" i="29" s="1"/>
  <c r="G95" i="29"/>
  <c r="H95" i="29" s="1"/>
  <c r="G93" i="29"/>
  <c r="H93" i="29" s="1"/>
  <c r="G91" i="29"/>
  <c r="H91" i="29" s="1"/>
  <c r="G89" i="29"/>
  <c r="H89" i="29" s="1"/>
  <c r="G87" i="29"/>
  <c r="H87" i="29" s="1"/>
  <c r="G85" i="29"/>
  <c r="H85" i="29" s="1"/>
  <c r="G83" i="29"/>
  <c r="H83" i="29" s="1"/>
  <c r="G81" i="29"/>
  <c r="H81" i="29" s="1"/>
  <c r="G80" i="29"/>
  <c r="H80" i="29" s="1"/>
  <c r="G78" i="29"/>
  <c r="H78" i="29" s="1"/>
  <c r="G76" i="29"/>
  <c r="H76" i="29" s="1"/>
  <c r="G74" i="29"/>
  <c r="H74" i="29" s="1"/>
  <c r="G72" i="29"/>
  <c r="H72" i="29" s="1"/>
  <c r="G70" i="29"/>
  <c r="H70" i="29" s="1"/>
  <c r="G68" i="29"/>
  <c r="H68" i="29" s="1"/>
  <c r="G66" i="29"/>
  <c r="H66" i="29" s="1"/>
  <c r="G64" i="29"/>
  <c r="H64" i="29" s="1"/>
  <c r="G62" i="29"/>
  <c r="H62" i="29" s="1"/>
  <c r="G60" i="29"/>
  <c r="H60" i="29" s="1"/>
  <c r="G58" i="29"/>
  <c r="H58" i="29" s="1"/>
  <c r="G56" i="29"/>
  <c r="H56" i="29" s="1"/>
  <c r="G136" i="29"/>
  <c r="H136" i="29" s="1"/>
  <c r="G134" i="29"/>
  <c r="H134" i="29" s="1"/>
  <c r="G132" i="29"/>
  <c r="H132" i="29" s="1"/>
  <c r="G130" i="29"/>
  <c r="H130" i="29" s="1"/>
  <c r="G128" i="29"/>
  <c r="H128" i="29" s="1"/>
  <c r="G126" i="29"/>
  <c r="H126" i="29" s="1"/>
  <c r="G124" i="29"/>
  <c r="H124" i="29" s="1"/>
  <c r="G122" i="29"/>
  <c r="H122" i="29" s="1"/>
  <c r="G120" i="29"/>
  <c r="H120" i="29" s="1"/>
  <c r="G118" i="29"/>
  <c r="H118" i="29" s="1"/>
  <c r="G116" i="29"/>
  <c r="H116" i="29" s="1"/>
  <c r="G114" i="29"/>
  <c r="H114" i="29" s="1"/>
  <c r="G112" i="29"/>
  <c r="H112" i="29" s="1"/>
  <c r="G110" i="29"/>
  <c r="H110" i="29" s="1"/>
  <c r="G108" i="29"/>
  <c r="H108" i="29" s="1"/>
  <c r="G106" i="29"/>
  <c r="H106" i="29" s="1"/>
  <c r="G104" i="29"/>
  <c r="H104" i="29" s="1"/>
  <c r="G102" i="29"/>
  <c r="H102" i="29" s="1"/>
  <c r="G100" i="29"/>
  <c r="H100" i="29" s="1"/>
  <c r="G98" i="29"/>
  <c r="H98" i="29" s="1"/>
  <c r="G96" i="29"/>
  <c r="H96" i="29" s="1"/>
  <c r="G94" i="29"/>
  <c r="H94" i="29" s="1"/>
  <c r="G92" i="29"/>
  <c r="H92" i="29" s="1"/>
  <c r="G90" i="29"/>
  <c r="H90" i="29" s="1"/>
  <c r="G88" i="29"/>
  <c r="H88" i="29" s="1"/>
  <c r="G86" i="29"/>
  <c r="H86" i="29" s="1"/>
  <c r="G84" i="29"/>
  <c r="H84" i="29" s="1"/>
  <c r="G82" i="29"/>
  <c r="H82" i="29" s="1"/>
  <c r="G54" i="29"/>
  <c r="H54" i="29" s="1"/>
  <c r="G52" i="29"/>
  <c r="H52" i="29" s="1"/>
  <c r="G50" i="29"/>
  <c r="H50" i="29" s="1"/>
  <c r="G48" i="29"/>
  <c r="H48" i="29" s="1"/>
  <c r="G46" i="29"/>
  <c r="H46" i="29" s="1"/>
  <c r="G44" i="29"/>
  <c r="H44" i="29" s="1"/>
  <c r="G42" i="29"/>
  <c r="H42" i="29" s="1"/>
  <c r="G40" i="29"/>
  <c r="H40" i="29" s="1"/>
  <c r="G38" i="29"/>
  <c r="H38" i="29" s="1"/>
  <c r="G36" i="29"/>
  <c r="H36" i="29" s="1"/>
  <c r="G34" i="29"/>
  <c r="H34" i="29" s="1"/>
  <c r="G32" i="29"/>
  <c r="H32" i="29" s="1"/>
  <c r="G79" i="29"/>
  <c r="H79" i="29" s="1"/>
  <c r="G77" i="29"/>
  <c r="H77" i="29" s="1"/>
  <c r="G75" i="29"/>
  <c r="H75" i="29" s="1"/>
  <c r="G73" i="29"/>
  <c r="H73" i="29" s="1"/>
  <c r="G71" i="29"/>
  <c r="H71" i="29" s="1"/>
  <c r="G69" i="29"/>
  <c r="H69" i="29" s="1"/>
  <c r="G67" i="29"/>
  <c r="H67" i="29" s="1"/>
  <c r="G65" i="29"/>
  <c r="H65" i="29" s="1"/>
  <c r="G63" i="29"/>
  <c r="H63" i="29" s="1"/>
  <c r="G61" i="29"/>
  <c r="H61" i="29" s="1"/>
  <c r="G59" i="29"/>
  <c r="H59" i="29" s="1"/>
  <c r="G57" i="29"/>
  <c r="H57" i="29" s="1"/>
  <c r="G55" i="29"/>
  <c r="H55" i="29" s="1"/>
  <c r="G53" i="29"/>
  <c r="H53" i="29" s="1"/>
  <c r="G51" i="29"/>
  <c r="H51" i="29" s="1"/>
  <c r="G49" i="29"/>
  <c r="H49" i="29" s="1"/>
  <c r="G47" i="29"/>
  <c r="H47" i="29" s="1"/>
  <c r="G45" i="29"/>
  <c r="H45" i="29" s="1"/>
  <c r="G43" i="29"/>
  <c r="H43" i="29" s="1"/>
  <c r="G41" i="29"/>
  <c r="H41" i="29" s="1"/>
  <c r="G39" i="29"/>
  <c r="H39" i="29" s="1"/>
  <c r="G37" i="29"/>
  <c r="H37" i="29" s="1"/>
  <c r="G35" i="29"/>
  <c r="H35" i="29" s="1"/>
  <c r="G33" i="29"/>
  <c r="H33" i="29" s="1"/>
  <c r="G31" i="29"/>
  <c r="H31" i="29" s="1"/>
  <c r="G29" i="29"/>
  <c r="H29" i="29" s="1"/>
  <c r="G27" i="29"/>
  <c r="H27" i="29" s="1"/>
  <c r="G25" i="29"/>
  <c r="H25" i="29" s="1"/>
  <c r="G30" i="29"/>
  <c r="H30" i="29" s="1"/>
  <c r="G28" i="29"/>
  <c r="H28" i="29" s="1"/>
  <c r="G26" i="29"/>
  <c r="H26" i="29" s="1"/>
  <c r="G24" i="29"/>
  <c r="H24" i="29" s="1"/>
  <c r="G22" i="29"/>
  <c r="H22" i="29" s="1"/>
  <c r="G20" i="29"/>
  <c r="H20" i="29" s="1"/>
  <c r="G19" i="29"/>
  <c r="G23" i="29"/>
  <c r="H23" i="29" s="1"/>
  <c r="G21" i="29"/>
  <c r="H21" i="29" s="1"/>
  <c r="F145" i="28"/>
  <c r="G135" i="28"/>
  <c r="H135" i="28" s="1"/>
  <c r="G133" i="28"/>
  <c r="G131" i="28"/>
  <c r="H131" i="28" s="1"/>
  <c r="G129" i="28"/>
  <c r="G127" i="28"/>
  <c r="H127" i="28" s="1"/>
  <c r="G125" i="28"/>
  <c r="G123" i="28"/>
  <c r="H123" i="28" s="1"/>
  <c r="G121" i="28"/>
  <c r="G119" i="28"/>
  <c r="H119" i="28" s="1"/>
  <c r="G117" i="28"/>
  <c r="G115" i="28"/>
  <c r="H115" i="28" s="1"/>
  <c r="G113" i="28"/>
  <c r="G111" i="28"/>
  <c r="H111" i="28" s="1"/>
  <c r="G109" i="28"/>
  <c r="G107" i="28"/>
  <c r="H107" i="28" s="1"/>
  <c r="G105" i="28"/>
  <c r="G103" i="28"/>
  <c r="H103" i="28" s="1"/>
  <c r="G101" i="28"/>
  <c r="G99" i="28"/>
  <c r="H99" i="28" s="1"/>
  <c r="G97" i="28"/>
  <c r="G95" i="28"/>
  <c r="H95" i="28" s="1"/>
  <c r="G93" i="28"/>
  <c r="G91" i="28"/>
  <c r="H91" i="28" s="1"/>
  <c r="G89" i="28"/>
  <c r="G87" i="28"/>
  <c r="H87" i="28" s="1"/>
  <c r="G85" i="28"/>
  <c r="H85" i="28" s="1"/>
  <c r="G83" i="28"/>
  <c r="H83" i="28" s="1"/>
  <c r="G81" i="28"/>
  <c r="H81" i="28" s="1"/>
  <c r="G79" i="28"/>
  <c r="H79" i="28" s="1"/>
  <c r="G77" i="28"/>
  <c r="H77" i="28" s="1"/>
  <c r="G75" i="28"/>
  <c r="H75" i="28" s="1"/>
  <c r="G73" i="28"/>
  <c r="H73" i="28" s="1"/>
  <c r="G71" i="28"/>
  <c r="H71" i="28" s="1"/>
  <c r="G69" i="28"/>
  <c r="H69" i="28" s="1"/>
  <c r="G67" i="28"/>
  <c r="H67" i="28" s="1"/>
  <c r="G65" i="28"/>
  <c r="H65" i="28" s="1"/>
  <c r="G63" i="28"/>
  <c r="H63" i="28" s="1"/>
  <c r="G61" i="28"/>
  <c r="H61" i="28" s="1"/>
  <c r="G59" i="28"/>
  <c r="H59" i="28" s="1"/>
  <c r="G57" i="28"/>
  <c r="H57" i="28" s="1"/>
  <c r="G55" i="28"/>
  <c r="H55" i="28" s="1"/>
  <c r="G136" i="28"/>
  <c r="G134" i="28"/>
  <c r="H134" i="28" s="1"/>
  <c r="G132" i="28"/>
  <c r="G130" i="28"/>
  <c r="H130" i="28" s="1"/>
  <c r="G128" i="28"/>
  <c r="G126" i="28"/>
  <c r="H126" i="28" s="1"/>
  <c r="G124" i="28"/>
  <c r="G122" i="28"/>
  <c r="H122" i="28" s="1"/>
  <c r="G120" i="28"/>
  <c r="G118" i="28"/>
  <c r="H118" i="28" s="1"/>
  <c r="G116" i="28"/>
  <c r="G114" i="28"/>
  <c r="H114" i="28" s="1"/>
  <c r="G112" i="28"/>
  <c r="G110" i="28"/>
  <c r="H110" i="28" s="1"/>
  <c r="G108" i="28"/>
  <c r="G106" i="28"/>
  <c r="H106" i="28" s="1"/>
  <c r="G104" i="28"/>
  <c r="G102" i="28"/>
  <c r="H102" i="28" s="1"/>
  <c r="G100" i="28"/>
  <c r="G98" i="28"/>
  <c r="H98" i="28" s="1"/>
  <c r="G96" i="28"/>
  <c r="G94" i="28"/>
  <c r="H94" i="28" s="1"/>
  <c r="G92" i="28"/>
  <c r="G90" i="28"/>
  <c r="H90" i="28" s="1"/>
  <c r="G88" i="28"/>
  <c r="G86" i="28"/>
  <c r="H86" i="28" s="1"/>
  <c r="G84" i="28"/>
  <c r="G82" i="28"/>
  <c r="H82" i="28" s="1"/>
  <c r="G80" i="28"/>
  <c r="G78" i="28"/>
  <c r="H78" i="28" s="1"/>
  <c r="G76" i="28"/>
  <c r="G74" i="28"/>
  <c r="H74" i="28" s="1"/>
  <c r="G72" i="28"/>
  <c r="G70" i="28"/>
  <c r="H70" i="28" s="1"/>
  <c r="G68" i="28"/>
  <c r="G66" i="28"/>
  <c r="H66" i="28" s="1"/>
  <c r="G64" i="28"/>
  <c r="G62" i="28"/>
  <c r="H62" i="28" s="1"/>
  <c r="G60" i="28"/>
  <c r="G58" i="28"/>
  <c r="H58" i="28" s="1"/>
  <c r="G56" i="28"/>
  <c r="G53" i="28"/>
  <c r="H53" i="28" s="1"/>
  <c r="G51" i="28"/>
  <c r="H51" i="28" s="1"/>
  <c r="G49" i="28"/>
  <c r="H49" i="28" s="1"/>
  <c r="G47" i="28"/>
  <c r="G45" i="28"/>
  <c r="H45" i="28" s="1"/>
  <c r="G43" i="28"/>
  <c r="H43" i="28" s="1"/>
  <c r="G41" i="28"/>
  <c r="H41" i="28" s="1"/>
  <c r="G39" i="28"/>
  <c r="H39" i="28" s="1"/>
  <c r="G37" i="28"/>
  <c r="H37" i="28" s="1"/>
  <c r="G35" i="28"/>
  <c r="H35" i="28" s="1"/>
  <c r="G33" i="28"/>
  <c r="H33" i="28" s="1"/>
  <c r="G31" i="28"/>
  <c r="H31" i="28" s="1"/>
  <c r="G29" i="28"/>
  <c r="H29" i="28" s="1"/>
  <c r="G27" i="28"/>
  <c r="H27" i="28" s="1"/>
  <c r="G25" i="28"/>
  <c r="G23" i="28"/>
  <c r="H23" i="28" s="1"/>
  <c r="G21" i="28"/>
  <c r="H21" i="28" s="1"/>
  <c r="G19" i="28"/>
  <c r="G54" i="28"/>
  <c r="H54" i="28" s="1"/>
  <c r="G52" i="28"/>
  <c r="G50" i="28"/>
  <c r="H50" i="28" s="1"/>
  <c r="G48" i="28"/>
  <c r="G46" i="28"/>
  <c r="H46" i="28" s="1"/>
  <c r="G44" i="28"/>
  <c r="G42" i="28"/>
  <c r="H42" i="28" s="1"/>
  <c r="G40" i="28"/>
  <c r="G38" i="28"/>
  <c r="H38" i="28" s="1"/>
  <c r="G36" i="28"/>
  <c r="G34" i="28"/>
  <c r="H34" i="28" s="1"/>
  <c r="G32" i="28"/>
  <c r="G30" i="28"/>
  <c r="H30" i="28" s="1"/>
  <c r="G28" i="28"/>
  <c r="H28" i="28" s="1"/>
  <c r="G26" i="28"/>
  <c r="H26" i="28" s="1"/>
  <c r="G24" i="28"/>
  <c r="H24" i="28" s="1"/>
  <c r="G22" i="28"/>
  <c r="H22" i="28" s="1"/>
  <c r="G20" i="28"/>
  <c r="H20" i="28" s="1"/>
  <c r="H25" i="28"/>
  <c r="H47" i="28"/>
  <c r="H32" i="28"/>
  <c r="H36" i="28"/>
  <c r="H40" i="28"/>
  <c r="H44" i="28"/>
  <c r="H48" i="28"/>
  <c r="H52" i="28"/>
  <c r="H56" i="28"/>
  <c r="H60" i="28"/>
  <c r="H64" i="28"/>
  <c r="H68" i="28"/>
  <c r="H72" i="28"/>
  <c r="H76" i="28"/>
  <c r="H80" i="28"/>
  <c r="H84" i="28"/>
  <c r="H88" i="28"/>
  <c r="H89" i="28"/>
  <c r="H93" i="28"/>
  <c r="H97" i="28"/>
  <c r="H101" i="28"/>
  <c r="H105" i="28"/>
  <c r="H109" i="28"/>
  <c r="H113" i="28"/>
  <c r="H117" i="28"/>
  <c r="H121" i="28"/>
  <c r="H125" i="28"/>
  <c r="H129" i="28"/>
  <c r="H133" i="28"/>
  <c r="H19" i="28"/>
  <c r="H92" i="28"/>
  <c r="H96" i="28"/>
  <c r="H100" i="28"/>
  <c r="H104" i="28"/>
  <c r="H108" i="28"/>
  <c r="H112" i="28"/>
  <c r="H116" i="28"/>
  <c r="H120" i="28"/>
  <c r="H124" i="28"/>
  <c r="H128" i="28"/>
  <c r="H132" i="28"/>
  <c r="H136" i="28"/>
  <c r="E139" i="26"/>
  <c r="C145" i="26"/>
  <c r="F144" i="26"/>
  <c r="F143" i="26"/>
  <c r="F142" i="26"/>
  <c r="F141" i="26"/>
  <c r="F140" i="26"/>
  <c r="C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G137" i="29" l="1"/>
  <c r="H19" i="29"/>
  <c r="H137" i="29" s="1"/>
  <c r="H137" i="28"/>
  <c r="G137" i="28"/>
  <c r="F145" i="26"/>
  <c r="F137" i="26"/>
  <c r="G11" i="26" s="1"/>
  <c r="G12" i="26" s="1"/>
  <c r="G136" i="26" s="1"/>
  <c r="H136" i="26" s="1"/>
  <c r="F137" i="23"/>
  <c r="G28" i="26" l="1"/>
  <c r="H28" i="26" s="1"/>
  <c r="G44" i="26"/>
  <c r="H44" i="26" s="1"/>
  <c r="G23" i="26"/>
  <c r="H23" i="26" s="1"/>
  <c r="G20" i="26"/>
  <c r="H20" i="26" s="1"/>
  <c r="G36" i="26"/>
  <c r="H36" i="26" s="1"/>
  <c r="G52" i="26"/>
  <c r="H52" i="26" s="1"/>
  <c r="G55" i="26"/>
  <c r="H55" i="26" s="1"/>
  <c r="G87" i="26"/>
  <c r="H87" i="26" s="1"/>
  <c r="G24" i="26"/>
  <c r="H24" i="26" s="1"/>
  <c r="G32" i="26"/>
  <c r="H32" i="26" s="1"/>
  <c r="G40" i="26"/>
  <c r="H40" i="26" s="1"/>
  <c r="G48" i="26"/>
  <c r="H48" i="26" s="1"/>
  <c r="G19" i="26"/>
  <c r="H19" i="26" s="1"/>
  <c r="G39" i="26"/>
  <c r="H39" i="26" s="1"/>
  <c r="G71" i="26"/>
  <c r="H71" i="26" s="1"/>
  <c r="G115" i="26"/>
  <c r="H115" i="26" s="1"/>
  <c r="G22" i="26"/>
  <c r="H22" i="26" s="1"/>
  <c r="G26" i="26"/>
  <c r="H26" i="26" s="1"/>
  <c r="G30" i="26"/>
  <c r="H30" i="26" s="1"/>
  <c r="G34" i="26"/>
  <c r="H34" i="26" s="1"/>
  <c r="G38" i="26"/>
  <c r="H38" i="26" s="1"/>
  <c r="G42" i="26"/>
  <c r="H42" i="26" s="1"/>
  <c r="G46" i="26"/>
  <c r="H46" i="26" s="1"/>
  <c r="G50" i="26"/>
  <c r="H50" i="26" s="1"/>
  <c r="G54" i="26"/>
  <c r="H54" i="26" s="1"/>
  <c r="G21" i="26"/>
  <c r="H21" i="26" s="1"/>
  <c r="G31" i="26"/>
  <c r="H31" i="26" s="1"/>
  <c r="G47" i="26"/>
  <c r="H47" i="26" s="1"/>
  <c r="G63" i="26"/>
  <c r="H63" i="26" s="1"/>
  <c r="G79" i="26"/>
  <c r="H79" i="26" s="1"/>
  <c r="G99" i="26"/>
  <c r="H99" i="26" s="1"/>
  <c r="G74" i="26"/>
  <c r="H74" i="26" s="1"/>
  <c r="G27" i="26"/>
  <c r="H27" i="26" s="1"/>
  <c r="G35" i="26"/>
  <c r="H35" i="26" s="1"/>
  <c r="G43" i="26"/>
  <c r="H43" i="26" s="1"/>
  <c r="G51" i="26"/>
  <c r="H51" i="26" s="1"/>
  <c r="G59" i="26"/>
  <c r="H59" i="26" s="1"/>
  <c r="G67" i="26"/>
  <c r="H67" i="26" s="1"/>
  <c r="G75" i="26"/>
  <c r="H75" i="26" s="1"/>
  <c r="G83" i="26"/>
  <c r="H83" i="26" s="1"/>
  <c r="G91" i="26"/>
  <c r="H91" i="26" s="1"/>
  <c r="G107" i="26"/>
  <c r="H107" i="26" s="1"/>
  <c r="G131" i="26"/>
  <c r="H131" i="26" s="1"/>
  <c r="G106" i="26"/>
  <c r="H106" i="26" s="1"/>
  <c r="G25" i="26"/>
  <c r="H25" i="26" s="1"/>
  <c r="G29" i="26"/>
  <c r="H29" i="26" s="1"/>
  <c r="G33" i="26"/>
  <c r="H33" i="26" s="1"/>
  <c r="G37" i="26"/>
  <c r="H37" i="26" s="1"/>
  <c r="G41" i="26"/>
  <c r="H41" i="26" s="1"/>
  <c r="G45" i="26"/>
  <c r="H45" i="26" s="1"/>
  <c r="G49" i="26"/>
  <c r="H49" i="26" s="1"/>
  <c r="G53" i="26"/>
  <c r="H53" i="26" s="1"/>
  <c r="G57" i="26"/>
  <c r="H57" i="26" s="1"/>
  <c r="G61" i="26"/>
  <c r="H61" i="26" s="1"/>
  <c r="G65" i="26"/>
  <c r="H65" i="26" s="1"/>
  <c r="G69" i="26"/>
  <c r="H69" i="26" s="1"/>
  <c r="G73" i="26"/>
  <c r="H73" i="26" s="1"/>
  <c r="G77" i="26"/>
  <c r="H77" i="26" s="1"/>
  <c r="G81" i="26"/>
  <c r="H81" i="26" s="1"/>
  <c r="G85" i="26"/>
  <c r="H85" i="26" s="1"/>
  <c r="G89" i="26"/>
  <c r="H89" i="26" s="1"/>
  <c r="G95" i="26"/>
  <c r="H95" i="26" s="1"/>
  <c r="G103" i="26"/>
  <c r="H103" i="26" s="1"/>
  <c r="G111" i="26"/>
  <c r="H111" i="26" s="1"/>
  <c r="G123" i="26"/>
  <c r="H123" i="26" s="1"/>
  <c r="G58" i="26"/>
  <c r="H58" i="26" s="1"/>
  <c r="G90" i="26"/>
  <c r="H90" i="26" s="1"/>
  <c r="G122" i="26"/>
  <c r="H122" i="26" s="1"/>
  <c r="G119" i="26"/>
  <c r="H119" i="26" s="1"/>
  <c r="G127" i="26"/>
  <c r="H127" i="26" s="1"/>
  <c r="G135" i="26"/>
  <c r="H135" i="26" s="1"/>
  <c r="G66" i="26"/>
  <c r="H66" i="26" s="1"/>
  <c r="G82" i="26"/>
  <c r="H82" i="26" s="1"/>
  <c r="G98" i="26"/>
  <c r="H98" i="26" s="1"/>
  <c r="G114" i="26"/>
  <c r="H114" i="26" s="1"/>
  <c r="G130" i="26"/>
  <c r="H130" i="26" s="1"/>
  <c r="G93" i="26"/>
  <c r="H93" i="26" s="1"/>
  <c r="G97" i="26"/>
  <c r="H97" i="26" s="1"/>
  <c r="G101" i="26"/>
  <c r="H101" i="26" s="1"/>
  <c r="G105" i="26"/>
  <c r="H105" i="26" s="1"/>
  <c r="G109" i="26"/>
  <c r="H109" i="26" s="1"/>
  <c r="G113" i="26"/>
  <c r="H113" i="26" s="1"/>
  <c r="G117" i="26"/>
  <c r="H117" i="26" s="1"/>
  <c r="G121" i="26"/>
  <c r="H121" i="26" s="1"/>
  <c r="G125" i="26"/>
  <c r="H125" i="26" s="1"/>
  <c r="G129" i="26"/>
  <c r="H129" i="26" s="1"/>
  <c r="G133" i="26"/>
  <c r="H133" i="26" s="1"/>
  <c r="G56" i="26"/>
  <c r="H56" i="26" s="1"/>
  <c r="G62" i="26"/>
  <c r="H62" i="26" s="1"/>
  <c r="G70" i="26"/>
  <c r="H70" i="26" s="1"/>
  <c r="G78" i="26"/>
  <c r="H78" i="26" s="1"/>
  <c r="G86" i="26"/>
  <c r="H86" i="26" s="1"/>
  <c r="G94" i="26"/>
  <c r="H94" i="26" s="1"/>
  <c r="G102" i="26"/>
  <c r="H102" i="26" s="1"/>
  <c r="G110" i="26"/>
  <c r="H110" i="26" s="1"/>
  <c r="G118" i="26"/>
  <c r="H118" i="26" s="1"/>
  <c r="G126" i="26"/>
  <c r="H126" i="26" s="1"/>
  <c r="G134" i="26"/>
  <c r="H134" i="26" s="1"/>
  <c r="G60" i="26"/>
  <c r="H60" i="26" s="1"/>
  <c r="G64" i="26"/>
  <c r="H64" i="26" s="1"/>
  <c r="G68" i="26"/>
  <c r="H68" i="26" s="1"/>
  <c r="G72" i="26"/>
  <c r="H72" i="26" s="1"/>
  <c r="G76" i="26"/>
  <c r="H76" i="26" s="1"/>
  <c r="G80" i="26"/>
  <c r="H80" i="26" s="1"/>
  <c r="G84" i="26"/>
  <c r="H84" i="26" s="1"/>
  <c r="G88" i="26"/>
  <c r="H88" i="26" s="1"/>
  <c r="G92" i="26"/>
  <c r="H92" i="26" s="1"/>
  <c r="G96" i="26"/>
  <c r="H96" i="26" s="1"/>
  <c r="G100" i="26"/>
  <c r="H100" i="26" s="1"/>
  <c r="G104" i="26"/>
  <c r="H104" i="26" s="1"/>
  <c r="G108" i="26"/>
  <c r="H108" i="26" s="1"/>
  <c r="G112" i="26"/>
  <c r="H112" i="26" s="1"/>
  <c r="G116" i="26"/>
  <c r="H116" i="26" s="1"/>
  <c r="G120" i="26"/>
  <c r="H120" i="26" s="1"/>
  <c r="G124" i="26"/>
  <c r="H124" i="26" s="1"/>
  <c r="G128" i="26"/>
  <c r="H128" i="26" s="1"/>
  <c r="G132" i="26"/>
  <c r="H132" i="26" s="1"/>
  <c r="C145" i="25"/>
  <c r="F144" i="25"/>
  <c r="F143" i="25"/>
  <c r="F142" i="25"/>
  <c r="F141" i="25"/>
  <c r="F140" i="25"/>
  <c r="C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H137" i="26" l="1"/>
  <c r="G137" i="26"/>
  <c r="F145" i="25"/>
  <c r="F137" i="25"/>
  <c r="G11" i="25" s="1"/>
  <c r="G12" i="25" s="1"/>
  <c r="J116" i="21"/>
  <c r="J116" i="23"/>
  <c r="G136" i="25" l="1"/>
  <c r="H136" i="25" s="1"/>
  <c r="G132" i="25"/>
  <c r="H132" i="25" s="1"/>
  <c r="G128" i="25"/>
  <c r="H128" i="25" s="1"/>
  <c r="G124" i="25"/>
  <c r="H124" i="25" s="1"/>
  <c r="G120" i="25"/>
  <c r="H120" i="25" s="1"/>
  <c r="G115" i="25"/>
  <c r="H115" i="25" s="1"/>
  <c r="G110" i="25"/>
  <c r="H110" i="25" s="1"/>
  <c r="G106" i="25"/>
  <c r="H106" i="25" s="1"/>
  <c r="G102" i="25"/>
  <c r="H102" i="25" s="1"/>
  <c r="G98" i="25"/>
  <c r="H98" i="25" s="1"/>
  <c r="G94" i="25"/>
  <c r="H94" i="25" s="1"/>
  <c r="G90" i="25"/>
  <c r="H90" i="25" s="1"/>
  <c r="G86" i="25"/>
  <c r="H86" i="25" s="1"/>
  <c r="G82" i="25"/>
  <c r="H82" i="25" s="1"/>
  <c r="G78" i="25"/>
  <c r="H78" i="25" s="1"/>
  <c r="G74" i="25"/>
  <c r="H74" i="25" s="1"/>
  <c r="G70" i="25"/>
  <c r="H70" i="25" s="1"/>
  <c r="G66" i="25"/>
  <c r="H66" i="25" s="1"/>
  <c r="G62" i="25"/>
  <c r="H62" i="25" s="1"/>
  <c r="G58" i="25"/>
  <c r="H58" i="25" s="1"/>
  <c r="G54" i="25"/>
  <c r="H54" i="25" s="1"/>
  <c r="G50" i="25"/>
  <c r="H50" i="25" s="1"/>
  <c r="G46" i="25"/>
  <c r="H46" i="25" s="1"/>
  <c r="G42" i="25"/>
  <c r="H42" i="25" s="1"/>
  <c r="G38" i="25"/>
  <c r="H38" i="25" s="1"/>
  <c r="G34" i="25"/>
  <c r="H34" i="25" s="1"/>
  <c r="G30" i="25"/>
  <c r="H30" i="25" s="1"/>
  <c r="G26" i="25"/>
  <c r="H26" i="25" s="1"/>
  <c r="G22" i="25"/>
  <c r="H22" i="25" s="1"/>
  <c r="G21" i="25"/>
  <c r="H21" i="25" s="1"/>
  <c r="G135" i="25"/>
  <c r="H135" i="25" s="1"/>
  <c r="G93" i="25"/>
  <c r="H93" i="25" s="1"/>
  <c r="G81" i="25"/>
  <c r="H81" i="25" s="1"/>
  <c r="G65" i="25"/>
  <c r="H65" i="25" s="1"/>
  <c r="G41" i="25"/>
  <c r="H41" i="25" s="1"/>
  <c r="G37" i="25"/>
  <c r="H37" i="25" s="1"/>
  <c r="G133" i="25"/>
  <c r="H133" i="25" s="1"/>
  <c r="G129" i="25"/>
  <c r="H129" i="25" s="1"/>
  <c r="G125" i="25"/>
  <c r="H125" i="25" s="1"/>
  <c r="G121" i="25"/>
  <c r="H121" i="25" s="1"/>
  <c r="G117" i="25"/>
  <c r="H117" i="25" s="1"/>
  <c r="G116" i="25"/>
  <c r="H116" i="25" s="1"/>
  <c r="G111" i="25"/>
  <c r="H111" i="25" s="1"/>
  <c r="G107" i="25"/>
  <c r="H107" i="25" s="1"/>
  <c r="G103" i="25"/>
  <c r="H103" i="25" s="1"/>
  <c r="G99" i="25"/>
  <c r="H99" i="25" s="1"/>
  <c r="G95" i="25"/>
  <c r="H95" i="25" s="1"/>
  <c r="G91" i="25"/>
  <c r="H91" i="25" s="1"/>
  <c r="G87" i="25"/>
  <c r="H87" i="25" s="1"/>
  <c r="G83" i="25"/>
  <c r="H83" i="25" s="1"/>
  <c r="G79" i="25"/>
  <c r="H79" i="25" s="1"/>
  <c r="G75" i="25"/>
  <c r="H75" i="25" s="1"/>
  <c r="G71" i="25"/>
  <c r="H71" i="25" s="1"/>
  <c r="G67" i="25"/>
  <c r="H67" i="25" s="1"/>
  <c r="G63" i="25"/>
  <c r="H63" i="25" s="1"/>
  <c r="G59" i="25"/>
  <c r="H59" i="25" s="1"/>
  <c r="G55" i="25"/>
  <c r="H55" i="25" s="1"/>
  <c r="G51" i="25"/>
  <c r="H51" i="25" s="1"/>
  <c r="G47" i="25"/>
  <c r="H47" i="25" s="1"/>
  <c r="G43" i="25"/>
  <c r="H43" i="25" s="1"/>
  <c r="G39" i="25"/>
  <c r="H39" i="25" s="1"/>
  <c r="G35" i="25"/>
  <c r="H35" i="25" s="1"/>
  <c r="G31" i="25"/>
  <c r="H31" i="25" s="1"/>
  <c r="G27" i="25"/>
  <c r="H27" i="25" s="1"/>
  <c r="G23" i="25"/>
  <c r="H23" i="25" s="1"/>
  <c r="G127" i="25"/>
  <c r="H127" i="25" s="1"/>
  <c r="G123" i="25"/>
  <c r="H123" i="25" s="1"/>
  <c r="G119" i="25"/>
  <c r="H119" i="25" s="1"/>
  <c r="G114" i="25"/>
  <c r="H114" i="25" s="1"/>
  <c r="G109" i="25"/>
  <c r="H109" i="25" s="1"/>
  <c r="G105" i="25"/>
  <c r="H105" i="25" s="1"/>
  <c r="G89" i="25"/>
  <c r="H89" i="25" s="1"/>
  <c r="G85" i="25"/>
  <c r="H85" i="25" s="1"/>
  <c r="G77" i="25"/>
  <c r="H77" i="25" s="1"/>
  <c r="G61" i="25"/>
  <c r="H61" i="25" s="1"/>
  <c r="G57" i="25"/>
  <c r="H57" i="25" s="1"/>
  <c r="G53" i="25"/>
  <c r="H53" i="25" s="1"/>
  <c r="G49" i="25"/>
  <c r="H49" i="25" s="1"/>
  <c r="G45" i="25"/>
  <c r="H45" i="25" s="1"/>
  <c r="G33" i="25"/>
  <c r="H33" i="25" s="1"/>
  <c r="G29" i="25"/>
  <c r="H29" i="25" s="1"/>
  <c r="G25" i="25"/>
  <c r="H25" i="25" s="1"/>
  <c r="G134" i="25"/>
  <c r="H134" i="25" s="1"/>
  <c r="G130" i="25"/>
  <c r="H130" i="25" s="1"/>
  <c r="G126" i="25"/>
  <c r="H126" i="25" s="1"/>
  <c r="G122" i="25"/>
  <c r="H122" i="25" s="1"/>
  <c r="G118" i="25"/>
  <c r="H118" i="25" s="1"/>
  <c r="G113" i="25"/>
  <c r="H113" i="25" s="1"/>
  <c r="G112" i="25"/>
  <c r="H112" i="25" s="1"/>
  <c r="G108" i="25"/>
  <c r="H108" i="25" s="1"/>
  <c r="G104" i="25"/>
  <c r="H104" i="25" s="1"/>
  <c r="G100" i="25"/>
  <c r="H100" i="25" s="1"/>
  <c r="G96" i="25"/>
  <c r="H96" i="25" s="1"/>
  <c r="G92" i="25"/>
  <c r="H92" i="25" s="1"/>
  <c r="G88" i="25"/>
  <c r="H88" i="25" s="1"/>
  <c r="G84" i="25"/>
  <c r="H84" i="25" s="1"/>
  <c r="G80" i="25"/>
  <c r="H80" i="25" s="1"/>
  <c r="G76" i="25"/>
  <c r="H76" i="25" s="1"/>
  <c r="G72" i="25"/>
  <c r="H72" i="25" s="1"/>
  <c r="G68" i="25"/>
  <c r="H68" i="25" s="1"/>
  <c r="G64" i="25"/>
  <c r="H64" i="25" s="1"/>
  <c r="G60" i="25"/>
  <c r="H60" i="25" s="1"/>
  <c r="G56" i="25"/>
  <c r="H56" i="25" s="1"/>
  <c r="G52" i="25"/>
  <c r="H52" i="25" s="1"/>
  <c r="G48" i="25"/>
  <c r="H48" i="25" s="1"/>
  <c r="G44" i="25"/>
  <c r="H44" i="25" s="1"/>
  <c r="G40" i="25"/>
  <c r="H40" i="25" s="1"/>
  <c r="G36" i="25"/>
  <c r="H36" i="25" s="1"/>
  <c r="G32" i="25"/>
  <c r="H32" i="25" s="1"/>
  <c r="G28" i="25"/>
  <c r="H28" i="25" s="1"/>
  <c r="G24" i="25"/>
  <c r="H24" i="25" s="1"/>
  <c r="G19" i="25"/>
  <c r="H19" i="25" s="1"/>
  <c r="G131" i="25"/>
  <c r="H131" i="25" s="1"/>
  <c r="G101" i="25"/>
  <c r="H101" i="25" s="1"/>
  <c r="G97" i="25"/>
  <c r="H97" i="25" s="1"/>
  <c r="G73" i="25"/>
  <c r="H73" i="25" s="1"/>
  <c r="G69" i="25"/>
  <c r="H69" i="25" s="1"/>
  <c r="G20" i="25"/>
  <c r="H20" i="25" s="1"/>
  <c r="E113" i="23"/>
  <c r="F81" i="23"/>
  <c r="G137" i="25" l="1"/>
  <c r="H137" i="25"/>
  <c r="C145" i="23"/>
  <c r="F144" i="23"/>
  <c r="F143" i="23"/>
  <c r="F142" i="23"/>
  <c r="F141" i="23"/>
  <c r="F140" i="23"/>
  <c r="C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45" i="23" l="1"/>
  <c r="E113" i="22"/>
  <c r="G11" i="23" l="1"/>
  <c r="G12" i="23" s="1"/>
  <c r="G15" i="22"/>
  <c r="G136" i="23" l="1"/>
  <c r="H136" i="23" s="1"/>
  <c r="G132" i="23"/>
  <c r="H132" i="23" s="1"/>
  <c r="G128" i="23"/>
  <c r="H128" i="23" s="1"/>
  <c r="G124" i="23"/>
  <c r="H124" i="23" s="1"/>
  <c r="G120" i="23"/>
  <c r="H120" i="23" s="1"/>
  <c r="G116" i="23"/>
  <c r="H116" i="23" s="1"/>
  <c r="G111" i="23"/>
  <c r="H111" i="23" s="1"/>
  <c r="G107" i="23"/>
  <c r="H107" i="23" s="1"/>
  <c r="G103" i="23"/>
  <c r="H103" i="23" s="1"/>
  <c r="G99" i="23"/>
  <c r="H99" i="23" s="1"/>
  <c r="G95" i="23"/>
  <c r="H95" i="23" s="1"/>
  <c r="G91" i="23"/>
  <c r="H91" i="23" s="1"/>
  <c r="G87" i="23"/>
  <c r="H87" i="23" s="1"/>
  <c r="G83" i="23"/>
  <c r="H83" i="23" s="1"/>
  <c r="G79" i="23"/>
  <c r="H79" i="23" s="1"/>
  <c r="G75" i="23"/>
  <c r="H75" i="23" s="1"/>
  <c r="G71" i="23"/>
  <c r="H71" i="23" s="1"/>
  <c r="G67" i="23"/>
  <c r="H67" i="23" s="1"/>
  <c r="G63" i="23"/>
  <c r="H63" i="23" s="1"/>
  <c r="G59" i="23"/>
  <c r="H59" i="23" s="1"/>
  <c r="G133" i="23"/>
  <c r="H133" i="23" s="1"/>
  <c r="G129" i="23"/>
  <c r="H129" i="23" s="1"/>
  <c r="G125" i="23"/>
  <c r="H125" i="23" s="1"/>
  <c r="G121" i="23"/>
  <c r="H121" i="23" s="1"/>
  <c r="G117" i="23"/>
  <c r="H117" i="23" s="1"/>
  <c r="G113" i="23"/>
  <c r="H113" i="23" s="1"/>
  <c r="G110" i="23"/>
  <c r="H110" i="23" s="1"/>
  <c r="G106" i="23"/>
  <c r="H106" i="23" s="1"/>
  <c r="G102" i="23"/>
  <c r="H102" i="23" s="1"/>
  <c r="G98" i="23"/>
  <c r="H98" i="23" s="1"/>
  <c r="G94" i="23"/>
  <c r="H94" i="23" s="1"/>
  <c r="G90" i="23"/>
  <c r="H90" i="23" s="1"/>
  <c r="G86" i="23"/>
  <c r="H86" i="23" s="1"/>
  <c r="G82" i="23"/>
  <c r="H82" i="23" s="1"/>
  <c r="G78" i="23"/>
  <c r="H78" i="23" s="1"/>
  <c r="G74" i="23"/>
  <c r="H74" i="23" s="1"/>
  <c r="G70" i="23"/>
  <c r="H70" i="23" s="1"/>
  <c r="G66" i="23"/>
  <c r="H66" i="23" s="1"/>
  <c r="G62" i="23"/>
  <c r="H62" i="23" s="1"/>
  <c r="G58" i="23"/>
  <c r="H58" i="23" s="1"/>
  <c r="G54" i="23"/>
  <c r="H54" i="23" s="1"/>
  <c r="G55" i="23"/>
  <c r="H55" i="23" s="1"/>
  <c r="G50" i="23"/>
  <c r="H50" i="23" s="1"/>
  <c r="G46" i="23"/>
  <c r="H46" i="23" s="1"/>
  <c r="G42" i="23"/>
  <c r="H42" i="23" s="1"/>
  <c r="G38" i="23"/>
  <c r="H38" i="23" s="1"/>
  <c r="G34" i="23"/>
  <c r="H34" i="23" s="1"/>
  <c r="G30" i="23"/>
  <c r="H30" i="23" s="1"/>
  <c r="G26" i="23"/>
  <c r="H26" i="23" s="1"/>
  <c r="G22" i="23"/>
  <c r="H22" i="23" s="1"/>
  <c r="G21" i="23"/>
  <c r="H21" i="23" s="1"/>
  <c r="J21" i="23" s="1"/>
  <c r="G51" i="23"/>
  <c r="H51" i="23" s="1"/>
  <c r="G47" i="23"/>
  <c r="H47" i="23" s="1"/>
  <c r="G43" i="23"/>
  <c r="H43" i="23" s="1"/>
  <c r="G39" i="23"/>
  <c r="H39" i="23" s="1"/>
  <c r="G35" i="23"/>
  <c r="H35" i="23" s="1"/>
  <c r="G31" i="23"/>
  <c r="H31" i="23" s="1"/>
  <c r="G27" i="23"/>
  <c r="H27" i="23" s="1"/>
  <c r="G23" i="23"/>
  <c r="H23" i="23" s="1"/>
  <c r="G25" i="23"/>
  <c r="H25" i="23" s="1"/>
  <c r="G134" i="23"/>
  <c r="H134" i="23" s="1"/>
  <c r="G130" i="23"/>
  <c r="H130" i="23" s="1"/>
  <c r="G126" i="23"/>
  <c r="H126" i="23" s="1"/>
  <c r="G122" i="23"/>
  <c r="H122" i="23" s="1"/>
  <c r="G118" i="23"/>
  <c r="H118" i="23" s="1"/>
  <c r="G114" i="23"/>
  <c r="H114" i="23" s="1"/>
  <c r="G109" i="23"/>
  <c r="H109" i="23" s="1"/>
  <c r="G105" i="23"/>
  <c r="H105" i="23" s="1"/>
  <c r="G101" i="23"/>
  <c r="H101" i="23" s="1"/>
  <c r="G97" i="23"/>
  <c r="H97" i="23" s="1"/>
  <c r="G93" i="23"/>
  <c r="H93" i="23" s="1"/>
  <c r="G89" i="23"/>
  <c r="H89" i="23" s="1"/>
  <c r="G85" i="23"/>
  <c r="H85" i="23" s="1"/>
  <c r="G81" i="23"/>
  <c r="H81" i="23" s="1"/>
  <c r="G77" i="23"/>
  <c r="H77" i="23" s="1"/>
  <c r="G73" i="23"/>
  <c r="H73" i="23" s="1"/>
  <c r="G69" i="23"/>
  <c r="H69" i="23" s="1"/>
  <c r="G65" i="23"/>
  <c r="H65" i="23" s="1"/>
  <c r="G61" i="23"/>
  <c r="H61" i="23" s="1"/>
  <c r="G135" i="23"/>
  <c r="H135" i="23" s="1"/>
  <c r="G131" i="23"/>
  <c r="H131" i="23" s="1"/>
  <c r="G127" i="23"/>
  <c r="H127" i="23" s="1"/>
  <c r="G123" i="23"/>
  <c r="H123" i="23" s="1"/>
  <c r="G119" i="23"/>
  <c r="H119" i="23" s="1"/>
  <c r="G115" i="23"/>
  <c r="H115" i="23" s="1"/>
  <c r="G112" i="23"/>
  <c r="H112" i="23" s="1"/>
  <c r="G108" i="23"/>
  <c r="H108" i="23" s="1"/>
  <c r="G104" i="23"/>
  <c r="H104" i="23" s="1"/>
  <c r="G100" i="23"/>
  <c r="H100" i="23" s="1"/>
  <c r="G96" i="23"/>
  <c r="H96" i="23" s="1"/>
  <c r="G92" i="23"/>
  <c r="H92" i="23" s="1"/>
  <c r="G88" i="23"/>
  <c r="H88" i="23" s="1"/>
  <c r="G84" i="23"/>
  <c r="H84" i="23" s="1"/>
  <c r="G80" i="23"/>
  <c r="H80" i="23" s="1"/>
  <c r="G76" i="23"/>
  <c r="H76" i="23" s="1"/>
  <c r="G72" i="23"/>
  <c r="H72" i="23" s="1"/>
  <c r="G68" i="23"/>
  <c r="H68" i="23" s="1"/>
  <c r="G64" i="23"/>
  <c r="H64" i="23" s="1"/>
  <c r="G60" i="23"/>
  <c r="H60" i="23" s="1"/>
  <c r="G56" i="23"/>
  <c r="H56" i="23" s="1"/>
  <c r="G57" i="23"/>
  <c r="H57" i="23" s="1"/>
  <c r="G52" i="23"/>
  <c r="H52" i="23" s="1"/>
  <c r="G48" i="23"/>
  <c r="H48" i="23" s="1"/>
  <c r="G44" i="23"/>
  <c r="H44" i="23" s="1"/>
  <c r="G40" i="23"/>
  <c r="H40" i="23" s="1"/>
  <c r="G36" i="23"/>
  <c r="H36" i="23" s="1"/>
  <c r="G32" i="23"/>
  <c r="H32" i="23" s="1"/>
  <c r="G28" i="23"/>
  <c r="H28" i="23" s="1"/>
  <c r="G24" i="23"/>
  <c r="H24" i="23" s="1"/>
  <c r="G20" i="23"/>
  <c r="H20" i="23" s="1"/>
  <c r="G53" i="23"/>
  <c r="H53" i="23" s="1"/>
  <c r="G49" i="23"/>
  <c r="H49" i="23" s="1"/>
  <c r="G45" i="23"/>
  <c r="H45" i="23" s="1"/>
  <c r="G41" i="23"/>
  <c r="H41" i="23" s="1"/>
  <c r="G37" i="23"/>
  <c r="H37" i="23" s="1"/>
  <c r="G33" i="23"/>
  <c r="H33" i="23" s="1"/>
  <c r="G29" i="23"/>
  <c r="H29" i="23" s="1"/>
  <c r="G19" i="23"/>
  <c r="E113" i="21"/>
  <c r="G137" i="23" l="1"/>
  <c r="H19" i="23"/>
  <c r="H137" i="23" s="1"/>
  <c r="C145" i="22"/>
  <c r="F144" i="22"/>
  <c r="F143" i="22"/>
  <c r="F142" i="22"/>
  <c r="F141" i="22"/>
  <c r="F140" i="22"/>
  <c r="C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45" i="22" l="1"/>
  <c r="F137" i="22"/>
  <c r="G11" i="22" s="1"/>
  <c r="G12" i="22" s="1"/>
  <c r="G135" i="22" s="1"/>
  <c r="H135" i="22" s="1"/>
  <c r="E112" i="21"/>
  <c r="G24" i="22" l="1"/>
  <c r="H24" i="22" s="1"/>
  <c r="G23" i="22"/>
  <c r="H23" i="22" s="1"/>
  <c r="G63" i="22"/>
  <c r="H63" i="22" s="1"/>
  <c r="G19" i="22"/>
  <c r="H19" i="22" s="1"/>
  <c r="G33" i="22"/>
  <c r="H33" i="22" s="1"/>
  <c r="G38" i="22"/>
  <c r="H38" i="22" s="1"/>
  <c r="G22" i="22"/>
  <c r="H22" i="22" s="1"/>
  <c r="G20" i="22"/>
  <c r="H20" i="22" s="1"/>
  <c r="G21" i="22"/>
  <c r="H21" i="22" s="1"/>
  <c r="G25" i="22"/>
  <c r="H25" i="22" s="1"/>
  <c r="G47" i="22"/>
  <c r="H47" i="22" s="1"/>
  <c r="G79" i="22"/>
  <c r="H79" i="22" s="1"/>
  <c r="G56" i="22"/>
  <c r="H56" i="22" s="1"/>
  <c r="G29" i="22"/>
  <c r="H29" i="22" s="1"/>
  <c r="G39" i="22"/>
  <c r="H39" i="22" s="1"/>
  <c r="G55" i="22"/>
  <c r="H55" i="22" s="1"/>
  <c r="G71" i="22"/>
  <c r="H71" i="22" s="1"/>
  <c r="G30" i="22"/>
  <c r="H30" i="22" s="1"/>
  <c r="G46" i="22"/>
  <c r="H46" i="22" s="1"/>
  <c r="G96" i="22"/>
  <c r="H96" i="22" s="1"/>
  <c r="G27" i="22"/>
  <c r="H27" i="22" s="1"/>
  <c r="G31" i="22"/>
  <c r="H31" i="22" s="1"/>
  <c r="G35" i="22"/>
  <c r="H35" i="22" s="1"/>
  <c r="G43" i="22"/>
  <c r="H43" i="22" s="1"/>
  <c r="G51" i="22"/>
  <c r="H51" i="22" s="1"/>
  <c r="G59" i="22"/>
  <c r="H59" i="22" s="1"/>
  <c r="G67" i="22"/>
  <c r="H67" i="22" s="1"/>
  <c r="G75" i="22"/>
  <c r="H75" i="22" s="1"/>
  <c r="G26" i="22"/>
  <c r="H26" i="22" s="1"/>
  <c r="G34" i="22"/>
  <c r="H34" i="22" s="1"/>
  <c r="G42" i="22"/>
  <c r="H42" i="22" s="1"/>
  <c r="G50" i="22"/>
  <c r="H50" i="22" s="1"/>
  <c r="G88" i="22"/>
  <c r="H88" i="22" s="1"/>
  <c r="G124" i="22"/>
  <c r="H124" i="22" s="1"/>
  <c r="G37" i="22"/>
  <c r="H37" i="22" s="1"/>
  <c r="G41" i="22"/>
  <c r="H41" i="22" s="1"/>
  <c r="G45" i="22"/>
  <c r="H45" i="22" s="1"/>
  <c r="G49" i="22"/>
  <c r="H49" i="22" s="1"/>
  <c r="G53" i="22"/>
  <c r="H53" i="22" s="1"/>
  <c r="G57" i="22"/>
  <c r="H57" i="22" s="1"/>
  <c r="G61" i="22"/>
  <c r="H61" i="22" s="1"/>
  <c r="G65" i="22"/>
  <c r="H65" i="22" s="1"/>
  <c r="G69" i="22"/>
  <c r="H69" i="22" s="1"/>
  <c r="G73" i="22"/>
  <c r="H73" i="22" s="1"/>
  <c r="G77" i="22"/>
  <c r="H77" i="22" s="1"/>
  <c r="G81" i="22"/>
  <c r="H81" i="22" s="1"/>
  <c r="G28" i="22"/>
  <c r="H28" i="22" s="1"/>
  <c r="G32" i="22"/>
  <c r="H32" i="22" s="1"/>
  <c r="G36" i="22"/>
  <c r="H36" i="22" s="1"/>
  <c r="G40" i="22"/>
  <c r="H40" i="22" s="1"/>
  <c r="G44" i="22"/>
  <c r="H44" i="22" s="1"/>
  <c r="G48" i="22"/>
  <c r="H48" i="22" s="1"/>
  <c r="G52" i="22"/>
  <c r="H52" i="22" s="1"/>
  <c r="G84" i="22"/>
  <c r="H84" i="22" s="1"/>
  <c r="G92" i="22"/>
  <c r="H92" i="22" s="1"/>
  <c r="G106" i="22"/>
  <c r="H106" i="22" s="1"/>
  <c r="G60" i="22"/>
  <c r="H60" i="22" s="1"/>
  <c r="G100" i="22"/>
  <c r="H100" i="22" s="1"/>
  <c r="G116" i="22"/>
  <c r="H116" i="22" s="1"/>
  <c r="G132" i="22"/>
  <c r="H132" i="22" s="1"/>
  <c r="G80" i="22"/>
  <c r="H80" i="22" s="1"/>
  <c r="G68" i="22"/>
  <c r="H68" i="22" s="1"/>
  <c r="G107" i="22"/>
  <c r="H107" i="22" s="1"/>
  <c r="G54" i="22"/>
  <c r="H54" i="22" s="1"/>
  <c r="G82" i="22"/>
  <c r="H82" i="22" s="1"/>
  <c r="G86" i="22"/>
  <c r="H86" i="22" s="1"/>
  <c r="G90" i="22"/>
  <c r="H90" i="22" s="1"/>
  <c r="G94" i="22"/>
  <c r="H94" i="22" s="1"/>
  <c r="G98" i="22"/>
  <c r="H98" i="22" s="1"/>
  <c r="G102" i="22"/>
  <c r="H102" i="22" s="1"/>
  <c r="G110" i="22"/>
  <c r="H110" i="22" s="1"/>
  <c r="G120" i="22"/>
  <c r="H120" i="22" s="1"/>
  <c r="G128" i="22"/>
  <c r="H128" i="22" s="1"/>
  <c r="G136" i="22"/>
  <c r="H136" i="22" s="1"/>
  <c r="G64" i="22"/>
  <c r="H64" i="22" s="1"/>
  <c r="G72" i="22"/>
  <c r="H72" i="22" s="1"/>
  <c r="G91" i="22"/>
  <c r="H91" i="22" s="1"/>
  <c r="G121" i="22"/>
  <c r="H121" i="22" s="1"/>
  <c r="G104" i="22"/>
  <c r="H104" i="22" s="1"/>
  <c r="G108" i="22"/>
  <c r="H108" i="22" s="1"/>
  <c r="G114" i="22"/>
  <c r="H114" i="22" s="1"/>
  <c r="G118" i="22"/>
  <c r="H118" i="22" s="1"/>
  <c r="G122" i="22"/>
  <c r="H122" i="22" s="1"/>
  <c r="G126" i="22"/>
  <c r="H126" i="22" s="1"/>
  <c r="G130" i="22"/>
  <c r="H130" i="22" s="1"/>
  <c r="G134" i="22"/>
  <c r="H134" i="22" s="1"/>
  <c r="G58" i="22"/>
  <c r="H58" i="22" s="1"/>
  <c r="G62" i="22"/>
  <c r="H62" i="22" s="1"/>
  <c r="G66" i="22"/>
  <c r="H66" i="22" s="1"/>
  <c r="G70" i="22"/>
  <c r="H70" i="22" s="1"/>
  <c r="G76" i="22"/>
  <c r="H76" i="22" s="1"/>
  <c r="G85" i="22"/>
  <c r="H85" i="22" s="1"/>
  <c r="G99" i="22"/>
  <c r="H99" i="22" s="1"/>
  <c r="G113" i="22"/>
  <c r="H113" i="22" s="1"/>
  <c r="G129" i="22"/>
  <c r="H129" i="22" s="1"/>
  <c r="G74" i="22"/>
  <c r="H74" i="22" s="1"/>
  <c r="G78" i="22"/>
  <c r="H78" i="22" s="1"/>
  <c r="G83" i="22"/>
  <c r="H83" i="22" s="1"/>
  <c r="G87" i="22"/>
  <c r="H87" i="22" s="1"/>
  <c r="G95" i="22"/>
  <c r="H95" i="22" s="1"/>
  <c r="G103" i="22"/>
  <c r="H103" i="22" s="1"/>
  <c r="G111" i="22"/>
  <c r="H111" i="22" s="1"/>
  <c r="G117" i="22"/>
  <c r="H117" i="22" s="1"/>
  <c r="G125" i="22"/>
  <c r="H125" i="22" s="1"/>
  <c r="G133" i="22"/>
  <c r="H133" i="22" s="1"/>
  <c r="G89" i="22"/>
  <c r="H89" i="22" s="1"/>
  <c r="G93" i="22"/>
  <c r="H93" i="22" s="1"/>
  <c r="G97" i="22"/>
  <c r="H97" i="22" s="1"/>
  <c r="G101" i="22"/>
  <c r="H101" i="22" s="1"/>
  <c r="G105" i="22"/>
  <c r="H105" i="22" s="1"/>
  <c r="G109" i="22"/>
  <c r="H109" i="22" s="1"/>
  <c r="G112" i="22"/>
  <c r="H112" i="22" s="1"/>
  <c r="G115" i="22"/>
  <c r="H115" i="22" s="1"/>
  <c r="G119" i="22"/>
  <c r="H119" i="22" s="1"/>
  <c r="G123" i="22"/>
  <c r="H123" i="22" s="1"/>
  <c r="G127" i="22"/>
  <c r="H127" i="22" s="1"/>
  <c r="G131" i="22"/>
  <c r="H131" i="22" s="1"/>
  <c r="H137" i="22" l="1"/>
  <c r="G137" i="22"/>
  <c r="E81" i="21"/>
  <c r="N81" i="21" l="1"/>
  <c r="D139" i="21" l="1"/>
  <c r="C145" i="21"/>
  <c r="F144" i="21"/>
  <c r="F143" i="21"/>
  <c r="F142" i="21"/>
  <c r="F141" i="21"/>
  <c r="F140" i="21"/>
  <c r="C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37" i="21" l="1"/>
  <c r="G11" i="21" s="1"/>
  <c r="G12" i="21" s="1"/>
  <c r="F145" i="21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C140" i="20"/>
  <c r="D142" i="20"/>
  <c r="E142" i="20"/>
  <c r="F143" i="20"/>
  <c r="F144" i="20"/>
  <c r="F145" i="20"/>
  <c r="F146" i="20"/>
  <c r="F147" i="20"/>
  <c r="C148" i="20"/>
  <c r="F140" i="20" l="1"/>
  <c r="G14" i="20" s="1"/>
  <c r="G15" i="20" s="1"/>
  <c r="G107" i="20" s="1"/>
  <c r="H107" i="20" s="1"/>
  <c r="G135" i="21"/>
  <c r="H135" i="21" s="1"/>
  <c r="G131" i="21"/>
  <c r="H131" i="21" s="1"/>
  <c r="G127" i="21"/>
  <c r="H127" i="21" s="1"/>
  <c r="G123" i="21"/>
  <c r="H123" i="21" s="1"/>
  <c r="G119" i="21"/>
  <c r="H119" i="21" s="1"/>
  <c r="G115" i="21"/>
  <c r="H115" i="21" s="1"/>
  <c r="G111" i="21"/>
  <c r="H111" i="21" s="1"/>
  <c r="G107" i="21"/>
  <c r="H107" i="21" s="1"/>
  <c r="G103" i="21"/>
  <c r="H103" i="21" s="1"/>
  <c r="G99" i="21"/>
  <c r="H99" i="21" s="1"/>
  <c r="G95" i="21"/>
  <c r="H95" i="21" s="1"/>
  <c r="G91" i="21"/>
  <c r="H91" i="21" s="1"/>
  <c r="G87" i="21"/>
  <c r="H87" i="21" s="1"/>
  <c r="G83" i="21"/>
  <c r="H83" i="21" s="1"/>
  <c r="G79" i="21"/>
  <c r="H79" i="21" s="1"/>
  <c r="G75" i="21"/>
  <c r="H75" i="21" s="1"/>
  <c r="G71" i="21"/>
  <c r="H71" i="21" s="1"/>
  <c r="G67" i="21"/>
  <c r="H67" i="21" s="1"/>
  <c r="G63" i="21"/>
  <c r="H63" i="21" s="1"/>
  <c r="G59" i="21"/>
  <c r="H59" i="21" s="1"/>
  <c r="G55" i="21"/>
  <c r="H55" i="21" s="1"/>
  <c r="G51" i="21"/>
  <c r="H51" i="21" s="1"/>
  <c r="G47" i="21"/>
  <c r="H47" i="21" s="1"/>
  <c r="G43" i="21"/>
  <c r="H43" i="21" s="1"/>
  <c r="G39" i="21"/>
  <c r="H39" i="21" s="1"/>
  <c r="G35" i="21"/>
  <c r="H35" i="21" s="1"/>
  <c r="G31" i="21"/>
  <c r="H31" i="21" s="1"/>
  <c r="G27" i="21"/>
  <c r="H27" i="21" s="1"/>
  <c r="G23" i="21"/>
  <c r="H23" i="21" s="1"/>
  <c r="G19" i="21"/>
  <c r="G113" i="21"/>
  <c r="H113" i="21" s="1"/>
  <c r="G109" i="21"/>
  <c r="H109" i="21" s="1"/>
  <c r="G105" i="21"/>
  <c r="H105" i="21" s="1"/>
  <c r="G97" i="21"/>
  <c r="H97" i="21" s="1"/>
  <c r="G93" i="21"/>
  <c r="H93" i="21" s="1"/>
  <c r="G89" i="21"/>
  <c r="H89" i="21" s="1"/>
  <c r="G81" i="21"/>
  <c r="H81" i="21" s="1"/>
  <c r="J80" i="21" s="1"/>
  <c r="G77" i="21"/>
  <c r="H77" i="21" s="1"/>
  <c r="G69" i="21"/>
  <c r="H69" i="21" s="1"/>
  <c r="G61" i="21"/>
  <c r="H61" i="21" s="1"/>
  <c r="G57" i="21"/>
  <c r="H57" i="21" s="1"/>
  <c r="G136" i="21"/>
  <c r="H136" i="21" s="1"/>
  <c r="G132" i="21"/>
  <c r="H132" i="21" s="1"/>
  <c r="G128" i="21"/>
  <c r="H128" i="21" s="1"/>
  <c r="G124" i="21"/>
  <c r="H124" i="21" s="1"/>
  <c r="G120" i="21"/>
  <c r="H120" i="21" s="1"/>
  <c r="G116" i="21"/>
  <c r="H116" i="21" s="1"/>
  <c r="G112" i="21"/>
  <c r="H112" i="21" s="1"/>
  <c r="G108" i="21"/>
  <c r="H108" i="21" s="1"/>
  <c r="G104" i="21"/>
  <c r="H104" i="21" s="1"/>
  <c r="G100" i="21"/>
  <c r="H100" i="21" s="1"/>
  <c r="G96" i="21"/>
  <c r="H96" i="21" s="1"/>
  <c r="G92" i="21"/>
  <c r="H92" i="21" s="1"/>
  <c r="G88" i="21"/>
  <c r="H88" i="21" s="1"/>
  <c r="G84" i="21"/>
  <c r="H84" i="21" s="1"/>
  <c r="G80" i="21"/>
  <c r="H80" i="21" s="1"/>
  <c r="G76" i="21"/>
  <c r="H76" i="21" s="1"/>
  <c r="G72" i="21"/>
  <c r="H72" i="21" s="1"/>
  <c r="G68" i="21"/>
  <c r="H68" i="21" s="1"/>
  <c r="G64" i="21"/>
  <c r="H64" i="21" s="1"/>
  <c r="G60" i="21"/>
  <c r="H60" i="21" s="1"/>
  <c r="G56" i="21"/>
  <c r="H56" i="21" s="1"/>
  <c r="G52" i="21"/>
  <c r="H52" i="21" s="1"/>
  <c r="G48" i="21"/>
  <c r="H48" i="21" s="1"/>
  <c r="G44" i="21"/>
  <c r="H44" i="21" s="1"/>
  <c r="G40" i="21"/>
  <c r="H40" i="21" s="1"/>
  <c r="G36" i="21"/>
  <c r="H36" i="21" s="1"/>
  <c r="G32" i="21"/>
  <c r="H32" i="21" s="1"/>
  <c r="G28" i="21"/>
  <c r="H28" i="21" s="1"/>
  <c r="G24" i="21"/>
  <c r="H24" i="21" s="1"/>
  <c r="G20" i="21"/>
  <c r="H20" i="21" s="1"/>
  <c r="G133" i="21"/>
  <c r="H133" i="21" s="1"/>
  <c r="G129" i="21"/>
  <c r="H129" i="21" s="1"/>
  <c r="G125" i="21"/>
  <c r="H125" i="21" s="1"/>
  <c r="G121" i="21"/>
  <c r="H121" i="21" s="1"/>
  <c r="G117" i="21"/>
  <c r="H117" i="21" s="1"/>
  <c r="G101" i="21"/>
  <c r="H101" i="21" s="1"/>
  <c r="G85" i="21"/>
  <c r="H85" i="21" s="1"/>
  <c r="G73" i="21"/>
  <c r="H73" i="21" s="1"/>
  <c r="G65" i="21"/>
  <c r="H65" i="21" s="1"/>
  <c r="G134" i="21"/>
  <c r="H134" i="21" s="1"/>
  <c r="G126" i="21"/>
  <c r="H126" i="21" s="1"/>
  <c r="G118" i="21"/>
  <c r="H118" i="21" s="1"/>
  <c r="G110" i="21"/>
  <c r="H110" i="21" s="1"/>
  <c r="G102" i="21"/>
  <c r="H102" i="21" s="1"/>
  <c r="G94" i="21"/>
  <c r="H94" i="21" s="1"/>
  <c r="G86" i="21"/>
  <c r="H86" i="21" s="1"/>
  <c r="G78" i="21"/>
  <c r="H78" i="21" s="1"/>
  <c r="G70" i="21"/>
  <c r="H70" i="21" s="1"/>
  <c r="G62" i="21"/>
  <c r="H62" i="21" s="1"/>
  <c r="G54" i="21"/>
  <c r="H54" i="21" s="1"/>
  <c r="G50" i="21"/>
  <c r="H50" i="21" s="1"/>
  <c r="G46" i="21"/>
  <c r="H46" i="21" s="1"/>
  <c r="G42" i="21"/>
  <c r="H42" i="21" s="1"/>
  <c r="G38" i="21"/>
  <c r="H38" i="21" s="1"/>
  <c r="G34" i="21"/>
  <c r="H34" i="21" s="1"/>
  <c r="G30" i="21"/>
  <c r="H30" i="21" s="1"/>
  <c r="G26" i="21"/>
  <c r="H26" i="21" s="1"/>
  <c r="G22" i="21"/>
  <c r="H22" i="21" s="1"/>
  <c r="G130" i="21"/>
  <c r="H130" i="21" s="1"/>
  <c r="G122" i="21"/>
  <c r="H122" i="21" s="1"/>
  <c r="G114" i="21"/>
  <c r="H114" i="21" s="1"/>
  <c r="G106" i="21"/>
  <c r="H106" i="21" s="1"/>
  <c r="G98" i="21"/>
  <c r="H98" i="21" s="1"/>
  <c r="G90" i="21"/>
  <c r="H90" i="21" s="1"/>
  <c r="G82" i="21"/>
  <c r="H82" i="21" s="1"/>
  <c r="G74" i="21"/>
  <c r="H74" i="21" s="1"/>
  <c r="G66" i="21"/>
  <c r="H66" i="21" s="1"/>
  <c r="G58" i="21"/>
  <c r="H58" i="21" s="1"/>
  <c r="G53" i="21"/>
  <c r="H53" i="21" s="1"/>
  <c r="G49" i="21"/>
  <c r="H49" i="21" s="1"/>
  <c r="G45" i="21"/>
  <c r="H45" i="21" s="1"/>
  <c r="G41" i="21"/>
  <c r="H41" i="21" s="1"/>
  <c r="G37" i="21"/>
  <c r="H37" i="21" s="1"/>
  <c r="G33" i="21"/>
  <c r="H33" i="21" s="1"/>
  <c r="G29" i="21"/>
  <c r="H29" i="21" s="1"/>
  <c r="G25" i="21"/>
  <c r="H25" i="21" s="1"/>
  <c r="G21" i="21"/>
  <c r="H21" i="21" s="1"/>
  <c r="F148" i="20"/>
  <c r="G139" i="20"/>
  <c r="H139" i="20" s="1"/>
  <c r="G137" i="20"/>
  <c r="H137" i="20" s="1"/>
  <c r="G135" i="20"/>
  <c r="H135" i="20" s="1"/>
  <c r="G133" i="20"/>
  <c r="H133" i="20" s="1"/>
  <c r="G131" i="20"/>
  <c r="H131" i="20" s="1"/>
  <c r="G129" i="20"/>
  <c r="H129" i="20" s="1"/>
  <c r="G127" i="20"/>
  <c r="H127" i="20" s="1"/>
  <c r="G125" i="20"/>
  <c r="H125" i="20" s="1"/>
  <c r="G123" i="20"/>
  <c r="H123" i="20" s="1"/>
  <c r="G121" i="20"/>
  <c r="H121" i="20" s="1"/>
  <c r="G119" i="20"/>
  <c r="H119" i="20" s="1"/>
  <c r="G117" i="20"/>
  <c r="H117" i="20" s="1"/>
  <c r="G115" i="20"/>
  <c r="H115" i="20" s="1"/>
  <c r="G113" i="20"/>
  <c r="H113" i="20" s="1"/>
  <c r="G111" i="20"/>
  <c r="H111" i="20" s="1"/>
  <c r="G109" i="20"/>
  <c r="H109" i="20" s="1"/>
  <c r="G23" i="20"/>
  <c r="H23" i="20" s="1"/>
  <c r="G25" i="20"/>
  <c r="H25" i="20" s="1"/>
  <c r="G27" i="20"/>
  <c r="H27" i="20" s="1"/>
  <c r="G29" i="20"/>
  <c r="H29" i="20" s="1"/>
  <c r="G31" i="20"/>
  <c r="H31" i="20" s="1"/>
  <c r="G33" i="20"/>
  <c r="H33" i="20" s="1"/>
  <c r="G35" i="20"/>
  <c r="H35" i="20" s="1"/>
  <c r="G37" i="20"/>
  <c r="H37" i="20" s="1"/>
  <c r="G39" i="20"/>
  <c r="H39" i="20" s="1"/>
  <c r="G41" i="20"/>
  <c r="H41" i="20" s="1"/>
  <c r="G43" i="20"/>
  <c r="H43" i="20" s="1"/>
  <c r="G45" i="20"/>
  <c r="H45" i="20" s="1"/>
  <c r="G47" i="20"/>
  <c r="H47" i="20" s="1"/>
  <c r="G49" i="20"/>
  <c r="H49" i="20" s="1"/>
  <c r="G51" i="20"/>
  <c r="H51" i="20" s="1"/>
  <c r="G53" i="20"/>
  <c r="H53" i="20" s="1"/>
  <c r="G55" i="20"/>
  <c r="H55" i="20" s="1"/>
  <c r="G57" i="20"/>
  <c r="H57" i="20" s="1"/>
  <c r="G59" i="20"/>
  <c r="H59" i="20" s="1"/>
  <c r="G61" i="20"/>
  <c r="H61" i="20" s="1"/>
  <c r="G63" i="20"/>
  <c r="H63" i="20" s="1"/>
  <c r="G65" i="20"/>
  <c r="H65" i="20" s="1"/>
  <c r="G67" i="20"/>
  <c r="H67" i="20" s="1"/>
  <c r="G69" i="20"/>
  <c r="H69" i="20" s="1"/>
  <c r="G71" i="20"/>
  <c r="H71" i="20" s="1"/>
  <c r="G73" i="20"/>
  <c r="H73" i="20" s="1"/>
  <c r="G75" i="20"/>
  <c r="H75" i="20" s="1"/>
  <c r="G77" i="20"/>
  <c r="H77" i="20" s="1"/>
  <c r="G79" i="20"/>
  <c r="H79" i="20" s="1"/>
  <c r="G81" i="20"/>
  <c r="H81" i="20" s="1"/>
  <c r="G83" i="20"/>
  <c r="H83" i="20" s="1"/>
  <c r="G85" i="20"/>
  <c r="H85" i="20" s="1"/>
  <c r="G87" i="20"/>
  <c r="H87" i="20" s="1"/>
  <c r="G89" i="20"/>
  <c r="H89" i="20" s="1"/>
  <c r="G91" i="20"/>
  <c r="H91" i="20" s="1"/>
  <c r="G93" i="20"/>
  <c r="H93" i="20" s="1"/>
  <c r="G95" i="20"/>
  <c r="H95" i="20" s="1"/>
  <c r="G97" i="20"/>
  <c r="H97" i="20" s="1"/>
  <c r="G99" i="20"/>
  <c r="H99" i="20" s="1"/>
  <c r="G101" i="20"/>
  <c r="H101" i="20" s="1"/>
  <c r="G103" i="20"/>
  <c r="H103" i="20" s="1"/>
  <c r="G105" i="20"/>
  <c r="H105" i="20" s="1"/>
  <c r="G22" i="20"/>
  <c r="G24" i="20"/>
  <c r="H24" i="20" s="1"/>
  <c r="G26" i="20"/>
  <c r="H26" i="20" s="1"/>
  <c r="G28" i="20"/>
  <c r="H28" i="20" s="1"/>
  <c r="G30" i="20"/>
  <c r="H30" i="20" s="1"/>
  <c r="G32" i="20"/>
  <c r="H32" i="20" s="1"/>
  <c r="G34" i="20"/>
  <c r="H34" i="20" s="1"/>
  <c r="G36" i="20"/>
  <c r="H36" i="20" s="1"/>
  <c r="G38" i="20"/>
  <c r="H38" i="20" s="1"/>
  <c r="G40" i="20"/>
  <c r="H40" i="20" s="1"/>
  <c r="G42" i="20"/>
  <c r="H42" i="20" s="1"/>
  <c r="G44" i="20"/>
  <c r="H44" i="20" s="1"/>
  <c r="G46" i="20"/>
  <c r="H46" i="20" s="1"/>
  <c r="G48" i="20"/>
  <c r="H48" i="20" s="1"/>
  <c r="G50" i="20"/>
  <c r="H50" i="20" s="1"/>
  <c r="G52" i="20"/>
  <c r="H52" i="20" s="1"/>
  <c r="G54" i="20"/>
  <c r="H54" i="20" s="1"/>
  <c r="G56" i="20"/>
  <c r="H56" i="20" s="1"/>
  <c r="G58" i="20"/>
  <c r="H58" i="20" s="1"/>
  <c r="G60" i="20"/>
  <c r="H60" i="20" s="1"/>
  <c r="G62" i="20"/>
  <c r="H62" i="20" s="1"/>
  <c r="G64" i="20"/>
  <c r="H64" i="20" s="1"/>
  <c r="G66" i="20"/>
  <c r="H66" i="20" s="1"/>
  <c r="G68" i="20"/>
  <c r="H68" i="20" s="1"/>
  <c r="G70" i="20"/>
  <c r="H70" i="20" s="1"/>
  <c r="G72" i="20"/>
  <c r="H72" i="20" s="1"/>
  <c r="G74" i="20"/>
  <c r="H74" i="20" s="1"/>
  <c r="G76" i="20"/>
  <c r="H76" i="20" s="1"/>
  <c r="G78" i="20"/>
  <c r="H78" i="20" s="1"/>
  <c r="G80" i="20"/>
  <c r="H80" i="20" s="1"/>
  <c r="G82" i="20"/>
  <c r="H82" i="20" s="1"/>
  <c r="G84" i="20"/>
  <c r="H84" i="20" s="1"/>
  <c r="G86" i="20"/>
  <c r="H86" i="20" s="1"/>
  <c r="G88" i="20"/>
  <c r="H88" i="20" s="1"/>
  <c r="G90" i="20"/>
  <c r="H90" i="20" s="1"/>
  <c r="G92" i="20"/>
  <c r="H92" i="20" s="1"/>
  <c r="G94" i="20"/>
  <c r="H94" i="20" s="1"/>
  <c r="G96" i="20"/>
  <c r="H96" i="20" s="1"/>
  <c r="G98" i="20"/>
  <c r="H98" i="20" s="1"/>
  <c r="G100" i="20"/>
  <c r="H100" i="20" s="1"/>
  <c r="G102" i="20"/>
  <c r="H102" i="20" s="1"/>
  <c r="G104" i="20"/>
  <c r="H104" i="20" s="1"/>
  <c r="G138" i="20"/>
  <c r="H138" i="20" s="1"/>
  <c r="G136" i="20"/>
  <c r="H136" i="20" s="1"/>
  <c r="G134" i="20"/>
  <c r="H134" i="20" s="1"/>
  <c r="G132" i="20"/>
  <c r="H132" i="20" s="1"/>
  <c r="G130" i="20"/>
  <c r="H130" i="20" s="1"/>
  <c r="G128" i="20"/>
  <c r="H128" i="20" s="1"/>
  <c r="G126" i="20"/>
  <c r="H126" i="20" s="1"/>
  <c r="G124" i="20"/>
  <c r="H124" i="20" s="1"/>
  <c r="G122" i="20"/>
  <c r="H122" i="20" s="1"/>
  <c r="G120" i="20"/>
  <c r="H120" i="20" s="1"/>
  <c r="G118" i="20"/>
  <c r="H118" i="20" s="1"/>
  <c r="G116" i="20"/>
  <c r="H116" i="20" s="1"/>
  <c r="G114" i="20"/>
  <c r="H114" i="20" s="1"/>
  <c r="G112" i="20"/>
  <c r="H112" i="20" s="1"/>
  <c r="G110" i="20"/>
  <c r="H110" i="20" s="1"/>
  <c r="G108" i="20"/>
  <c r="H108" i="20" s="1"/>
  <c r="G106" i="20"/>
  <c r="H106" i="20" s="1"/>
  <c r="G137" i="21" l="1"/>
  <c r="H19" i="21"/>
  <c r="H137" i="21" s="1"/>
  <c r="H22" i="20"/>
  <c r="H140" i="20" s="1"/>
  <c r="G140" i="20"/>
</calcChain>
</file>

<file path=xl/comments1.xml><?xml version="1.0" encoding="utf-8"?>
<comments xmlns="http://schemas.openxmlformats.org/spreadsheetml/2006/main">
  <authors>
    <author>Автор</author>
  </authors>
  <commentList>
    <comment ref="C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10184</t>
        </r>
      </text>
    </comment>
    <comment ref="E1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10184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25.02.19  </t>
        </r>
        <r>
          <rPr>
            <b/>
            <sz val="9"/>
            <color indexed="81"/>
            <rFont val="Tahoma"/>
            <family val="2"/>
            <charset val="204"/>
          </rPr>
          <t>8615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25.02.19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25.03.19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26.01.19 сняты показ. </t>
        </r>
        <r>
          <rPr>
            <b/>
            <sz val="9"/>
            <color indexed="81"/>
            <rFont val="Tahoma"/>
            <family val="2"/>
            <charset val="204"/>
          </rPr>
          <t>20469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18.04.19  </t>
        </r>
        <r>
          <rPr>
            <b/>
            <sz val="9"/>
            <color indexed="81"/>
            <rFont val="Tahoma"/>
            <family val="2"/>
            <charset val="204"/>
          </rPr>
          <t>8659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18.04.19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25.03.19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25.10.19  </t>
        </r>
        <r>
          <rPr>
            <b/>
            <sz val="9"/>
            <color indexed="81"/>
            <rFont val="Tahoma"/>
            <family val="2"/>
            <charset val="204"/>
          </rPr>
          <t>8659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25.10.19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25.10.19  </t>
        </r>
        <r>
          <rPr>
            <b/>
            <sz val="8"/>
            <color indexed="81"/>
            <rFont val="Tahoma"/>
            <family val="2"/>
            <charset val="204"/>
          </rPr>
          <t xml:space="preserve">7500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24.11.19  </t>
        </r>
        <r>
          <rPr>
            <b/>
            <sz val="9"/>
            <color indexed="81"/>
            <rFont val="Tahoma"/>
            <family val="2"/>
            <charset val="204"/>
          </rPr>
          <t>8671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24.11.19  </t>
        </r>
        <r>
          <rPr>
            <b/>
            <sz val="9"/>
            <color indexed="81"/>
            <rFont val="Tahoma"/>
            <family val="2"/>
            <charset val="204"/>
          </rPr>
          <t>30491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25.10.19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25.10.19  7500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24.11.19  8411
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24.11.19  </t>
        </r>
        <r>
          <rPr>
            <b/>
            <sz val="9"/>
            <color indexed="81"/>
            <rFont val="Tahoma"/>
            <family val="2"/>
            <charset val="204"/>
          </rPr>
          <t>8671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25.10.19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потребления - по нормативу
0,015*34*12/7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24.11.19  </t>
        </r>
        <r>
          <rPr>
            <b/>
            <sz val="9"/>
            <color indexed="81"/>
            <rFont val="Tahoma"/>
            <family val="2"/>
            <charset val="204"/>
          </rPr>
          <t>8671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25.10.19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потребления - по нормативу
0,015*34*12/7</t>
        </r>
      </text>
    </comment>
    <comment ref="E1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25.01.20  </t>
        </r>
        <r>
          <rPr>
            <b/>
            <sz val="9"/>
            <color indexed="81"/>
            <rFont val="Tahoma"/>
            <family val="2"/>
            <charset val="204"/>
          </rPr>
          <t>4627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24.11.19  </t>
        </r>
        <r>
          <rPr>
            <b/>
            <sz val="9"/>
            <color indexed="81"/>
            <rFont val="Tahoma"/>
            <family val="2"/>
            <charset val="204"/>
          </rPr>
          <t>8671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потребления - по нормативу
0,015*34*12/7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старый счетчик + новый счетчик!!!!!</t>
        </r>
      </text>
    </comment>
    <comment ref="E1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24.02.20  </t>
        </r>
        <r>
          <rPr>
            <b/>
            <sz val="9"/>
            <color indexed="81"/>
            <rFont val="Tahoma"/>
            <family val="2"/>
            <charset val="204"/>
          </rPr>
          <t>4627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 нормативу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потребления - по нормативу
0,015*34*12/7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E1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24.02.20  </t>
        </r>
        <r>
          <rPr>
            <b/>
            <sz val="9"/>
            <color indexed="81"/>
            <rFont val="Tahoma"/>
            <family val="2"/>
            <charset val="204"/>
          </rPr>
          <t>4627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 нормативу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23.04.2020 </t>
        </r>
        <r>
          <rPr>
            <b/>
            <sz val="9"/>
            <color indexed="81"/>
            <rFont val="Tahoma"/>
            <family val="2"/>
            <charset val="204"/>
          </rPr>
          <t>18550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потребления - по нормативу
0,015*34*12/7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E1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23.04.20  </t>
        </r>
        <r>
          <rPr>
            <b/>
            <sz val="9"/>
            <color indexed="81"/>
            <rFont val="Tahoma"/>
            <family val="2"/>
            <charset val="204"/>
          </rPr>
          <t>4627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10184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10184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рассчитано по нормативу из расчета *12/7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23.10.20 </t>
        </r>
        <r>
          <rPr>
            <b/>
            <sz val="9"/>
            <color indexed="81"/>
            <rFont val="Tahoma"/>
            <family val="2"/>
            <charset val="204"/>
          </rPr>
          <t>2051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по нормативу за 9 дней =(45,1*0,015*12/7)/31*9дн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22.xml><?xml version="1.0" encoding="utf-8"?>
<comments xmlns="http://schemas.openxmlformats.org/spreadsheetml/2006/main">
  <authors>
    <author>Автор</author>
  </authors>
  <commentList>
    <comment ref="C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49690029-старый счетчик (показания при демонтаже 20603)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Гкал</t>
        </r>
      </text>
    </comment>
    <comment ref="C1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изменение площ. Согласно справки БТИ и техн.паспорта помещ.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23.03.18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рассчитано по нормативу из расчета *12/7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 xml:space="preserve">  </t>
        </r>
        <r>
          <rPr>
            <b/>
            <sz val="8"/>
            <color indexed="81"/>
            <rFont val="Tahoma"/>
            <family val="2"/>
            <charset val="204"/>
          </rPr>
          <t xml:space="preserve">4626 - 25.03.18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рассчитано по нормативу из расчета *12/7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 xml:space="preserve">  </t>
        </r>
        <r>
          <rPr>
            <b/>
            <sz val="8"/>
            <color indexed="81"/>
            <rFont val="Tahoma"/>
            <family val="2"/>
            <charset val="204"/>
          </rPr>
          <t xml:space="preserve">4626 - 17.04.18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23.11.18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24.12.18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26.01.19  </t>
        </r>
        <r>
          <rPr>
            <b/>
            <sz val="9"/>
            <color indexed="81"/>
            <rFont val="Tahoma"/>
            <family val="2"/>
            <charset val="204"/>
          </rPr>
          <t>8615</t>
        </r>
      </text>
    </comment>
    <comment ref="E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расход по нормативу
Проверить счетчик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начислено по нормативу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26.01.19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26.01.19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26.01.19 сняты показ. </t>
        </r>
        <r>
          <rPr>
            <b/>
            <sz val="9"/>
            <color indexed="81"/>
            <rFont val="Tahoma"/>
            <family val="2"/>
            <charset val="204"/>
          </rPr>
          <t>20469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изменилась площадь с дек14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25.02.19  </t>
        </r>
        <r>
          <rPr>
            <b/>
            <sz val="9"/>
            <color indexed="81"/>
            <rFont val="Tahoma"/>
            <family val="2"/>
            <charset val="204"/>
          </rPr>
          <t>8615</t>
        </r>
      </text>
    </comment>
    <comment ref="E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расход по нормативу
Проверить счетчик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начислено по нормативу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счетчика в марте 18 (49690046-№ стар.сч.)</t>
        </r>
      </text>
    </comment>
    <comment ref="D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18.04.18 - 659,8,
В октябре начислен норматив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25.02.19  </t>
        </r>
        <r>
          <rPr>
            <b/>
            <sz val="9"/>
            <color indexed="81"/>
            <rFont val="Tahoma"/>
            <family val="2"/>
            <charset val="204"/>
          </rPr>
          <t>9989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24.12.18 </t>
        </r>
        <r>
          <rPr>
            <b/>
            <sz val="9"/>
            <color indexed="81"/>
            <rFont val="Tahoma"/>
            <family val="2"/>
            <charset val="204"/>
          </rPr>
          <t>19051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17.04.18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25.02.19  </t>
        </r>
        <r>
          <rPr>
            <b/>
            <sz val="8"/>
            <color indexed="81"/>
            <rFont val="Tahoma"/>
            <family val="2"/>
            <charset val="204"/>
          </rPr>
          <t xml:space="preserve">6982
</t>
        </r>
      </text>
    </comment>
    <comment ref="D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>в апр18 произведена корректировка (уменьшены показания до фактических)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26.01.19 сняты показ. </t>
        </r>
        <r>
          <rPr>
            <b/>
            <sz val="9"/>
            <color indexed="81"/>
            <rFont val="Tahoma"/>
            <family val="2"/>
            <charset val="204"/>
          </rPr>
          <t>20469</t>
        </r>
      </text>
    </comment>
  </commentList>
</comments>
</file>

<file path=xl/sharedStrings.xml><?xml version="1.0" encoding="utf-8"?>
<sst xmlns="http://schemas.openxmlformats.org/spreadsheetml/2006/main" count="1178" uniqueCount="155">
  <si>
    <t>№ кв</t>
  </si>
  <si>
    <t>Номер теплосчетчика                      (М-Сal MC)</t>
  </si>
  <si>
    <t>Общая площадь, м2</t>
  </si>
  <si>
    <t>93а</t>
  </si>
  <si>
    <t>Итого по квартирам:</t>
  </si>
  <si>
    <t>Номер теплосчетчика</t>
  </si>
  <si>
    <t>Примечание</t>
  </si>
  <si>
    <t>ВКТ-7 сет.№ 093. Зав.№00242093</t>
  </si>
  <si>
    <t>общий</t>
  </si>
  <si>
    <t>в том числе:</t>
  </si>
  <si>
    <t>ВКТ-7 сет.№ 055. Зав.№00234655</t>
  </si>
  <si>
    <t>кв+МОП</t>
  </si>
  <si>
    <t>ВКТ-7 сет.№ 023. Зав.№00231523</t>
  </si>
  <si>
    <t>вентиляция</t>
  </si>
  <si>
    <t>ВКТ-7 сет.№ 042. Зав.№00231542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</si>
  <si>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</si>
  <si>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</si>
  <si>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</si>
  <si>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</si>
  <si>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</si>
  <si>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ГВС</t>
  </si>
  <si>
    <t xml:space="preserve">нежилые 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</si>
  <si>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</si>
  <si>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</si>
  <si>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нп 1</t>
  </si>
  <si>
    <t>нп 2</t>
  </si>
  <si>
    <t>нп 3</t>
  </si>
  <si>
    <t>нп 4</t>
  </si>
  <si>
    <t>нп 5</t>
  </si>
  <si>
    <t>№        неж. пом</t>
  </si>
  <si>
    <t>Итого по неж.пом.</t>
  </si>
  <si>
    <t>Справочно: 1 кВт = 0,00086Гкал</t>
  </si>
  <si>
    <t>Разница, Гкал</t>
  </si>
  <si>
    <t>Исп.  Коптелова Л.С.</t>
  </si>
  <si>
    <t>Разн, Гкал</t>
  </si>
  <si>
    <t>Всего, Гкал</t>
  </si>
  <si>
    <t>с-марта16-нет-движ-по-теплу,а-по-свету-есть</t>
  </si>
  <si>
    <t>с-окт15-нет-движ-по-теплу,а-по-свету-есть</t>
  </si>
  <si>
    <t>Тариф на тепло 1765,73 руб./Гкал (население / прочие)</t>
  </si>
  <si>
    <t>Показания кВт на 23.12.17</t>
  </si>
  <si>
    <t xml:space="preserve"> Расчет показателей отопления в жилом доме по адресу:                                  г. Белгород, Народный б-р, д. 3а                                                                                  </t>
  </si>
  <si>
    <t>S/N41582240 (Гкал)</t>
  </si>
  <si>
    <t>Показания кВт на 25.01.18</t>
  </si>
  <si>
    <t>Разница, Гкал                   с 23.12.17 по -25.01.18 гг.</t>
  </si>
  <si>
    <t xml:space="preserve">  за период с  23.12.17 по 25.01.18 гг.</t>
  </si>
  <si>
    <t xml:space="preserve"> Расчет показателей отопления в жилом доме по адресу:                                  г. Белгород, Народный б-р, д. 3а                                                                                </t>
  </si>
  <si>
    <t>перепутаны № счетчиков (исправлено в янв18)</t>
  </si>
  <si>
    <t>перепутаны № счетчиков (исправлено в янв18) №49694366 - в паспорте 14 квартиры этот номер указан, а написано в 13</t>
  </si>
  <si>
    <t xml:space="preserve">  за период с  26.01.18 по 25.02.18 гг.</t>
  </si>
  <si>
    <t>Разница, Гкал                   с 26.01.18 по -25.02.18 гг.</t>
  </si>
  <si>
    <t>Показания кВт на 23.02.18</t>
  </si>
  <si>
    <t>Похоже счетчик неисправен. Позвонила хозяйке, сказала, дала аварийке на проверку расхода литров в час</t>
  </si>
  <si>
    <t xml:space="preserve">94 - 8-951-13-29-142  звонила 15.03. говорила, что приезжала аварийка 10.03.18 и зафиксировали, что счетчик исправный, </t>
  </si>
  <si>
    <t>Показания кВт на 23.03.18</t>
  </si>
  <si>
    <t xml:space="preserve">  за период с  26.02.18 по 25.03.18 гг.</t>
  </si>
  <si>
    <t>Разница, Гкал                   с 26.02.18 по -25.03.18 гг.</t>
  </si>
  <si>
    <t>94 - 8-951-13-29-142  звонила 15.03. говорила, что приезжала аварийка 10.03.18 и зафиксировали, что счетчик исправный, а батареи перекрыты, т.к. жарко</t>
  </si>
  <si>
    <t>Показания кВт на 25.03.18</t>
  </si>
  <si>
    <t>Снимать показ.</t>
  </si>
  <si>
    <t xml:space="preserve">  за период с  26.03.18 по 17.04.18 гг.</t>
  </si>
  <si>
    <t>Показания кВт на 17.04.18</t>
  </si>
  <si>
    <t>Движение по эл.эн. Есть</t>
  </si>
  <si>
    <t>Разница, Гкал                   с 26.03.18 по -18.04.18 гг.</t>
  </si>
  <si>
    <t>63- факт на 18.04.18 - 659,8 Квт (в марте неправильно сняты показания)</t>
  </si>
  <si>
    <t>94-помен.т/сч 18.05.18</t>
  </si>
  <si>
    <t xml:space="preserve">  за период с 17.04.18 по 26.10.18 гг.</t>
  </si>
  <si>
    <t>Разница, Гкал                   с 18.04.18 по - 26.10.18 гг.</t>
  </si>
  <si>
    <t>Показания кВт на 26.10.18</t>
  </si>
  <si>
    <r>
      <t xml:space="preserve">Тариф на тепло </t>
    </r>
    <r>
      <rPr>
        <sz val="9"/>
        <color rgb="FFFF0000"/>
        <rFont val="Times New Roman"/>
        <family val="1"/>
        <charset val="204"/>
      </rPr>
      <t>1832,82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</si>
  <si>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>ПЕРЕСЧИТАТЬ!!!!!!!!</t>
  </si>
  <si>
    <t xml:space="preserve">  за период с 26.10.18 по 23.11.18 гг.</t>
  </si>
  <si>
    <t>Разница, Гкал                   с 26.10.18 по - 23.11.18 гг.</t>
  </si>
  <si>
    <t>Показания кВт на 23.11.18</t>
  </si>
  <si>
    <t>Снять в декабре 1,31838Гкал</t>
  </si>
  <si>
    <t xml:space="preserve">  за период с 23.11.18 по 24.12.18 гг.</t>
  </si>
  <si>
    <t>Разница, Гкал                   с 23.11.18 по  24.12.18 гг.</t>
  </si>
  <si>
    <t>Показания кВт на 24.12.18</t>
  </si>
  <si>
    <t>УТОЧНИТЬ показания!!!!!!!!</t>
  </si>
  <si>
    <t>В январе осталось снять  0,31503</t>
  </si>
  <si>
    <t xml:space="preserve">  за период с 24.12.18 по 26.01.19 гг.</t>
  </si>
  <si>
    <t>Разница, Гкал                   с 24.12.18 по  26.01.19 гг.</t>
  </si>
  <si>
    <t>Показания кВт на 26.01.19</t>
  </si>
  <si>
    <t xml:space="preserve">  за период с 26.01.19 по 25.02.19 гг.</t>
  </si>
  <si>
    <t>Разница, Гкал                   с 26.01.19 по  25.02.19 гг.</t>
  </si>
  <si>
    <r>
      <t xml:space="preserve">Тариф на тепло </t>
    </r>
    <r>
      <rPr>
        <sz val="9"/>
        <color rgb="FFFF0000"/>
        <rFont val="Times New Roman"/>
        <family val="1"/>
        <charset val="204"/>
      </rPr>
      <t>1863,89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</si>
  <si>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>Показания кВт на 25.02.19</t>
  </si>
  <si>
    <t xml:space="preserve">  за период с 25.02.19 по 25.03.19 гг.</t>
  </si>
  <si>
    <t>Разница, Гкал                   с 25.02.19 по  25.03.19 гг.</t>
  </si>
  <si>
    <t>Показания кВт на 25.03.19</t>
  </si>
  <si>
    <t xml:space="preserve">  за период с 25.03.19 по 18.04.19 гг.</t>
  </si>
  <si>
    <t>Разница, Гкал                   с 25.03.19 по  18.04.19 гг.</t>
  </si>
  <si>
    <t>Показания кВт на 18.04.19</t>
  </si>
  <si>
    <t>неисправен</t>
  </si>
  <si>
    <r>
      <t xml:space="preserve">Тариф на тепло </t>
    </r>
    <r>
      <rPr>
        <sz val="9"/>
        <color rgb="FFFF0000"/>
        <rFont val="Times New Roman"/>
        <family val="1"/>
        <charset val="204"/>
      </rPr>
      <t>1901,16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</si>
  <si>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 xml:space="preserve">  за период с 18.04.19 по 25.10.19 гг.</t>
  </si>
  <si>
    <t>Разница, Гкал                   с 18.04.19 по  25.10.19 гг.</t>
  </si>
  <si>
    <t>Показания кВт на 25.10.19</t>
  </si>
  <si>
    <t>движ. По свету нет</t>
  </si>
  <si>
    <t>ээ есть</t>
  </si>
  <si>
    <t>нет движ. По свету</t>
  </si>
  <si>
    <t>есть ээ</t>
  </si>
  <si>
    <t>нет движ.по свету</t>
  </si>
  <si>
    <t>нет движ.</t>
  </si>
  <si>
    <t>есть</t>
  </si>
  <si>
    <t>нет</t>
  </si>
  <si>
    <t>Собственник - Нагорная Раиса ВикторовнаЮ тел. 8-910-225-4173</t>
  </si>
  <si>
    <t>кв.65</t>
  </si>
  <si>
    <t xml:space="preserve">  за период с 25.10.19 по 24.11.19 гг.</t>
  </si>
  <si>
    <t>Разница, Гкал                   с 25.10.19 по  24.11.19 гг.</t>
  </si>
  <si>
    <t>Показания кВт на 24.11.19</t>
  </si>
  <si>
    <t xml:space="preserve">  за период с 25.11.19 по 25.12.19 гг.</t>
  </si>
  <si>
    <t>Разница, Гкал                   с 25.11.19 по  24.12.19 гг.</t>
  </si>
  <si>
    <t>Показания кВт на 22.12.19</t>
  </si>
  <si>
    <t>38 -</t>
  </si>
  <si>
    <t>новый счетчик с 9-го декабря19</t>
  </si>
  <si>
    <t>19-250915</t>
  </si>
  <si>
    <t>по нормативу:</t>
  </si>
  <si>
    <t xml:space="preserve">  за период с 25.12.19 по 25.01.20 гг.</t>
  </si>
  <si>
    <t>Разница, Гкал                с 25.12.19 по 25.01.20 гг.</t>
  </si>
  <si>
    <t>Показания кВт на 25.01.20</t>
  </si>
  <si>
    <t>19-250909</t>
  </si>
  <si>
    <t xml:space="preserve">  за период с 25.01.10 по 24.02.20 гг.</t>
  </si>
  <si>
    <t>Разница, Гкал                с 25.01.20 по 24.02.20 гг.</t>
  </si>
  <si>
    <t>Показания кВт на 24.02.20</t>
  </si>
  <si>
    <t xml:space="preserve">  за период с 25.02.10 по 24.03.20 гг.</t>
  </si>
  <si>
    <t>Разница, Гкал                с 25.02.20 по 24.03.20 гг.</t>
  </si>
  <si>
    <t>Показания кВт на 24.03.20</t>
  </si>
  <si>
    <t>Корректировка с окт.19 по февр.20</t>
  </si>
  <si>
    <t>Справочно:</t>
  </si>
  <si>
    <t xml:space="preserve">Корректировка расчетов произведена в связи с начислением отопления по квартире № 62 по нормативу </t>
  </si>
  <si>
    <t xml:space="preserve">  за период с 25.03.10 по 23.04.20 гг.</t>
  </si>
  <si>
    <t>Разница, Гкал                с 25.03.20 по 23.04.20 гг.</t>
  </si>
  <si>
    <t>Показания кВт на 23.04.20</t>
  </si>
  <si>
    <t>Тариф на тепло 1901,16 руб./Гкал (население / прочие)</t>
  </si>
  <si>
    <t xml:space="preserve">  за период с 24.04.10 по 30.04.20 гг.</t>
  </si>
  <si>
    <t>Разница, Гкал                с 24.04.20 по 30.04.20 гг.</t>
  </si>
  <si>
    <t>Показания кВт на 30.04.20</t>
  </si>
  <si>
    <t xml:space="preserve">  за период с 28.04.10 по 23.10.20 гг.</t>
  </si>
  <si>
    <t>Разница, Гкал                с 28.04.20 по 23.10.20 гг.</t>
  </si>
  <si>
    <r>
      <t xml:space="preserve">Тариф на тепло </t>
    </r>
    <r>
      <rPr>
        <sz val="9"/>
        <color rgb="FFFF0000"/>
        <rFont val="Times New Roman"/>
        <family val="1"/>
        <charset val="204"/>
      </rPr>
      <t>1958,20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</si>
  <si>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>Показания кВт на 23.10.20</t>
  </si>
  <si>
    <t xml:space="preserve">  за период с 24.10.10 по 24.11.20 гг.</t>
  </si>
  <si>
    <t>Разница, Гкал                с 24.10.20 по 24.11.20 гг.</t>
  </si>
  <si>
    <t>Показания кВт на 24.11.20</t>
  </si>
  <si>
    <t>Тариф на тепло 1958,20 руб./Гкал (население / прочие)</t>
  </si>
  <si>
    <t xml:space="preserve"> Расчет показателей отопления в жилом доме по адресу:                                               г. Белгород, Народный б-р, д. 3а                                                                                  </t>
  </si>
  <si>
    <t xml:space="preserve">  за период с 24.11.10 по 25.12.20 гг.</t>
  </si>
  <si>
    <t>Разница, Гкал                с 24.11.20 по 25.12.20 гг.</t>
  </si>
  <si>
    <t>квартиры с рабочими счетчиками</t>
  </si>
  <si>
    <t>квартиры с неиспр.счетчиками</t>
  </si>
  <si>
    <t>Площадь квартир общая</t>
  </si>
  <si>
    <t>Площадь МОП (общая)</t>
  </si>
  <si>
    <t>Площадь квартир с счетчиками без движения показаний</t>
  </si>
  <si>
    <t>Показания кВт на 25.12.20</t>
  </si>
  <si>
    <t>Начислено по расчету (п3(7) пост354)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</si>
</sst>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"/>
    <numFmt numFmtId="167" formatCode="0.000000"/>
    <numFmt numFmtId="168" formatCode="0.0000"/>
  </numFmts>
  <fonts count="33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/>
    <xf numFmtId="0" fontId="6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/>
    <xf numFmtId="167" fontId="16" fillId="0" borderId="3" xfId="0" applyNumberFormat="1" applyFont="1" applyFill="1" applyBorder="1"/>
    <xf numFmtId="167" fontId="16" fillId="0" borderId="1" xfId="0" applyNumberFormat="1" applyFont="1" applyFill="1" applyBorder="1"/>
    <xf numFmtId="0" fontId="16" fillId="0" borderId="0" xfId="0" applyFont="1" applyFill="1"/>
    <xf numFmtId="164" fontId="16" fillId="0" borderId="1" xfId="0" applyNumberFormat="1" applyFont="1" applyFill="1" applyBorder="1"/>
    <xf numFmtId="0" fontId="11" fillId="0" borderId="0" xfId="0" applyFont="1" applyFill="1"/>
    <xf numFmtId="166" fontId="17" fillId="0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/>
    <xf numFmtId="164" fontId="11" fillId="0" borderId="0" xfId="0" applyNumberFormat="1" applyFont="1" applyFill="1" applyBorder="1"/>
    <xf numFmtId="1" fontId="11" fillId="0" borderId="0" xfId="0" applyNumberFormat="1" applyFont="1" applyFill="1" applyBorder="1"/>
    <xf numFmtId="164" fontId="11" fillId="0" borderId="0" xfId="0" applyNumberFormat="1" applyFont="1" applyFill="1"/>
    <xf numFmtId="1" fontId="6" fillId="0" borderId="0" xfId="0" applyNumberFormat="1" applyFont="1" applyFill="1"/>
    <xf numFmtId="0" fontId="16" fillId="0" borderId="1" xfId="0" applyFont="1" applyFill="1" applyBorder="1"/>
    <xf numFmtId="1" fontId="16" fillId="0" borderId="1" xfId="0" applyNumberFormat="1" applyFont="1" applyFill="1" applyBorder="1"/>
    <xf numFmtId="1" fontId="16" fillId="0" borderId="1" xfId="0" applyNumberFormat="1" applyFont="1" applyFill="1" applyBorder="1" applyAlignment="1">
      <alignment vertical="center"/>
    </xf>
    <xf numFmtId="1" fontId="16" fillId="2" borderId="1" xfId="0" applyNumberFormat="1" applyFont="1" applyFill="1" applyBorder="1"/>
    <xf numFmtId="2" fontId="16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1" fontId="6" fillId="2" borderId="0" xfId="0" applyNumberFormat="1" applyFont="1" applyFill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/>
    <xf numFmtId="0" fontId="16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 applyAlignment="1">
      <alignment horizontal="right" vertical="center"/>
    </xf>
    <xf numFmtId="1" fontId="16" fillId="0" borderId="1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/>
    <xf numFmtId="0" fontId="0" fillId="0" borderId="0" xfId="0" applyFont="1" applyFill="1"/>
    <xf numFmtId="165" fontId="6" fillId="0" borderId="1" xfId="0" applyNumberFormat="1" applyFont="1" applyFill="1" applyBorder="1"/>
    <xf numFmtId="1" fontId="0" fillId="0" borderId="0" xfId="0" applyNumberFormat="1" applyFill="1"/>
    <xf numFmtId="0" fontId="6" fillId="2" borderId="0" xfId="0" applyFont="1" applyFill="1"/>
    <xf numFmtId="167" fontId="16" fillId="2" borderId="1" xfId="0" applyNumberFormat="1" applyFont="1" applyFill="1" applyBorder="1"/>
    <xf numFmtId="167" fontId="16" fillId="2" borderId="3" xfId="0" applyNumberFormat="1" applyFont="1" applyFill="1" applyBorder="1"/>
    <xf numFmtId="166" fontId="6" fillId="2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right" vertical="center"/>
    </xf>
    <xf numFmtId="0" fontId="22" fillId="0" borderId="3" xfId="0" applyFont="1" applyFill="1" applyBorder="1"/>
    <xf numFmtId="1" fontId="2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" fontId="16" fillId="3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6" fillId="4" borderId="1" xfId="0" applyFont="1" applyFill="1" applyBorder="1"/>
    <xf numFmtId="1" fontId="16" fillId="4" borderId="1" xfId="0" applyNumberFormat="1" applyFont="1" applyFill="1" applyBorder="1"/>
    <xf numFmtId="166" fontId="6" fillId="4" borderId="1" xfId="0" applyNumberFormat="1" applyFont="1" applyFill="1" applyBorder="1"/>
    <xf numFmtId="167" fontId="16" fillId="4" borderId="3" xfId="0" applyNumberFormat="1" applyFont="1" applyFill="1" applyBorder="1"/>
    <xf numFmtId="167" fontId="16" fillId="4" borderId="1" xfId="0" applyNumberFormat="1" applyFont="1" applyFill="1" applyBorder="1"/>
    <xf numFmtId="0" fontId="16" fillId="4" borderId="0" xfId="0" applyFont="1" applyFill="1"/>
    <xf numFmtId="1" fontId="6" fillId="4" borderId="0" xfId="0" applyNumberFormat="1" applyFont="1" applyFill="1"/>
    <xf numFmtId="0" fontId="6" fillId="4" borderId="0" xfId="0" applyFont="1" applyFill="1"/>
    <xf numFmtId="0" fontId="0" fillId="4" borderId="0" xfId="0" applyFill="1"/>
    <xf numFmtId="1" fontId="0" fillId="4" borderId="0" xfId="0" applyNumberFormat="1" applyFill="1"/>
    <xf numFmtId="1" fontId="6" fillId="0" borderId="0" xfId="0" applyNumberFormat="1" applyFont="1" applyFill="1" applyAlignment="1">
      <alignment wrapText="1"/>
    </xf>
    <xf numFmtId="1" fontId="6" fillId="5" borderId="0" xfId="0" applyNumberFormat="1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" fontId="16" fillId="0" borderId="0" xfId="0" applyNumberFormat="1" applyFont="1" applyFill="1"/>
    <xf numFmtId="1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wrapText="1"/>
    </xf>
    <xf numFmtId="1" fontId="16" fillId="6" borderId="0" xfId="0" applyNumberFormat="1" applyFont="1" applyFill="1" applyAlignment="1">
      <alignment wrapText="1"/>
    </xf>
    <xf numFmtId="0" fontId="16" fillId="7" borderId="0" xfId="0" applyFont="1" applyFill="1"/>
    <xf numFmtId="1" fontId="6" fillId="7" borderId="0" xfId="0" applyNumberFormat="1" applyFont="1" applyFill="1" applyAlignment="1">
      <alignment wrapText="1"/>
    </xf>
    <xf numFmtId="1" fontId="16" fillId="8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9" borderId="0" xfId="0" applyFill="1"/>
    <xf numFmtId="0" fontId="6" fillId="10" borderId="0" xfId="0" applyFont="1" applyFill="1"/>
    <xf numFmtId="0" fontId="0" fillId="10" borderId="0" xfId="0" applyFill="1"/>
    <xf numFmtId="0" fontId="0" fillId="11" borderId="0" xfId="0" applyFill="1"/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6" fontId="6" fillId="0" borderId="0" xfId="0" applyNumberFormat="1" applyFont="1" applyFill="1"/>
    <xf numFmtId="0" fontId="16" fillId="0" borderId="3" xfId="0" applyFont="1" applyFill="1" applyBorder="1"/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6" fillId="12" borderId="0" xfId="0" applyFont="1" applyFill="1"/>
    <xf numFmtId="0" fontId="0" fillId="12" borderId="0" xfId="0" applyFill="1"/>
    <xf numFmtId="1" fontId="0" fillId="13" borderId="0" xfId="0" applyNumberFormat="1" applyFill="1"/>
    <xf numFmtId="0" fontId="0" fillId="13" borderId="0" xfId="0" applyFill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ont="1" applyFill="1" applyBorder="1"/>
    <xf numFmtId="1" fontId="6" fillId="0" borderId="0" xfId="0" applyNumberFormat="1" applyFont="1" applyFill="1" applyBorder="1"/>
    <xf numFmtId="1" fontId="22" fillId="0" borderId="0" xfId="0" applyNumberFormat="1" applyFont="1" applyFill="1" applyBorder="1"/>
    <xf numFmtId="46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/>
    <xf numFmtId="168" fontId="16" fillId="0" borderId="3" xfId="0" applyNumberFormat="1" applyFont="1" applyFill="1" applyBorder="1"/>
    <xf numFmtId="168" fontId="16" fillId="0" borderId="1" xfId="0" applyNumberFormat="1" applyFont="1" applyFill="1" applyBorder="1"/>
    <xf numFmtId="168" fontId="11" fillId="0" borderId="1" xfId="0" applyNumberFormat="1" applyFont="1" applyFill="1" applyBorder="1"/>
    <xf numFmtId="0" fontId="15" fillId="0" borderId="1" xfId="0" applyFont="1" applyFill="1" applyBorder="1" applyAlignment="1">
      <alignment horizontal="center" wrapText="1"/>
    </xf>
    <xf numFmtId="0" fontId="28" fillId="0" borderId="0" xfId="0" applyFont="1" applyFill="1"/>
    <xf numFmtId="0" fontId="6" fillId="0" borderId="12" xfId="0" applyFont="1" applyFill="1" applyBorder="1" applyAlignment="1">
      <alignment horizontal="right"/>
    </xf>
    <xf numFmtId="165" fontId="29" fillId="0" borderId="1" xfId="0" applyNumberFormat="1" applyFont="1" applyFill="1" applyBorder="1"/>
    <xf numFmtId="1" fontId="27" fillId="0" borderId="1" xfId="0" applyNumberFormat="1" applyFont="1" applyFill="1" applyBorder="1"/>
    <xf numFmtId="168" fontId="27" fillId="0" borderId="1" xfId="0" applyNumberFormat="1" applyFont="1" applyFill="1" applyBorder="1"/>
    <xf numFmtId="1" fontId="29" fillId="0" borderId="0" xfId="0" applyNumberFormat="1" applyFont="1" applyFill="1"/>
    <xf numFmtId="0" fontId="29" fillId="0" borderId="0" xfId="0" applyFont="1" applyFill="1"/>
    <xf numFmtId="0" fontId="26" fillId="0" borderId="0" xfId="0" applyFont="1" applyFill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right" vertical="center"/>
    </xf>
    <xf numFmtId="46" fontId="16" fillId="0" borderId="0" xfId="0" applyNumberFormat="1" applyFont="1" applyFill="1"/>
    <xf numFmtId="1" fontId="16" fillId="0" borderId="0" xfId="0" applyNumberFormat="1" applyFont="1" applyFill="1" applyBorder="1"/>
    <xf numFmtId="0" fontId="16" fillId="0" borderId="0" xfId="0" applyFont="1" applyFill="1" applyBorder="1"/>
    <xf numFmtId="0" fontId="30" fillId="0" borderId="0" xfId="0" applyFont="1" applyFill="1" applyBorder="1"/>
    <xf numFmtId="1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right"/>
    </xf>
    <xf numFmtId="165" fontId="16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14" borderId="14" xfId="0" applyFont="1" applyFill="1" applyBorder="1" applyAlignment="1">
      <alignment horizontal="left"/>
    </xf>
    <xf numFmtId="0" fontId="6" fillId="14" borderId="15" xfId="0" applyFont="1" applyFill="1" applyBorder="1" applyAlignment="1">
      <alignment horizontal="left"/>
    </xf>
    <xf numFmtId="165" fontId="16" fillId="0" borderId="16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left"/>
    </xf>
    <xf numFmtId="0" fontId="16" fillId="0" borderId="18" xfId="0" applyFont="1" applyFill="1" applyBorder="1"/>
    <xf numFmtId="0" fontId="6" fillId="0" borderId="2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left" wrapText="1"/>
    </xf>
    <xf numFmtId="0" fontId="6" fillId="14" borderId="20" xfId="0" applyFont="1" applyFill="1" applyBorder="1" applyAlignment="1">
      <alignment horizontal="left" wrapText="1"/>
    </xf>
    <xf numFmtId="165" fontId="16" fillId="0" borderId="21" xfId="0" applyNumberFormat="1" applyFont="1" applyFill="1" applyBorder="1"/>
    <xf numFmtId="0" fontId="3" fillId="0" borderId="22" xfId="0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152"/>
  <sheetViews>
    <sheetView topLeftCell="A4" workbookViewId="0">
      <pane ySplit="17" topLeftCell="A69" activePane="bottomLeft" state="frozen"/>
      <selection activeCell="A4" sqref="A4"/>
      <selection pane="bottomLeft" activeCell="A4" sqref="A4:H6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0.5703125" style="37" customWidth="1"/>
    <col min="5" max="5" width="10.57031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6384" width="9.140625" style="36"/>
  </cols>
  <sheetData>
    <row r="1" spans="1:12" ht="20.25" x14ac:dyDescent="0.3">
      <c r="A1" s="206" t="s">
        <v>16</v>
      </c>
      <c r="B1" s="206"/>
      <c r="C1" s="206"/>
      <c r="D1" s="206"/>
      <c r="E1" s="206"/>
      <c r="F1" s="206"/>
      <c r="G1" s="206"/>
      <c r="H1" s="206"/>
      <c r="I1" s="77"/>
      <c r="J1" s="77"/>
      <c r="K1" s="77"/>
      <c r="L1" s="77"/>
    </row>
    <row r="2" spans="1:12" ht="14.45" customHeight="1" x14ac:dyDescent="0.3">
      <c r="A2" s="73"/>
      <c r="B2" s="73"/>
      <c r="C2" s="73"/>
      <c r="D2" s="73"/>
      <c r="E2" s="75"/>
      <c r="F2" s="75"/>
      <c r="G2" s="76"/>
      <c r="H2" s="76"/>
      <c r="I2" s="75"/>
      <c r="J2" s="74"/>
      <c r="K2" s="73"/>
      <c r="L2" s="73"/>
    </row>
    <row r="3" spans="1:12" ht="36.75" customHeight="1" x14ac:dyDescent="0.25">
      <c r="A3" s="207" t="s">
        <v>45</v>
      </c>
      <c r="B3" s="207"/>
      <c r="C3" s="207"/>
      <c r="D3" s="207"/>
      <c r="E3" s="207"/>
      <c r="F3" s="207"/>
      <c r="G3" s="207"/>
      <c r="H3" s="207"/>
      <c r="I3" s="72"/>
      <c r="J3" s="72"/>
      <c r="K3" s="72"/>
      <c r="L3" s="71"/>
    </row>
    <row r="4" spans="1:12" ht="19.5" customHeight="1" x14ac:dyDescent="0.25">
      <c r="A4" s="222" t="s">
        <v>16</v>
      </c>
      <c r="B4" s="222"/>
      <c r="C4" s="222"/>
      <c r="D4" s="222"/>
      <c r="E4" s="222"/>
      <c r="F4" s="222"/>
      <c r="G4" s="222"/>
      <c r="H4" s="222"/>
      <c r="I4" s="72"/>
      <c r="J4" s="72"/>
      <c r="K4" s="72"/>
      <c r="L4" s="71"/>
    </row>
    <row r="5" spans="1:12" ht="12.75" customHeight="1" x14ac:dyDescent="0.3">
      <c r="A5" s="35"/>
      <c r="B5" s="35"/>
      <c r="C5" s="35"/>
      <c r="D5" s="35"/>
      <c r="E5" s="35"/>
      <c r="F5" s="10"/>
      <c r="G5" s="11"/>
      <c r="H5" s="11"/>
      <c r="I5" s="72"/>
      <c r="J5" s="72"/>
      <c r="K5" s="72"/>
      <c r="L5" s="71"/>
    </row>
    <row r="6" spans="1:12" ht="36.75" customHeight="1" x14ac:dyDescent="0.25">
      <c r="A6" s="223" t="s">
        <v>40</v>
      </c>
      <c r="B6" s="223"/>
      <c r="C6" s="223"/>
      <c r="D6" s="223"/>
      <c r="E6" s="223"/>
      <c r="F6" s="223"/>
      <c r="G6" s="223"/>
      <c r="H6" s="223"/>
      <c r="I6" s="72"/>
      <c r="J6" s="72"/>
      <c r="K6" s="72"/>
      <c r="L6" s="71"/>
    </row>
    <row r="7" spans="1:12" ht="19.5" customHeight="1" x14ac:dyDescent="0.25">
      <c r="A7" s="207" t="s">
        <v>44</v>
      </c>
      <c r="B7" s="207"/>
      <c r="C7" s="207"/>
      <c r="D7" s="207"/>
      <c r="E7" s="207"/>
      <c r="F7" s="207"/>
      <c r="G7" s="207"/>
      <c r="H7" s="207"/>
      <c r="I7" s="72"/>
      <c r="J7" s="72"/>
      <c r="K7" s="72"/>
      <c r="L7" s="71"/>
    </row>
    <row r="8" spans="1:12" ht="17.45" customHeight="1" x14ac:dyDescent="0.25">
      <c r="A8" s="65"/>
      <c r="B8" s="65"/>
      <c r="C8" s="65"/>
      <c r="D8" s="65"/>
      <c r="E8" s="34"/>
      <c r="F8" s="34"/>
      <c r="G8" s="34"/>
      <c r="H8" s="34"/>
      <c r="I8" s="34"/>
      <c r="J8" s="70"/>
      <c r="K8" s="65"/>
      <c r="L8" s="65"/>
    </row>
    <row r="9" spans="1:12" ht="16.149999999999999" customHeight="1" x14ac:dyDescent="0.25">
      <c r="A9" s="208" t="s">
        <v>17</v>
      </c>
      <c r="B9" s="209"/>
      <c r="C9" s="209"/>
      <c r="D9" s="209"/>
      <c r="E9" s="209"/>
      <c r="F9" s="209"/>
      <c r="G9" s="210"/>
      <c r="H9" s="69"/>
      <c r="I9" s="62" t="s">
        <v>22</v>
      </c>
      <c r="J9" s="211" t="s">
        <v>23</v>
      </c>
      <c r="K9" s="212"/>
      <c r="L9" s="65"/>
    </row>
    <row r="10" spans="1:12" ht="37.9" customHeight="1" x14ac:dyDescent="0.25">
      <c r="A10" s="217" t="s">
        <v>5</v>
      </c>
      <c r="B10" s="217"/>
      <c r="C10" s="217"/>
      <c r="D10" s="217"/>
      <c r="E10" s="217" t="s">
        <v>6</v>
      </c>
      <c r="F10" s="217"/>
      <c r="G10" s="30" t="s">
        <v>43</v>
      </c>
      <c r="H10" s="68"/>
      <c r="I10" s="62"/>
      <c r="J10" s="213"/>
      <c r="K10" s="214"/>
      <c r="L10" s="65"/>
    </row>
    <row r="11" spans="1:12" ht="13.9" customHeight="1" x14ac:dyDescent="0.25">
      <c r="A11" s="218" t="s">
        <v>7</v>
      </c>
      <c r="B11" s="218"/>
      <c r="C11" s="218"/>
      <c r="D11" s="218"/>
      <c r="E11" s="217" t="s">
        <v>8</v>
      </c>
      <c r="F11" s="217"/>
      <c r="G11" s="9"/>
      <c r="H11" s="63"/>
      <c r="I11" s="62"/>
      <c r="J11" s="213"/>
      <c r="K11" s="214"/>
      <c r="L11" s="65"/>
    </row>
    <row r="12" spans="1:12" ht="13.9" customHeight="1" x14ac:dyDescent="0.25">
      <c r="A12" s="219" t="s">
        <v>9</v>
      </c>
      <c r="B12" s="220"/>
      <c r="C12" s="220"/>
      <c r="D12" s="221"/>
      <c r="E12" s="217"/>
      <c r="F12" s="217"/>
      <c r="G12" s="67"/>
      <c r="H12" s="63"/>
      <c r="I12" s="62"/>
      <c r="J12" s="213"/>
      <c r="K12" s="214"/>
      <c r="L12" s="65"/>
    </row>
    <row r="13" spans="1:12" ht="13.9" customHeight="1" x14ac:dyDescent="0.25">
      <c r="A13" s="218" t="s">
        <v>10</v>
      </c>
      <c r="B13" s="218"/>
      <c r="C13" s="218"/>
      <c r="D13" s="218"/>
      <c r="E13" s="217" t="s">
        <v>11</v>
      </c>
      <c r="F13" s="217"/>
      <c r="G13" s="67">
        <v>108.53400000000001</v>
      </c>
      <c r="H13" s="63"/>
      <c r="I13" s="62"/>
      <c r="J13" s="215"/>
      <c r="K13" s="216"/>
      <c r="L13" s="65"/>
    </row>
    <row r="14" spans="1:12" ht="13.9" customHeight="1" x14ac:dyDescent="0.25">
      <c r="A14" s="225" t="s">
        <v>9</v>
      </c>
      <c r="B14" s="226"/>
      <c r="C14" s="226"/>
      <c r="D14" s="227"/>
      <c r="E14" s="217" t="s">
        <v>18</v>
      </c>
      <c r="F14" s="217"/>
      <c r="G14" s="64">
        <f>F140</f>
        <v>99.02191999999998</v>
      </c>
      <c r="H14" s="63"/>
      <c r="I14" s="62"/>
      <c r="J14" s="61"/>
      <c r="K14" s="66"/>
      <c r="L14" s="65"/>
    </row>
    <row r="15" spans="1:12" ht="13.9" customHeight="1" x14ac:dyDescent="0.25">
      <c r="A15" s="228"/>
      <c r="B15" s="229"/>
      <c r="C15" s="229"/>
      <c r="D15" s="230"/>
      <c r="E15" s="217" t="s">
        <v>19</v>
      </c>
      <c r="F15" s="217"/>
      <c r="G15" s="64">
        <f>G13-G14</f>
        <v>9.5120800000000258</v>
      </c>
      <c r="H15" s="63"/>
      <c r="I15" s="62"/>
      <c r="J15" s="61" t="s">
        <v>31</v>
      </c>
      <c r="K15" s="66"/>
      <c r="L15" s="65"/>
    </row>
    <row r="16" spans="1:12" ht="13.9" customHeight="1" x14ac:dyDescent="0.25">
      <c r="A16" s="218" t="s">
        <v>12</v>
      </c>
      <c r="B16" s="218"/>
      <c r="C16" s="218"/>
      <c r="D16" s="218"/>
      <c r="E16" s="217" t="s">
        <v>13</v>
      </c>
      <c r="F16" s="217"/>
      <c r="G16" s="67">
        <v>0</v>
      </c>
      <c r="H16" s="63"/>
      <c r="I16" s="62"/>
      <c r="J16" s="61"/>
      <c r="K16" s="66"/>
      <c r="L16" s="65"/>
    </row>
    <row r="17" spans="1:18" ht="13.9" customHeight="1" x14ac:dyDescent="0.25">
      <c r="A17" s="218" t="s">
        <v>14</v>
      </c>
      <c r="B17" s="218"/>
      <c r="C17" s="218"/>
      <c r="D17" s="218"/>
      <c r="E17" s="217" t="s">
        <v>21</v>
      </c>
      <c r="F17" s="217"/>
      <c r="G17" s="64">
        <v>17.181000000000001</v>
      </c>
      <c r="H17" s="63"/>
      <c r="I17" s="62"/>
      <c r="J17" s="224" t="s">
        <v>38</v>
      </c>
      <c r="K17" s="224"/>
      <c r="L17" s="61"/>
    </row>
    <row r="18" spans="1:18" ht="13.9" customHeight="1" x14ac:dyDescent="0.25">
      <c r="A18" s="218"/>
      <c r="B18" s="218"/>
      <c r="C18" s="218"/>
      <c r="D18" s="218"/>
      <c r="E18" s="217" t="s">
        <v>20</v>
      </c>
      <c r="F18" s="217"/>
      <c r="G18" s="64"/>
      <c r="H18" s="63"/>
      <c r="I18" s="62"/>
      <c r="J18" s="224"/>
      <c r="K18" s="224"/>
      <c r="L18" s="61"/>
    </row>
    <row r="19" spans="1:18" ht="16.149999999999999" customHeight="1" x14ac:dyDescent="0.25">
      <c r="G19" s="16"/>
      <c r="H19" s="16"/>
    </row>
    <row r="20" spans="1:18" ht="14.45" customHeight="1" x14ac:dyDescent="0.25"/>
    <row r="21" spans="1:18" s="55" customFormat="1" ht="42" customHeight="1" x14ac:dyDescent="0.25">
      <c r="A21" s="1" t="s">
        <v>0</v>
      </c>
      <c r="B21" s="60" t="s">
        <v>1</v>
      </c>
      <c r="C21" s="1" t="s">
        <v>2</v>
      </c>
      <c r="D21" s="12" t="s">
        <v>39</v>
      </c>
      <c r="E21" s="12" t="s">
        <v>42</v>
      </c>
      <c r="F21" s="12" t="s">
        <v>32</v>
      </c>
      <c r="G21" s="59" t="s">
        <v>15</v>
      </c>
      <c r="H21" s="58" t="s">
        <v>35</v>
      </c>
      <c r="I21" s="57"/>
      <c r="J21" s="56"/>
    </row>
    <row r="22" spans="1:18" x14ac:dyDescent="0.25">
      <c r="A22" s="3">
        <v>1</v>
      </c>
      <c r="B22" s="3">
        <v>49694375</v>
      </c>
      <c r="C22" s="3">
        <v>51.7</v>
      </c>
      <c r="D22" s="25">
        <v>30533</v>
      </c>
      <c r="E22" s="25">
        <v>32123</v>
      </c>
      <c r="F22" s="2">
        <f t="shared" ref="F22:F53" si="0">(E22-D22)*0.00086</f>
        <v>1.3673999999999999</v>
      </c>
      <c r="G22" s="14">
        <f>C22/6908.6*$G$15</f>
        <v>7.1182951104420772E-2</v>
      </c>
      <c r="H22" s="15">
        <f t="shared" ref="H22:H53" si="1">F22+G22</f>
        <v>1.4385829511044208</v>
      </c>
      <c r="Q22" s="45"/>
      <c r="R22" s="45"/>
    </row>
    <row r="23" spans="1:18" x14ac:dyDescent="0.25">
      <c r="A23" s="3">
        <v>2</v>
      </c>
      <c r="B23" s="3">
        <v>49694370</v>
      </c>
      <c r="C23" s="3">
        <v>48.8</v>
      </c>
      <c r="D23" s="25">
        <v>23825</v>
      </c>
      <c r="E23" s="25">
        <v>25074</v>
      </c>
      <c r="F23" s="2">
        <f t="shared" si="0"/>
        <v>1.0741399999999999</v>
      </c>
      <c r="G23" s="14">
        <f>C23/6908.6*$G$15</f>
        <v>6.7190096980575112E-2</v>
      </c>
      <c r="H23" s="15">
        <f t="shared" si="1"/>
        <v>1.1413300969805751</v>
      </c>
      <c r="Q23" s="45"/>
      <c r="R23" s="45"/>
    </row>
    <row r="24" spans="1:18" x14ac:dyDescent="0.25">
      <c r="A24" s="3">
        <v>3</v>
      </c>
      <c r="B24" s="3">
        <v>49694359</v>
      </c>
      <c r="C24" s="3">
        <v>79.8</v>
      </c>
      <c r="D24" s="25">
        <v>26562</v>
      </c>
      <c r="E24" s="25">
        <v>27878</v>
      </c>
      <c r="F24" s="2">
        <f t="shared" si="0"/>
        <v>1.1317599999999999</v>
      </c>
      <c r="G24" s="14">
        <f>C24/6908.6*$G$15</f>
        <v>0.10987233071823554</v>
      </c>
      <c r="H24" s="15">
        <f t="shared" si="1"/>
        <v>1.2416323307182355</v>
      </c>
      <c r="Q24" s="45"/>
      <c r="R24" s="45"/>
    </row>
    <row r="25" spans="1:18" x14ac:dyDescent="0.25">
      <c r="A25" s="3">
        <v>4</v>
      </c>
      <c r="B25" s="3">
        <v>49694358</v>
      </c>
      <c r="C25" s="3">
        <v>84.3</v>
      </c>
      <c r="D25" s="25">
        <v>54679</v>
      </c>
      <c r="E25" s="25">
        <v>57976</v>
      </c>
      <c r="F25" s="2">
        <f t="shared" si="0"/>
        <v>2.8354200000000001</v>
      </c>
      <c r="G25" s="14">
        <f>C25/6908.6*$G$15</f>
        <v>0.1160681388414443</v>
      </c>
      <c r="H25" s="15">
        <f t="shared" si="1"/>
        <v>2.9514881388414445</v>
      </c>
      <c r="Q25" s="45"/>
      <c r="R25" s="45"/>
    </row>
    <row r="26" spans="1:18" x14ac:dyDescent="0.25">
      <c r="A26" s="3">
        <v>5</v>
      </c>
      <c r="B26" s="3">
        <v>49694360</v>
      </c>
      <c r="C26" s="3">
        <v>84.4</v>
      </c>
      <c r="D26" s="25">
        <v>39658</v>
      </c>
      <c r="E26" s="25">
        <v>41869</v>
      </c>
      <c r="F26" s="2">
        <f t="shared" si="0"/>
        <v>1.9014599999999999</v>
      </c>
      <c r="G26" s="14">
        <f t="shared" ref="G26:G57" si="2">C26*$G$15/6908.6</f>
        <v>0.1162058234664045</v>
      </c>
      <c r="H26" s="15">
        <f t="shared" si="1"/>
        <v>2.0176658234664044</v>
      </c>
      <c r="Q26" s="45"/>
      <c r="R26" s="45"/>
    </row>
    <row r="27" spans="1:18" x14ac:dyDescent="0.25">
      <c r="A27" s="3">
        <v>6</v>
      </c>
      <c r="B27" s="3">
        <v>49694353</v>
      </c>
      <c r="C27" s="3">
        <v>57.9</v>
      </c>
      <c r="D27" s="25">
        <v>15363</v>
      </c>
      <c r="E27" s="25">
        <v>16017</v>
      </c>
      <c r="F27" s="2">
        <f t="shared" si="0"/>
        <v>0.56243999999999994</v>
      </c>
      <c r="G27" s="14">
        <f t="shared" si="2"/>
        <v>7.9719397851952839E-2</v>
      </c>
      <c r="H27" s="15">
        <f t="shared" si="1"/>
        <v>0.64215939785195275</v>
      </c>
      <c r="Q27" s="45"/>
      <c r="R27" s="45"/>
    </row>
    <row r="28" spans="1:18" x14ac:dyDescent="0.25">
      <c r="A28" s="3">
        <v>7</v>
      </c>
      <c r="B28" s="3">
        <v>49694367</v>
      </c>
      <c r="C28" s="3">
        <v>43.1</v>
      </c>
      <c r="D28" s="25">
        <v>19504</v>
      </c>
      <c r="E28" s="25">
        <v>20556</v>
      </c>
      <c r="F28" s="2">
        <f t="shared" si="0"/>
        <v>0.90471999999999997</v>
      </c>
      <c r="G28" s="14">
        <f t="shared" si="2"/>
        <v>5.9342073357844007E-2</v>
      </c>
      <c r="H28" s="15">
        <f t="shared" si="1"/>
        <v>0.964062073357844</v>
      </c>
      <c r="Q28" s="45"/>
      <c r="R28" s="45"/>
    </row>
    <row r="29" spans="1:18" x14ac:dyDescent="0.25">
      <c r="A29" s="3">
        <v>8</v>
      </c>
      <c r="B29" s="53">
        <v>49694352</v>
      </c>
      <c r="C29" s="3">
        <v>45.5</v>
      </c>
      <c r="D29" s="25">
        <v>18675</v>
      </c>
      <c r="E29" s="25">
        <v>20109</v>
      </c>
      <c r="F29" s="2">
        <f t="shared" si="0"/>
        <v>1.2332399999999999</v>
      </c>
      <c r="G29" s="14">
        <f t="shared" si="2"/>
        <v>6.2646504356888691E-2</v>
      </c>
      <c r="H29" s="15">
        <f t="shared" si="1"/>
        <v>1.2958865043568886</v>
      </c>
      <c r="J29" s="54" t="s">
        <v>46</v>
      </c>
      <c r="Q29" s="45"/>
      <c r="R29" s="45"/>
    </row>
    <row r="30" spans="1:18" x14ac:dyDescent="0.25">
      <c r="A30" s="3">
        <v>9</v>
      </c>
      <c r="B30" s="53">
        <v>49694372</v>
      </c>
      <c r="C30" s="3">
        <v>52</v>
      </c>
      <c r="D30" s="25">
        <v>18259</v>
      </c>
      <c r="E30" s="25">
        <v>18259</v>
      </c>
      <c r="F30" s="2">
        <f t="shared" si="0"/>
        <v>0</v>
      </c>
      <c r="G30" s="14">
        <f t="shared" si="2"/>
        <v>7.1596004979301353E-2</v>
      </c>
      <c r="H30" s="15">
        <f t="shared" si="1"/>
        <v>7.1596004979301353E-2</v>
      </c>
      <c r="Q30" s="45"/>
      <c r="R30" s="45"/>
    </row>
    <row r="31" spans="1:18" x14ac:dyDescent="0.25">
      <c r="A31" s="3">
        <v>10</v>
      </c>
      <c r="B31" s="4">
        <v>49694378</v>
      </c>
      <c r="C31" s="3">
        <v>52.6</v>
      </c>
      <c r="D31" s="25">
        <v>29047</v>
      </c>
      <c r="E31" s="25">
        <v>30637</v>
      </c>
      <c r="F31" s="2">
        <f t="shared" si="0"/>
        <v>1.3673999999999999</v>
      </c>
      <c r="G31" s="14">
        <f t="shared" si="2"/>
        <v>7.2422112729062529E-2</v>
      </c>
      <c r="H31" s="15">
        <f t="shared" si="1"/>
        <v>1.4398221127290625</v>
      </c>
      <c r="Q31" s="45"/>
      <c r="R31" s="45"/>
    </row>
    <row r="32" spans="1:18" x14ac:dyDescent="0.25">
      <c r="A32" s="3">
        <v>11</v>
      </c>
      <c r="B32" s="4">
        <v>49694373</v>
      </c>
      <c r="C32" s="3">
        <v>50.5</v>
      </c>
      <c r="D32" s="25">
        <v>11882</v>
      </c>
      <c r="E32" s="25">
        <v>11882</v>
      </c>
      <c r="F32" s="2">
        <f t="shared" si="0"/>
        <v>0</v>
      </c>
      <c r="G32" s="14">
        <f t="shared" si="2"/>
        <v>6.9530735604898419E-2</v>
      </c>
      <c r="H32" s="15">
        <f t="shared" si="1"/>
        <v>6.9530735604898419E-2</v>
      </c>
      <c r="Q32" s="45"/>
      <c r="R32" s="45"/>
    </row>
    <row r="33" spans="1:18" x14ac:dyDescent="0.25">
      <c r="A33" s="3">
        <v>12</v>
      </c>
      <c r="B33" s="4">
        <v>49694377</v>
      </c>
      <c r="C33" s="3">
        <v>80.900000000000006</v>
      </c>
      <c r="D33" s="25">
        <v>25399</v>
      </c>
      <c r="E33" s="25">
        <v>26203</v>
      </c>
      <c r="F33" s="2">
        <f t="shared" si="0"/>
        <v>0.69143999999999994</v>
      </c>
      <c r="G33" s="14">
        <f t="shared" si="2"/>
        <v>0.11138686159279769</v>
      </c>
      <c r="H33" s="15">
        <f t="shared" si="1"/>
        <v>0.80282686159279759</v>
      </c>
      <c r="Q33" s="45"/>
      <c r="R33" s="45"/>
    </row>
    <row r="34" spans="1:18" x14ac:dyDescent="0.25">
      <c r="A34" s="3">
        <v>13</v>
      </c>
      <c r="B34" s="53">
        <v>49694366</v>
      </c>
      <c r="C34" s="3">
        <v>83.6</v>
      </c>
      <c r="D34" s="25">
        <v>28056</v>
      </c>
      <c r="E34" s="25">
        <v>29332</v>
      </c>
      <c r="F34" s="2">
        <f t="shared" si="0"/>
        <v>1.0973599999999999</v>
      </c>
      <c r="G34" s="14">
        <f t="shared" si="2"/>
        <v>0.11510434646672293</v>
      </c>
      <c r="H34" s="15">
        <f t="shared" si="1"/>
        <v>1.2124643464667229</v>
      </c>
      <c r="J34" s="54" t="s">
        <v>47</v>
      </c>
      <c r="Q34" s="45"/>
      <c r="R34" s="45"/>
    </row>
    <row r="35" spans="1:18" x14ac:dyDescent="0.25">
      <c r="A35" s="3">
        <v>14</v>
      </c>
      <c r="B35" s="53">
        <v>48446947</v>
      </c>
      <c r="C35" s="3">
        <v>85</v>
      </c>
      <c r="D35" s="25">
        <v>31647</v>
      </c>
      <c r="E35" s="25">
        <v>33665</v>
      </c>
      <c r="F35" s="2">
        <f t="shared" si="0"/>
        <v>1.7354799999999999</v>
      </c>
      <c r="G35" s="14">
        <f t="shared" si="2"/>
        <v>0.11703193121616566</v>
      </c>
      <c r="H35" s="15">
        <f t="shared" si="1"/>
        <v>1.8525119312161655</v>
      </c>
      <c r="Q35" s="45"/>
      <c r="R35" s="45"/>
    </row>
    <row r="36" spans="1:18" x14ac:dyDescent="0.25">
      <c r="A36" s="3">
        <v>15</v>
      </c>
      <c r="B36" s="3">
        <v>49694351</v>
      </c>
      <c r="C36" s="3">
        <v>57.9</v>
      </c>
      <c r="D36" s="25">
        <v>21367</v>
      </c>
      <c r="E36" s="25">
        <v>22450</v>
      </c>
      <c r="F36" s="2">
        <f t="shared" si="0"/>
        <v>0.93137999999999999</v>
      </c>
      <c r="G36" s="14">
        <f t="shared" si="2"/>
        <v>7.9719397851952839E-2</v>
      </c>
      <c r="H36" s="15">
        <f t="shared" si="1"/>
        <v>1.0110993978519529</v>
      </c>
      <c r="Q36" s="45"/>
      <c r="R36" s="45"/>
    </row>
    <row r="37" spans="1:18" x14ac:dyDescent="0.25">
      <c r="A37" s="3">
        <v>16</v>
      </c>
      <c r="B37" s="3">
        <v>49694368</v>
      </c>
      <c r="C37" s="3">
        <v>42.3</v>
      </c>
      <c r="D37" s="25">
        <v>19519</v>
      </c>
      <c r="E37" s="25">
        <v>20107</v>
      </c>
      <c r="F37" s="2">
        <f t="shared" si="0"/>
        <v>0.50568000000000002</v>
      </c>
      <c r="G37" s="14">
        <f t="shared" si="2"/>
        <v>5.8240596358162443E-2</v>
      </c>
      <c r="H37" s="15">
        <f t="shared" si="1"/>
        <v>0.5639205963581625</v>
      </c>
      <c r="Q37" s="45"/>
      <c r="R37" s="45"/>
    </row>
    <row r="38" spans="1:18" x14ac:dyDescent="0.25">
      <c r="A38" s="3">
        <v>17</v>
      </c>
      <c r="B38" s="3">
        <v>49694356</v>
      </c>
      <c r="C38" s="3">
        <v>45.8</v>
      </c>
      <c r="D38" s="25">
        <v>21801</v>
      </c>
      <c r="E38" s="25">
        <v>23024</v>
      </c>
      <c r="F38" s="2">
        <f t="shared" si="0"/>
        <v>1.0517799999999999</v>
      </c>
      <c r="G38" s="14">
        <f t="shared" si="2"/>
        <v>6.3059558231769272E-2</v>
      </c>
      <c r="H38" s="15">
        <f t="shared" si="1"/>
        <v>1.1148395582317692</v>
      </c>
      <c r="Q38" s="45"/>
      <c r="R38" s="45"/>
    </row>
    <row r="39" spans="1:18" x14ac:dyDescent="0.25">
      <c r="A39" s="3">
        <v>18</v>
      </c>
      <c r="B39" s="3">
        <v>49694371</v>
      </c>
      <c r="C39" s="3">
        <v>51.9</v>
      </c>
      <c r="D39" s="25">
        <v>20240</v>
      </c>
      <c r="E39" s="25">
        <v>21523</v>
      </c>
      <c r="F39" s="2">
        <f t="shared" si="0"/>
        <v>1.10338</v>
      </c>
      <c r="G39" s="14">
        <f t="shared" si="2"/>
        <v>7.1458320354341159E-2</v>
      </c>
      <c r="H39" s="15">
        <f t="shared" si="1"/>
        <v>1.1748383203543411</v>
      </c>
      <c r="Q39" s="45"/>
      <c r="R39" s="45"/>
    </row>
    <row r="40" spans="1:18" x14ac:dyDescent="0.25">
      <c r="A40" s="3">
        <v>19</v>
      </c>
      <c r="B40" s="3">
        <v>49694357</v>
      </c>
      <c r="C40" s="3">
        <v>52.8</v>
      </c>
      <c r="D40" s="25">
        <v>2057</v>
      </c>
      <c r="E40" s="25">
        <v>2057</v>
      </c>
      <c r="F40" s="2">
        <f t="shared" si="0"/>
        <v>0</v>
      </c>
      <c r="G40" s="14">
        <f t="shared" si="2"/>
        <v>7.2697481978982903E-2</v>
      </c>
      <c r="H40" s="15">
        <f t="shared" si="1"/>
        <v>7.2697481978982903E-2</v>
      </c>
      <c r="Q40" s="45"/>
      <c r="R40" s="45"/>
    </row>
    <row r="41" spans="1:18" x14ac:dyDescent="0.25">
      <c r="A41" s="3">
        <v>20</v>
      </c>
      <c r="B41" s="3">
        <v>49690023</v>
      </c>
      <c r="C41" s="3">
        <v>50.8</v>
      </c>
      <c r="D41" s="25">
        <v>5366</v>
      </c>
      <c r="E41" s="25">
        <v>6657</v>
      </c>
      <c r="F41" s="2">
        <f t="shared" si="0"/>
        <v>1.11026</v>
      </c>
      <c r="G41" s="14">
        <f t="shared" si="2"/>
        <v>6.9943789479779014E-2</v>
      </c>
      <c r="H41" s="15">
        <f t="shared" si="1"/>
        <v>1.180203789479779</v>
      </c>
      <c r="Q41" s="45"/>
      <c r="R41" s="45"/>
    </row>
    <row r="42" spans="1:18" x14ac:dyDescent="0.25">
      <c r="A42" s="3">
        <v>21</v>
      </c>
      <c r="B42" s="3">
        <v>49690017</v>
      </c>
      <c r="C42" s="3">
        <v>80.7</v>
      </c>
      <c r="D42" s="26">
        <v>17239</v>
      </c>
      <c r="E42" s="26">
        <v>17602</v>
      </c>
      <c r="F42" s="2">
        <f t="shared" si="0"/>
        <v>0.31218000000000001</v>
      </c>
      <c r="G42" s="14">
        <f t="shared" si="2"/>
        <v>0.11111149234287729</v>
      </c>
      <c r="H42" s="15">
        <f t="shared" si="1"/>
        <v>0.42329149234287733</v>
      </c>
      <c r="Q42" s="45"/>
      <c r="R42" s="45"/>
    </row>
    <row r="43" spans="1:18" x14ac:dyDescent="0.25">
      <c r="A43" s="3">
        <v>22</v>
      </c>
      <c r="B43" s="3">
        <v>49690009</v>
      </c>
      <c r="C43" s="3">
        <v>86.3</v>
      </c>
      <c r="D43" s="26">
        <v>31391</v>
      </c>
      <c r="E43" s="26">
        <v>32976</v>
      </c>
      <c r="F43" s="2">
        <f t="shared" si="0"/>
        <v>1.3631</v>
      </c>
      <c r="G43" s="14">
        <f t="shared" si="2"/>
        <v>0.11882183134064819</v>
      </c>
      <c r="H43" s="15">
        <f t="shared" si="1"/>
        <v>1.4819218313406481</v>
      </c>
      <c r="Q43" s="45"/>
      <c r="R43" s="45"/>
    </row>
    <row r="44" spans="1:18" x14ac:dyDescent="0.25">
      <c r="A44" s="3">
        <v>23</v>
      </c>
      <c r="B44" s="3">
        <v>49690012</v>
      </c>
      <c r="C44" s="3">
        <v>87.1</v>
      </c>
      <c r="D44" s="26">
        <v>37924</v>
      </c>
      <c r="E44" s="26">
        <v>39723</v>
      </c>
      <c r="F44" s="2">
        <f t="shared" si="0"/>
        <v>1.54714</v>
      </c>
      <c r="G44" s="14">
        <f t="shared" si="2"/>
        <v>0.11992330834032974</v>
      </c>
      <c r="H44" s="15">
        <f t="shared" si="1"/>
        <v>1.6670633083403297</v>
      </c>
      <c r="Q44" s="45"/>
      <c r="R44" s="45"/>
    </row>
    <row r="45" spans="1:18" x14ac:dyDescent="0.25">
      <c r="A45" s="3">
        <v>24</v>
      </c>
      <c r="B45" s="3">
        <v>49694361</v>
      </c>
      <c r="C45" s="3">
        <v>57.4</v>
      </c>
      <c r="D45" s="26">
        <v>20800</v>
      </c>
      <c r="E45" s="26">
        <v>21829</v>
      </c>
      <c r="F45" s="2">
        <f t="shared" si="0"/>
        <v>0.88493999999999995</v>
      </c>
      <c r="G45" s="14">
        <f t="shared" si="2"/>
        <v>7.903097472715187E-2</v>
      </c>
      <c r="H45" s="15">
        <f t="shared" si="1"/>
        <v>0.96397097472715187</v>
      </c>
      <c r="Q45" s="45"/>
      <c r="R45" s="45"/>
    </row>
    <row r="46" spans="1:18" x14ac:dyDescent="0.25">
      <c r="A46" s="3">
        <v>25</v>
      </c>
      <c r="B46" s="3">
        <v>49694376</v>
      </c>
      <c r="C46" s="3">
        <v>42.6</v>
      </c>
      <c r="D46" s="26">
        <v>8116</v>
      </c>
      <c r="E46" s="26">
        <v>8314</v>
      </c>
      <c r="F46" s="2">
        <f t="shared" si="0"/>
        <v>0.17027999999999999</v>
      </c>
      <c r="G46" s="14">
        <f t="shared" si="2"/>
        <v>5.8653650233043038E-2</v>
      </c>
      <c r="H46" s="15">
        <f t="shared" si="1"/>
        <v>0.22893365023304302</v>
      </c>
      <c r="Q46" s="45"/>
      <c r="R46" s="45"/>
    </row>
    <row r="47" spans="1:18" x14ac:dyDescent="0.25">
      <c r="A47" s="3">
        <v>26</v>
      </c>
      <c r="B47" s="3">
        <v>49690027</v>
      </c>
      <c r="C47" s="3">
        <v>45.7</v>
      </c>
      <c r="D47" s="26">
        <v>13093</v>
      </c>
      <c r="E47" s="26">
        <v>14025</v>
      </c>
      <c r="F47" s="2">
        <f t="shared" si="0"/>
        <v>0.80152000000000001</v>
      </c>
      <c r="G47" s="14">
        <f t="shared" si="2"/>
        <v>6.2921873606809078E-2</v>
      </c>
      <c r="H47" s="15">
        <f t="shared" si="1"/>
        <v>0.86444187360680913</v>
      </c>
      <c r="Q47" s="45"/>
      <c r="R47" s="45"/>
    </row>
    <row r="48" spans="1:18" x14ac:dyDescent="0.25">
      <c r="A48" s="3">
        <v>27</v>
      </c>
      <c r="B48" s="3">
        <v>49694363</v>
      </c>
      <c r="C48" s="3">
        <v>52.1</v>
      </c>
      <c r="D48" s="26">
        <v>28859</v>
      </c>
      <c r="E48" s="26">
        <v>30148</v>
      </c>
      <c r="F48" s="2">
        <f t="shared" si="0"/>
        <v>1.1085400000000001</v>
      </c>
      <c r="G48" s="14">
        <f t="shared" si="2"/>
        <v>7.1733689604261547E-2</v>
      </c>
      <c r="H48" s="15">
        <f t="shared" si="1"/>
        <v>1.1802736896042616</v>
      </c>
      <c r="Q48" s="45"/>
      <c r="R48" s="45"/>
    </row>
    <row r="49" spans="1:18" x14ac:dyDescent="0.25">
      <c r="A49" s="3">
        <v>28</v>
      </c>
      <c r="B49" s="3">
        <v>49690013</v>
      </c>
      <c r="C49" s="3">
        <v>52.6</v>
      </c>
      <c r="D49" s="26">
        <v>28961</v>
      </c>
      <c r="E49" s="26">
        <v>30662</v>
      </c>
      <c r="F49" s="2">
        <f t="shared" si="0"/>
        <v>1.46286</v>
      </c>
      <c r="G49" s="14">
        <f t="shared" si="2"/>
        <v>7.2422112729062529E-2</v>
      </c>
      <c r="H49" s="15">
        <f t="shared" si="1"/>
        <v>1.5352821127290626</v>
      </c>
      <c r="Q49" s="45"/>
      <c r="R49" s="45"/>
    </row>
    <row r="50" spans="1:18" x14ac:dyDescent="0.25">
      <c r="A50" s="3">
        <v>29</v>
      </c>
      <c r="B50" s="3">
        <v>49694355</v>
      </c>
      <c r="C50" s="3">
        <v>50.3</v>
      </c>
      <c r="D50" s="26">
        <v>24222</v>
      </c>
      <c r="E50" s="26">
        <v>25530</v>
      </c>
      <c r="F50" s="2">
        <f t="shared" si="0"/>
        <v>1.1248799999999999</v>
      </c>
      <c r="G50" s="14">
        <f t="shared" si="2"/>
        <v>6.9255366354978032E-2</v>
      </c>
      <c r="H50" s="15">
        <f t="shared" si="1"/>
        <v>1.1941353663549779</v>
      </c>
      <c r="Q50" s="45"/>
      <c r="R50" s="45"/>
    </row>
    <row r="51" spans="1:18" x14ac:dyDescent="0.25">
      <c r="A51" s="3">
        <v>30</v>
      </c>
      <c r="B51" s="3">
        <v>48446938</v>
      </c>
      <c r="C51" s="3">
        <v>79</v>
      </c>
      <c r="D51" s="26">
        <v>24625</v>
      </c>
      <c r="E51" s="26">
        <v>25764</v>
      </c>
      <c r="F51" s="2">
        <f t="shared" si="0"/>
        <v>0.97953999999999997</v>
      </c>
      <c r="G51" s="14">
        <f t="shared" si="2"/>
        <v>0.10877085371855398</v>
      </c>
      <c r="H51" s="15">
        <f t="shared" si="1"/>
        <v>1.088310853718554</v>
      </c>
      <c r="Q51" s="45"/>
      <c r="R51" s="45"/>
    </row>
    <row r="52" spans="1:18" x14ac:dyDescent="0.25">
      <c r="A52" s="3">
        <v>31</v>
      </c>
      <c r="B52" s="3">
        <v>49690019</v>
      </c>
      <c r="C52" s="3">
        <v>86</v>
      </c>
      <c r="D52" s="26">
        <v>40601</v>
      </c>
      <c r="E52" s="26">
        <v>42358</v>
      </c>
      <c r="F52" s="2">
        <f t="shared" si="0"/>
        <v>1.51102</v>
      </c>
      <c r="G52" s="14">
        <f t="shared" si="2"/>
        <v>0.11840877746576763</v>
      </c>
      <c r="H52" s="15">
        <f t="shared" si="1"/>
        <v>1.6294287774657676</v>
      </c>
      <c r="Q52" s="45"/>
      <c r="R52" s="45"/>
    </row>
    <row r="53" spans="1:18" x14ac:dyDescent="0.25">
      <c r="A53" s="3">
        <v>32</v>
      </c>
      <c r="B53" s="3">
        <v>49690026</v>
      </c>
      <c r="C53" s="3">
        <v>87.4</v>
      </c>
      <c r="D53" s="26">
        <v>36177</v>
      </c>
      <c r="E53" s="26">
        <v>38134</v>
      </c>
      <c r="F53" s="2">
        <f t="shared" si="0"/>
        <v>1.68302</v>
      </c>
      <c r="G53" s="14">
        <f t="shared" si="2"/>
        <v>0.12033636221521037</v>
      </c>
      <c r="H53" s="15">
        <f t="shared" si="1"/>
        <v>1.8033563622152102</v>
      </c>
      <c r="Q53" s="45"/>
      <c r="R53" s="45"/>
    </row>
    <row r="54" spans="1:18" x14ac:dyDescent="0.25">
      <c r="A54" s="3">
        <v>33</v>
      </c>
      <c r="B54" s="3">
        <v>49694364</v>
      </c>
      <c r="C54" s="3">
        <v>57.1</v>
      </c>
      <c r="D54" s="26">
        <v>22042</v>
      </c>
      <c r="E54" s="26">
        <v>23336</v>
      </c>
      <c r="F54" s="2">
        <f t="shared" ref="F54:F84" si="3">(E54-D54)*0.00086</f>
        <v>1.1128400000000001</v>
      </c>
      <c r="G54" s="14">
        <f t="shared" si="2"/>
        <v>7.8617920852271289E-2</v>
      </c>
      <c r="H54" s="15">
        <f t="shared" ref="H54:H85" si="4">F54+G54</f>
        <v>1.1914579208522713</v>
      </c>
      <c r="Q54" s="45"/>
      <c r="R54" s="45"/>
    </row>
    <row r="55" spans="1:18" x14ac:dyDescent="0.25">
      <c r="A55" s="3">
        <v>34</v>
      </c>
      <c r="B55" s="3">
        <v>49690020</v>
      </c>
      <c r="C55" s="3">
        <v>42.9</v>
      </c>
      <c r="D55" s="26">
        <v>10073</v>
      </c>
      <c r="E55" s="26">
        <v>10794</v>
      </c>
      <c r="F55" s="2">
        <f t="shared" si="3"/>
        <v>0.62005999999999994</v>
      </c>
      <c r="G55" s="14">
        <f t="shared" si="2"/>
        <v>5.9066704107923612E-2</v>
      </c>
      <c r="H55" s="15">
        <f t="shared" si="4"/>
        <v>0.67912670410792353</v>
      </c>
      <c r="Q55" s="45"/>
      <c r="R55" s="45"/>
    </row>
    <row r="56" spans="1:18" x14ac:dyDescent="0.25">
      <c r="A56" s="3">
        <v>35</v>
      </c>
      <c r="B56" s="3">
        <v>49690028</v>
      </c>
      <c r="C56" s="3">
        <v>44.3</v>
      </c>
      <c r="D56" s="26">
        <v>17543</v>
      </c>
      <c r="E56" s="26">
        <v>18490</v>
      </c>
      <c r="F56" s="2">
        <f t="shared" si="3"/>
        <v>0.81442000000000003</v>
      </c>
      <c r="G56" s="14">
        <f t="shared" si="2"/>
        <v>6.0994288857366338E-2</v>
      </c>
      <c r="H56" s="15">
        <f t="shared" si="4"/>
        <v>0.87541428885736638</v>
      </c>
      <c r="Q56" s="45"/>
      <c r="R56" s="45"/>
    </row>
    <row r="57" spans="1:18" x14ac:dyDescent="0.25">
      <c r="A57" s="3">
        <v>36</v>
      </c>
      <c r="B57" s="3">
        <v>49690015</v>
      </c>
      <c r="C57" s="3">
        <v>51.7</v>
      </c>
      <c r="D57" s="26">
        <v>24442</v>
      </c>
      <c r="E57" s="26">
        <v>26040</v>
      </c>
      <c r="F57" s="2">
        <f t="shared" si="3"/>
        <v>1.3742799999999999</v>
      </c>
      <c r="G57" s="14">
        <f t="shared" si="2"/>
        <v>7.1182951104420772E-2</v>
      </c>
      <c r="H57" s="15">
        <f t="shared" si="4"/>
        <v>1.4454629511044208</v>
      </c>
      <c r="Q57" s="45"/>
      <c r="R57" s="45"/>
    </row>
    <row r="58" spans="1:18" x14ac:dyDescent="0.25">
      <c r="A58" s="3">
        <v>37</v>
      </c>
      <c r="B58" s="3">
        <v>49690008</v>
      </c>
      <c r="C58" s="3">
        <v>52.3</v>
      </c>
      <c r="D58" s="26">
        <v>24472</v>
      </c>
      <c r="E58" s="26">
        <v>25569</v>
      </c>
      <c r="F58" s="2">
        <f t="shared" si="3"/>
        <v>0.94341999999999993</v>
      </c>
      <c r="G58" s="14">
        <f t="shared" ref="G58:G89" si="5">C58*$G$15/6908.6</f>
        <v>7.2009058854181934E-2</v>
      </c>
      <c r="H58" s="15">
        <f t="shared" si="4"/>
        <v>1.0154290588541819</v>
      </c>
      <c r="Q58" s="45"/>
      <c r="R58" s="45"/>
    </row>
    <row r="59" spans="1:18" x14ac:dyDescent="0.25">
      <c r="A59" s="3">
        <v>38</v>
      </c>
      <c r="B59" s="3">
        <v>49690029</v>
      </c>
      <c r="C59" s="3">
        <v>50.2</v>
      </c>
      <c r="D59" s="26">
        <v>19687</v>
      </c>
      <c r="E59" s="26">
        <v>19687</v>
      </c>
      <c r="F59" s="2">
        <f t="shared" si="3"/>
        <v>0</v>
      </c>
      <c r="G59" s="14">
        <f t="shared" si="5"/>
        <v>6.9117681730017838E-2</v>
      </c>
      <c r="H59" s="15">
        <f t="shared" si="4"/>
        <v>6.9117681730017838E-2</v>
      </c>
      <c r="Q59" s="45"/>
      <c r="R59" s="45"/>
    </row>
    <row r="60" spans="1:18" x14ac:dyDescent="0.25">
      <c r="A60" s="3">
        <v>39</v>
      </c>
      <c r="B60" s="3">
        <v>49690016</v>
      </c>
      <c r="C60" s="3">
        <v>79.7</v>
      </c>
      <c r="D60" s="26">
        <v>15210</v>
      </c>
      <c r="E60" s="26">
        <v>15914</v>
      </c>
      <c r="F60" s="2">
        <f t="shared" si="3"/>
        <v>0.60543999999999998</v>
      </c>
      <c r="G60" s="14">
        <f t="shared" si="5"/>
        <v>0.10973464609327535</v>
      </c>
      <c r="H60" s="15">
        <f t="shared" si="4"/>
        <v>0.7151746460932753</v>
      </c>
      <c r="Q60" s="45"/>
      <c r="R60" s="45"/>
    </row>
    <row r="61" spans="1:18" x14ac:dyDescent="0.25">
      <c r="A61" s="3">
        <v>40</v>
      </c>
      <c r="B61" s="3">
        <v>49690024</v>
      </c>
      <c r="C61" s="3">
        <v>86.4</v>
      </c>
      <c r="D61" s="26">
        <v>25049</v>
      </c>
      <c r="E61" s="26">
        <v>27007</v>
      </c>
      <c r="F61" s="2">
        <f t="shared" si="3"/>
        <v>1.68388</v>
      </c>
      <c r="G61" s="14">
        <f t="shared" si="5"/>
        <v>0.1189595159656084</v>
      </c>
      <c r="H61" s="15">
        <f t="shared" si="4"/>
        <v>1.8028395159656085</v>
      </c>
      <c r="Q61" s="45"/>
      <c r="R61" s="45"/>
    </row>
    <row r="62" spans="1:18" x14ac:dyDescent="0.25">
      <c r="A62" s="3">
        <v>41</v>
      </c>
      <c r="B62" s="3">
        <v>49690035</v>
      </c>
      <c r="C62" s="3">
        <v>87.4</v>
      </c>
      <c r="D62" s="26">
        <v>31560</v>
      </c>
      <c r="E62" s="26">
        <v>33255</v>
      </c>
      <c r="F62" s="2">
        <f t="shared" si="3"/>
        <v>1.4577</v>
      </c>
      <c r="G62" s="14">
        <f t="shared" si="5"/>
        <v>0.12033636221521037</v>
      </c>
      <c r="H62" s="15">
        <f t="shared" si="4"/>
        <v>1.5780363622152103</v>
      </c>
      <c r="Q62" s="45"/>
      <c r="R62" s="45"/>
    </row>
    <row r="63" spans="1:18" x14ac:dyDescent="0.25">
      <c r="A63" s="3">
        <v>42</v>
      </c>
      <c r="B63" s="3">
        <v>49690040</v>
      </c>
      <c r="C63" s="3">
        <v>57.4</v>
      </c>
      <c r="D63" s="26">
        <v>21293</v>
      </c>
      <c r="E63" s="26">
        <v>22137</v>
      </c>
      <c r="F63" s="2">
        <f t="shared" si="3"/>
        <v>0.72583999999999993</v>
      </c>
      <c r="G63" s="14">
        <f t="shared" si="5"/>
        <v>7.903097472715187E-2</v>
      </c>
      <c r="H63" s="15">
        <f t="shared" si="4"/>
        <v>0.80487097472715186</v>
      </c>
      <c r="Q63" s="45"/>
      <c r="R63" s="45"/>
    </row>
    <row r="64" spans="1:18" x14ac:dyDescent="0.25">
      <c r="A64" s="3">
        <v>43</v>
      </c>
      <c r="B64" s="3">
        <v>49690038</v>
      </c>
      <c r="C64" s="3">
        <v>42.4</v>
      </c>
      <c r="D64" s="26">
        <v>18633</v>
      </c>
      <c r="E64" s="26">
        <v>19540</v>
      </c>
      <c r="F64" s="2">
        <f t="shared" si="3"/>
        <v>0.78001999999999994</v>
      </c>
      <c r="G64" s="14">
        <f t="shared" si="5"/>
        <v>5.8378280983122637E-2</v>
      </c>
      <c r="H64" s="15">
        <f t="shared" si="4"/>
        <v>0.83839828098312252</v>
      </c>
      <c r="Q64" s="45"/>
      <c r="R64" s="45"/>
    </row>
    <row r="65" spans="1:18" x14ac:dyDescent="0.25">
      <c r="A65" s="3">
        <v>44</v>
      </c>
      <c r="B65" s="3">
        <v>49690010</v>
      </c>
      <c r="C65" s="3">
        <v>45.4</v>
      </c>
      <c r="D65" s="26">
        <v>14537</v>
      </c>
      <c r="E65" s="26">
        <v>14930</v>
      </c>
      <c r="F65" s="2">
        <f t="shared" si="3"/>
        <v>0.33798</v>
      </c>
      <c r="G65" s="14">
        <f t="shared" si="5"/>
        <v>6.2508819731928483E-2</v>
      </c>
      <c r="H65" s="15">
        <f t="shared" si="4"/>
        <v>0.40048881973192851</v>
      </c>
      <c r="Q65" s="45"/>
      <c r="R65" s="45"/>
    </row>
    <row r="66" spans="1:18" x14ac:dyDescent="0.25">
      <c r="A66" s="3">
        <v>45</v>
      </c>
      <c r="B66" s="3">
        <v>49690033</v>
      </c>
      <c r="C66" s="3">
        <v>51.4</v>
      </c>
      <c r="D66" s="26">
        <v>19146</v>
      </c>
      <c r="E66" s="26">
        <v>20713</v>
      </c>
      <c r="F66" s="2">
        <f t="shared" si="3"/>
        <v>1.34762</v>
      </c>
      <c r="G66" s="14">
        <f t="shared" si="5"/>
        <v>7.0769897229540177E-2</v>
      </c>
      <c r="H66" s="15">
        <f t="shared" si="4"/>
        <v>1.4183898972295401</v>
      </c>
      <c r="Q66" s="45"/>
      <c r="R66" s="45"/>
    </row>
    <row r="67" spans="1:18" x14ac:dyDescent="0.25">
      <c r="A67" s="3">
        <v>46</v>
      </c>
      <c r="B67" s="3">
        <v>49690054</v>
      </c>
      <c r="C67" s="3">
        <v>53.1</v>
      </c>
      <c r="D67" s="26">
        <v>23808</v>
      </c>
      <c r="E67" s="26">
        <v>25334</v>
      </c>
      <c r="F67" s="2">
        <f t="shared" si="3"/>
        <v>1.31236</v>
      </c>
      <c r="G67" s="14">
        <f t="shared" si="5"/>
        <v>7.3110535853863498E-2</v>
      </c>
      <c r="H67" s="15">
        <f t="shared" si="4"/>
        <v>1.3854705358538635</v>
      </c>
      <c r="Q67" s="45"/>
      <c r="R67" s="45"/>
    </row>
    <row r="68" spans="1:18" x14ac:dyDescent="0.25">
      <c r="A68" s="3">
        <v>47</v>
      </c>
      <c r="B68" s="3">
        <v>49690036</v>
      </c>
      <c r="C68" s="3">
        <v>49.9</v>
      </c>
      <c r="D68" s="26">
        <v>6798</v>
      </c>
      <c r="E68" s="26">
        <v>6909</v>
      </c>
      <c r="F68" s="2">
        <f t="shared" si="3"/>
        <v>9.5460000000000003E-2</v>
      </c>
      <c r="G68" s="14">
        <f t="shared" si="5"/>
        <v>6.8704627855137257E-2</v>
      </c>
      <c r="H68" s="15">
        <f t="shared" si="4"/>
        <v>0.16416462785513725</v>
      </c>
      <c r="Q68" s="45"/>
      <c r="R68" s="45"/>
    </row>
    <row r="69" spans="1:18" x14ac:dyDescent="0.25">
      <c r="A69" s="3">
        <v>48</v>
      </c>
      <c r="B69" s="3">
        <v>49690043</v>
      </c>
      <c r="C69" s="3">
        <v>79.900000000000006</v>
      </c>
      <c r="D69" s="26">
        <v>14567</v>
      </c>
      <c r="E69" s="26">
        <v>16057</v>
      </c>
      <c r="F69" s="2">
        <f t="shared" si="3"/>
        <v>1.2813999999999999</v>
      </c>
      <c r="G69" s="14">
        <f t="shared" si="5"/>
        <v>0.11001001534319574</v>
      </c>
      <c r="H69" s="15">
        <f t="shared" si="4"/>
        <v>1.3914100153431956</v>
      </c>
      <c r="Q69" s="45"/>
      <c r="R69" s="45"/>
    </row>
    <row r="70" spans="1:18" x14ac:dyDescent="0.25">
      <c r="A70" s="3">
        <v>49</v>
      </c>
      <c r="B70" s="3">
        <v>49690052</v>
      </c>
      <c r="C70" s="3">
        <v>78</v>
      </c>
      <c r="D70" s="26">
        <v>39863</v>
      </c>
      <c r="E70" s="26">
        <v>41990</v>
      </c>
      <c r="F70" s="2">
        <f t="shared" si="3"/>
        <v>1.8292199999999998</v>
      </c>
      <c r="G70" s="14">
        <f t="shared" si="5"/>
        <v>0.10739400746895203</v>
      </c>
      <c r="H70" s="15">
        <f t="shared" si="4"/>
        <v>1.936614007468952</v>
      </c>
      <c r="Q70" s="45"/>
      <c r="R70" s="45"/>
    </row>
    <row r="71" spans="1:18" x14ac:dyDescent="0.25">
      <c r="A71" s="3">
        <v>50</v>
      </c>
      <c r="B71" s="3">
        <v>49690050</v>
      </c>
      <c r="C71" s="3">
        <v>87</v>
      </c>
      <c r="D71" s="26">
        <v>16391</v>
      </c>
      <c r="E71" s="26">
        <v>18279</v>
      </c>
      <c r="F71" s="2">
        <f t="shared" si="3"/>
        <v>1.62368</v>
      </c>
      <c r="G71" s="14">
        <f t="shared" si="5"/>
        <v>0.11978562371536958</v>
      </c>
      <c r="H71" s="15">
        <f t="shared" si="4"/>
        <v>1.7434656237153696</v>
      </c>
      <c r="Q71" s="45"/>
      <c r="R71" s="45"/>
    </row>
    <row r="72" spans="1:18" x14ac:dyDescent="0.25">
      <c r="A72" s="3">
        <v>51</v>
      </c>
      <c r="B72" s="3">
        <v>49690014</v>
      </c>
      <c r="C72" s="3">
        <v>57</v>
      </c>
      <c r="D72" s="26">
        <v>6820</v>
      </c>
      <c r="E72" s="26">
        <v>6820</v>
      </c>
      <c r="F72" s="2">
        <f t="shared" si="3"/>
        <v>0</v>
      </c>
      <c r="G72" s="14">
        <f t="shared" si="5"/>
        <v>7.8480236227311095E-2</v>
      </c>
      <c r="H72" s="15">
        <f t="shared" si="4"/>
        <v>7.8480236227311095E-2</v>
      </c>
      <c r="Q72" s="45"/>
      <c r="R72" s="45"/>
    </row>
    <row r="73" spans="1:18" x14ac:dyDescent="0.25">
      <c r="A73" s="3">
        <v>52</v>
      </c>
      <c r="B73" s="3">
        <v>49690037</v>
      </c>
      <c r="C73" s="3">
        <v>42.2</v>
      </c>
      <c r="D73" s="26">
        <v>12898</v>
      </c>
      <c r="E73" s="26">
        <v>12898</v>
      </c>
      <c r="F73" s="2">
        <f t="shared" si="3"/>
        <v>0</v>
      </c>
      <c r="G73" s="14">
        <f t="shared" si="5"/>
        <v>5.8102911733202249E-2</v>
      </c>
      <c r="H73" s="15">
        <f t="shared" si="4"/>
        <v>5.8102911733202249E-2</v>
      </c>
      <c r="Q73" s="45"/>
      <c r="R73" s="45"/>
    </row>
    <row r="74" spans="1:18" x14ac:dyDescent="0.25">
      <c r="A74" s="3">
        <v>53</v>
      </c>
      <c r="B74" s="3">
        <v>49690056</v>
      </c>
      <c r="C74" s="3">
        <v>45.5</v>
      </c>
      <c r="D74" s="26">
        <v>12206</v>
      </c>
      <c r="E74" s="26">
        <v>12821</v>
      </c>
      <c r="F74" s="2">
        <f t="shared" si="3"/>
        <v>0.52890000000000004</v>
      </c>
      <c r="G74" s="14">
        <f t="shared" si="5"/>
        <v>6.2646504356888691E-2</v>
      </c>
      <c r="H74" s="15">
        <f t="shared" si="4"/>
        <v>0.59154650435688871</v>
      </c>
      <c r="Q74" s="45"/>
      <c r="R74" s="45"/>
    </row>
    <row r="75" spans="1:18" x14ac:dyDescent="0.25">
      <c r="A75" s="3">
        <v>54</v>
      </c>
      <c r="B75" s="3">
        <v>49690032</v>
      </c>
      <c r="C75" s="3">
        <v>51.6</v>
      </c>
      <c r="D75" s="26">
        <v>10255</v>
      </c>
      <c r="E75" s="26">
        <v>10975</v>
      </c>
      <c r="F75" s="2">
        <f t="shared" si="3"/>
        <v>0.61919999999999997</v>
      </c>
      <c r="G75" s="14">
        <f t="shared" si="5"/>
        <v>7.1045266479460578E-2</v>
      </c>
      <c r="H75" s="15">
        <f t="shared" si="4"/>
        <v>0.6902452664794605</v>
      </c>
      <c r="Q75" s="45"/>
      <c r="R75" s="45"/>
    </row>
    <row r="76" spans="1:18" x14ac:dyDescent="0.25">
      <c r="A76" s="3">
        <v>55</v>
      </c>
      <c r="B76" s="3">
        <v>49690055</v>
      </c>
      <c r="C76" s="3">
        <v>52.7</v>
      </c>
      <c r="D76" s="26">
        <v>28074</v>
      </c>
      <c r="E76" s="26">
        <v>29207</v>
      </c>
      <c r="F76" s="2">
        <f t="shared" si="3"/>
        <v>0.97438000000000002</v>
      </c>
      <c r="G76" s="14">
        <f t="shared" si="5"/>
        <v>7.2559797354022723E-2</v>
      </c>
      <c r="H76" s="15">
        <f t="shared" si="4"/>
        <v>1.0469397973540226</v>
      </c>
      <c r="Q76" s="45"/>
      <c r="R76" s="45"/>
    </row>
    <row r="77" spans="1:18" x14ac:dyDescent="0.25">
      <c r="A77" s="3">
        <v>56</v>
      </c>
      <c r="B77" s="3">
        <v>49690058</v>
      </c>
      <c r="C77" s="3">
        <v>49.9</v>
      </c>
      <c r="D77" s="26">
        <v>18726</v>
      </c>
      <c r="E77" s="26">
        <v>19826</v>
      </c>
      <c r="F77" s="2">
        <f t="shared" si="3"/>
        <v>0.94599999999999995</v>
      </c>
      <c r="G77" s="14">
        <f t="shared" si="5"/>
        <v>6.8704627855137257E-2</v>
      </c>
      <c r="H77" s="15">
        <f t="shared" si="4"/>
        <v>1.0147046278551373</v>
      </c>
      <c r="Q77" s="45"/>
      <c r="R77" s="45"/>
    </row>
    <row r="78" spans="1:18" x14ac:dyDescent="0.25">
      <c r="A78" s="3">
        <v>57</v>
      </c>
      <c r="B78" s="3">
        <v>49690011</v>
      </c>
      <c r="C78" s="3">
        <v>79.5</v>
      </c>
      <c r="D78" s="26">
        <v>21759</v>
      </c>
      <c r="E78" s="26">
        <v>22957</v>
      </c>
      <c r="F78" s="2">
        <f t="shared" si="3"/>
        <v>1.0302800000000001</v>
      </c>
      <c r="G78" s="14">
        <f t="shared" si="5"/>
        <v>0.10945927684335495</v>
      </c>
      <c r="H78" s="15">
        <f t="shared" si="4"/>
        <v>1.139739276843355</v>
      </c>
      <c r="Q78" s="45"/>
      <c r="R78" s="45"/>
    </row>
    <row r="79" spans="1:18" x14ac:dyDescent="0.25">
      <c r="A79" s="3">
        <v>58</v>
      </c>
      <c r="B79" s="3">
        <v>49690061</v>
      </c>
      <c r="C79" s="3">
        <v>78.099999999999994</v>
      </c>
      <c r="D79" s="26">
        <v>33402</v>
      </c>
      <c r="E79" s="26">
        <v>35169</v>
      </c>
      <c r="F79" s="2">
        <f t="shared" si="3"/>
        <v>1.51962</v>
      </c>
      <c r="G79" s="14">
        <f t="shared" si="5"/>
        <v>0.10753169209391221</v>
      </c>
      <c r="H79" s="15">
        <f t="shared" si="4"/>
        <v>1.6271516920939122</v>
      </c>
      <c r="Q79" s="45"/>
      <c r="R79" s="45"/>
    </row>
    <row r="80" spans="1:18" x14ac:dyDescent="0.25">
      <c r="A80" s="3">
        <v>59</v>
      </c>
      <c r="B80" s="3">
        <v>49690059</v>
      </c>
      <c r="C80" s="3">
        <v>87</v>
      </c>
      <c r="D80" s="26">
        <v>30284</v>
      </c>
      <c r="E80" s="26">
        <v>31498</v>
      </c>
      <c r="F80" s="2">
        <f t="shared" si="3"/>
        <v>1.0440400000000001</v>
      </c>
      <c r="G80" s="14">
        <f t="shared" si="5"/>
        <v>0.11978562371536958</v>
      </c>
      <c r="H80" s="15">
        <f t="shared" si="4"/>
        <v>1.1638256237153697</v>
      </c>
      <c r="Q80" s="45"/>
      <c r="R80" s="45"/>
    </row>
    <row r="81" spans="1:18" x14ac:dyDescent="0.25">
      <c r="A81" s="3">
        <v>60</v>
      </c>
      <c r="B81" s="3">
        <v>49690049</v>
      </c>
      <c r="C81" s="3">
        <v>56.7</v>
      </c>
      <c r="D81" s="26">
        <v>21513</v>
      </c>
      <c r="E81" s="26">
        <v>22683</v>
      </c>
      <c r="F81" s="2">
        <f t="shared" si="3"/>
        <v>1.0062</v>
      </c>
      <c r="G81" s="14">
        <f t="shared" si="5"/>
        <v>7.8067182352430514E-2</v>
      </c>
      <c r="H81" s="15">
        <f t="shared" si="4"/>
        <v>1.0842671823524306</v>
      </c>
      <c r="Q81" s="45"/>
      <c r="R81" s="45"/>
    </row>
    <row r="82" spans="1:18" x14ac:dyDescent="0.25">
      <c r="A82" s="3">
        <v>61</v>
      </c>
      <c r="B82" s="3">
        <v>49690044</v>
      </c>
      <c r="C82" s="3">
        <v>42.5</v>
      </c>
      <c r="D82" s="26">
        <v>12104</v>
      </c>
      <c r="E82" s="26">
        <v>12860</v>
      </c>
      <c r="F82" s="2">
        <f t="shared" si="3"/>
        <v>0.65015999999999996</v>
      </c>
      <c r="G82" s="14">
        <f t="shared" si="5"/>
        <v>5.851596560808283E-2</v>
      </c>
      <c r="H82" s="15">
        <f t="shared" si="4"/>
        <v>0.70867596560808277</v>
      </c>
      <c r="Q82" s="45"/>
      <c r="R82" s="45"/>
    </row>
    <row r="83" spans="1:18" x14ac:dyDescent="0.25">
      <c r="A83" s="3">
        <v>62</v>
      </c>
      <c r="B83" s="3">
        <v>49690047</v>
      </c>
      <c r="C83" s="3">
        <v>45.1</v>
      </c>
      <c r="D83" s="26">
        <v>7134</v>
      </c>
      <c r="E83" s="26">
        <v>7136</v>
      </c>
      <c r="F83" s="2">
        <f t="shared" si="3"/>
        <v>1.72E-3</v>
      </c>
      <c r="G83" s="14">
        <f t="shared" si="5"/>
        <v>6.2095765857047902E-2</v>
      </c>
      <c r="H83" s="15">
        <f t="shared" si="4"/>
        <v>6.3815765857047901E-2</v>
      </c>
      <c r="Q83" s="45"/>
      <c r="R83" s="45"/>
    </row>
    <row r="84" spans="1:18" x14ac:dyDescent="0.25">
      <c r="A84" s="50">
        <v>63</v>
      </c>
      <c r="B84" s="50">
        <v>49690046</v>
      </c>
      <c r="C84" s="50">
        <v>51.3</v>
      </c>
      <c r="D84" s="28">
        <v>8511</v>
      </c>
      <c r="E84" s="28">
        <v>8511</v>
      </c>
      <c r="F84" s="49">
        <f t="shared" si="3"/>
        <v>0</v>
      </c>
      <c r="G84" s="48">
        <f t="shared" si="5"/>
        <v>7.0632212604579983E-2</v>
      </c>
      <c r="H84" s="47">
        <f t="shared" si="4"/>
        <v>7.0632212604579983E-2</v>
      </c>
      <c r="I84" s="31"/>
      <c r="J84" s="32" t="s">
        <v>37</v>
      </c>
      <c r="K84" s="46"/>
      <c r="L84" s="46"/>
      <c r="Q84" s="45"/>
      <c r="R84" s="45"/>
    </row>
    <row r="85" spans="1:18" x14ac:dyDescent="0.25">
      <c r="A85" s="3">
        <v>64</v>
      </c>
      <c r="B85" s="52" t="s">
        <v>41</v>
      </c>
      <c r="C85" s="3">
        <v>52.3</v>
      </c>
      <c r="D85" s="29">
        <v>5.73</v>
      </c>
      <c r="E85" s="29">
        <v>6.22</v>
      </c>
      <c r="F85" s="2">
        <f>E85-D85</f>
        <v>0.48999999999999932</v>
      </c>
      <c r="G85" s="14">
        <f t="shared" si="5"/>
        <v>7.2009058854181934E-2</v>
      </c>
      <c r="H85" s="15">
        <f t="shared" si="4"/>
        <v>0.56200905885418129</v>
      </c>
      <c r="Q85" s="45"/>
      <c r="R85" s="45"/>
    </row>
    <row r="86" spans="1:18" x14ac:dyDescent="0.25">
      <c r="A86" s="3">
        <v>65</v>
      </c>
      <c r="B86" s="3">
        <v>49690060</v>
      </c>
      <c r="C86" s="3">
        <v>49.5</v>
      </c>
      <c r="D86" s="26">
        <v>22656</v>
      </c>
      <c r="E86" s="26">
        <v>23758</v>
      </c>
      <c r="F86" s="2">
        <f t="shared" ref="F86:F117" si="6">(E86-D86)*0.00086</f>
        <v>0.94772000000000001</v>
      </c>
      <c r="G86" s="14">
        <f t="shared" si="5"/>
        <v>6.8153889355296482E-2</v>
      </c>
      <c r="H86" s="15">
        <f t="shared" ref="H86:H117" si="7">F86+G86</f>
        <v>1.0158738893552965</v>
      </c>
      <c r="Q86" s="45"/>
      <c r="R86" s="45"/>
    </row>
    <row r="87" spans="1:18" x14ac:dyDescent="0.25">
      <c r="A87" s="3">
        <v>66</v>
      </c>
      <c r="B87" s="3">
        <v>49690051</v>
      </c>
      <c r="C87" s="3">
        <v>78.900000000000006</v>
      </c>
      <c r="D87" s="26">
        <v>18399</v>
      </c>
      <c r="E87" s="26">
        <v>19000</v>
      </c>
      <c r="F87" s="2">
        <f t="shared" si="6"/>
        <v>0.51685999999999999</v>
      </c>
      <c r="G87" s="14">
        <f t="shared" si="5"/>
        <v>0.1086331690935938</v>
      </c>
      <c r="H87" s="15">
        <f t="shared" si="7"/>
        <v>0.62549316909359376</v>
      </c>
      <c r="Q87" s="45"/>
      <c r="R87" s="45"/>
    </row>
    <row r="88" spans="1:18" x14ac:dyDescent="0.25">
      <c r="A88" s="3">
        <v>67</v>
      </c>
      <c r="B88" s="3">
        <v>49694374</v>
      </c>
      <c r="C88" s="3">
        <v>78.099999999999994</v>
      </c>
      <c r="D88" s="26">
        <v>7676</v>
      </c>
      <c r="E88" s="26">
        <v>7676</v>
      </c>
      <c r="F88" s="2">
        <f t="shared" si="6"/>
        <v>0</v>
      </c>
      <c r="G88" s="14">
        <f t="shared" si="5"/>
        <v>0.10753169209391221</v>
      </c>
      <c r="H88" s="15">
        <f t="shared" si="7"/>
        <v>0.10753169209391221</v>
      </c>
      <c r="Q88" s="45"/>
      <c r="R88" s="45"/>
    </row>
    <row r="89" spans="1:18" x14ac:dyDescent="0.25">
      <c r="A89" s="3">
        <v>68</v>
      </c>
      <c r="B89" s="3">
        <v>49690030</v>
      </c>
      <c r="C89" s="3">
        <v>78.099999999999994</v>
      </c>
      <c r="D89" s="26">
        <v>29419</v>
      </c>
      <c r="E89" s="26">
        <v>30664</v>
      </c>
      <c r="F89" s="2">
        <f t="shared" si="6"/>
        <v>1.0707</v>
      </c>
      <c r="G89" s="14">
        <f t="shared" si="5"/>
        <v>0.10753169209391221</v>
      </c>
      <c r="H89" s="15">
        <f t="shared" si="7"/>
        <v>1.1782316920939122</v>
      </c>
      <c r="Q89" s="45"/>
      <c r="R89" s="45"/>
    </row>
    <row r="90" spans="1:18" x14ac:dyDescent="0.25">
      <c r="A90" s="3">
        <v>69</v>
      </c>
      <c r="B90" s="3">
        <v>49690022</v>
      </c>
      <c r="C90" s="3">
        <v>56.8</v>
      </c>
      <c r="D90" s="26">
        <v>8587</v>
      </c>
      <c r="E90" s="26">
        <v>9138</v>
      </c>
      <c r="F90" s="2">
        <f t="shared" si="6"/>
        <v>0.47386</v>
      </c>
      <c r="G90" s="14">
        <f t="shared" ref="G90:G121" si="8">C90*$G$15/6908.6</f>
        <v>7.8204866977390694E-2</v>
      </c>
      <c r="H90" s="15">
        <f t="shared" si="7"/>
        <v>0.55206486697739066</v>
      </c>
      <c r="Q90" s="45"/>
      <c r="R90" s="45"/>
    </row>
    <row r="91" spans="1:18" x14ac:dyDescent="0.25">
      <c r="A91" s="3">
        <v>70</v>
      </c>
      <c r="B91" s="3">
        <v>49690018</v>
      </c>
      <c r="C91" s="3">
        <v>42</v>
      </c>
      <c r="D91" s="26">
        <v>13021</v>
      </c>
      <c r="E91" s="26">
        <v>13979</v>
      </c>
      <c r="F91" s="2">
        <f t="shared" si="6"/>
        <v>0.82387999999999995</v>
      </c>
      <c r="G91" s="14">
        <f t="shared" si="8"/>
        <v>5.7827542483281862E-2</v>
      </c>
      <c r="H91" s="15">
        <f t="shared" si="7"/>
        <v>0.88170754248328176</v>
      </c>
      <c r="Q91" s="45"/>
      <c r="R91" s="45"/>
    </row>
    <row r="92" spans="1:18" x14ac:dyDescent="0.25">
      <c r="A92" s="3">
        <v>71</v>
      </c>
      <c r="B92" s="3">
        <v>49690021</v>
      </c>
      <c r="C92" s="3">
        <v>45.2</v>
      </c>
      <c r="D92" s="26">
        <v>15534</v>
      </c>
      <c r="E92" s="26">
        <v>16621</v>
      </c>
      <c r="F92" s="2">
        <f t="shared" si="6"/>
        <v>0.93481999999999998</v>
      </c>
      <c r="G92" s="14">
        <f t="shared" si="8"/>
        <v>6.2233450482008103E-2</v>
      </c>
      <c r="H92" s="15">
        <f t="shared" si="7"/>
        <v>0.99705345048200811</v>
      </c>
      <c r="Q92" s="45"/>
      <c r="R92" s="45"/>
    </row>
    <row r="93" spans="1:18" x14ac:dyDescent="0.25">
      <c r="A93" s="3">
        <v>72</v>
      </c>
      <c r="B93" s="3">
        <v>49690037</v>
      </c>
      <c r="C93" s="3">
        <v>51.4</v>
      </c>
      <c r="D93" s="26">
        <v>4978</v>
      </c>
      <c r="E93" s="26">
        <v>4978</v>
      </c>
      <c r="F93" s="2">
        <f t="shared" si="6"/>
        <v>0</v>
      </c>
      <c r="G93" s="14">
        <f t="shared" si="8"/>
        <v>7.0769897229540177E-2</v>
      </c>
      <c r="H93" s="15">
        <f t="shared" si="7"/>
        <v>7.0769897229540177E-2</v>
      </c>
      <c r="Q93" s="45"/>
      <c r="R93" s="45"/>
    </row>
    <row r="94" spans="1:18" x14ac:dyDescent="0.25">
      <c r="A94" s="3">
        <v>73</v>
      </c>
      <c r="B94" s="3">
        <v>49690034</v>
      </c>
      <c r="C94" s="3">
        <v>52.1</v>
      </c>
      <c r="D94" s="26">
        <v>18834</v>
      </c>
      <c r="E94" s="26">
        <v>20148</v>
      </c>
      <c r="F94" s="2">
        <f t="shared" si="6"/>
        <v>1.1300399999999999</v>
      </c>
      <c r="G94" s="14">
        <f t="shared" si="8"/>
        <v>7.1733689604261547E-2</v>
      </c>
      <c r="H94" s="15">
        <f t="shared" si="7"/>
        <v>1.2017736896042615</v>
      </c>
      <c r="Q94" s="45"/>
      <c r="R94" s="45"/>
    </row>
    <row r="95" spans="1:18" x14ac:dyDescent="0.25">
      <c r="A95" s="3">
        <v>74</v>
      </c>
      <c r="B95" s="3">
        <v>49777205</v>
      </c>
      <c r="C95" s="3">
        <v>49.7</v>
      </c>
      <c r="D95" s="26">
        <v>13363</v>
      </c>
      <c r="E95" s="26">
        <v>14214</v>
      </c>
      <c r="F95" s="2">
        <f t="shared" si="6"/>
        <v>0.73185999999999996</v>
      </c>
      <c r="G95" s="14">
        <f t="shared" si="8"/>
        <v>6.8429258605216869E-2</v>
      </c>
      <c r="H95" s="15">
        <f t="shared" si="7"/>
        <v>0.80028925860521682</v>
      </c>
      <c r="Q95" s="45"/>
      <c r="R95" s="45"/>
    </row>
    <row r="96" spans="1:18" x14ac:dyDescent="0.25">
      <c r="A96" s="3">
        <v>75</v>
      </c>
      <c r="B96" s="3">
        <v>49730686</v>
      </c>
      <c r="C96" s="3">
        <v>79</v>
      </c>
      <c r="D96" s="26">
        <v>21932</v>
      </c>
      <c r="E96" s="26">
        <v>23381</v>
      </c>
      <c r="F96" s="2">
        <f t="shared" si="6"/>
        <v>1.24614</v>
      </c>
      <c r="G96" s="14">
        <f t="shared" si="8"/>
        <v>0.10877085371855398</v>
      </c>
      <c r="H96" s="15">
        <f t="shared" si="7"/>
        <v>1.3549108537185539</v>
      </c>
      <c r="Q96" s="45"/>
      <c r="R96" s="45"/>
    </row>
    <row r="97" spans="1:18" x14ac:dyDescent="0.25">
      <c r="A97" s="3">
        <v>76</v>
      </c>
      <c r="B97" s="3">
        <v>49690025</v>
      </c>
      <c r="C97" s="3">
        <v>78.3</v>
      </c>
      <c r="D97" s="26">
        <v>33838</v>
      </c>
      <c r="E97" s="26">
        <v>34385</v>
      </c>
      <c r="F97" s="2">
        <f t="shared" si="6"/>
        <v>0.47042</v>
      </c>
      <c r="G97" s="14">
        <f t="shared" si="8"/>
        <v>0.10780706134383261</v>
      </c>
      <c r="H97" s="15">
        <f t="shared" si="7"/>
        <v>0.57822706134383262</v>
      </c>
      <c r="Q97" s="45"/>
      <c r="R97" s="45"/>
    </row>
    <row r="98" spans="1:18" x14ac:dyDescent="0.25">
      <c r="A98" s="3">
        <v>77</v>
      </c>
      <c r="B98" s="3">
        <v>49690042</v>
      </c>
      <c r="C98" s="3">
        <v>78.2</v>
      </c>
      <c r="D98" s="26">
        <v>9998</v>
      </c>
      <c r="E98" s="26">
        <v>9998</v>
      </c>
      <c r="F98" s="2">
        <f t="shared" si="6"/>
        <v>0</v>
      </c>
      <c r="G98" s="14">
        <f t="shared" si="8"/>
        <v>0.10766937671887242</v>
      </c>
      <c r="H98" s="15">
        <f t="shared" si="7"/>
        <v>0.10766937671887242</v>
      </c>
      <c r="Q98" s="45"/>
      <c r="R98" s="45"/>
    </row>
    <row r="99" spans="1:18" x14ac:dyDescent="0.25">
      <c r="A99" s="3">
        <v>78</v>
      </c>
      <c r="B99" s="3">
        <v>49730694</v>
      </c>
      <c r="C99" s="3">
        <v>56.7</v>
      </c>
      <c r="D99" s="26">
        <v>8462</v>
      </c>
      <c r="E99" s="26">
        <v>9370</v>
      </c>
      <c r="F99" s="2">
        <f t="shared" si="6"/>
        <v>0.78088000000000002</v>
      </c>
      <c r="G99" s="14">
        <f t="shared" si="8"/>
        <v>7.8067182352430514E-2</v>
      </c>
      <c r="H99" s="15">
        <f t="shared" si="7"/>
        <v>0.8589471823524305</v>
      </c>
      <c r="Q99" s="45"/>
      <c r="R99" s="45"/>
    </row>
    <row r="100" spans="1:18" x14ac:dyDescent="0.25">
      <c r="A100" s="3">
        <v>79</v>
      </c>
      <c r="B100" s="3">
        <v>49690039</v>
      </c>
      <c r="C100" s="3">
        <v>42</v>
      </c>
      <c r="D100" s="26">
        <v>3149</v>
      </c>
      <c r="E100" s="26">
        <v>3171</v>
      </c>
      <c r="F100" s="2">
        <f t="shared" si="6"/>
        <v>1.8919999999999999E-2</v>
      </c>
      <c r="G100" s="14">
        <f t="shared" si="8"/>
        <v>5.7827542483281862E-2</v>
      </c>
      <c r="H100" s="15">
        <f t="shared" si="7"/>
        <v>7.6747542483281861E-2</v>
      </c>
      <c r="Q100" s="45"/>
      <c r="R100" s="45"/>
    </row>
    <row r="101" spans="1:18" x14ac:dyDescent="0.25">
      <c r="A101" s="3">
        <v>80</v>
      </c>
      <c r="B101" s="3">
        <v>49730693</v>
      </c>
      <c r="C101" s="3">
        <v>44.9</v>
      </c>
      <c r="D101" s="26">
        <v>18191</v>
      </c>
      <c r="E101" s="26">
        <v>19241</v>
      </c>
      <c r="F101" s="2">
        <f t="shared" si="6"/>
        <v>0.90300000000000002</v>
      </c>
      <c r="G101" s="14">
        <f t="shared" si="8"/>
        <v>6.1820396607127515E-2</v>
      </c>
      <c r="H101" s="15">
        <f t="shared" si="7"/>
        <v>0.96482039660712759</v>
      </c>
      <c r="Q101" s="45"/>
      <c r="R101" s="45"/>
    </row>
    <row r="102" spans="1:18" x14ac:dyDescent="0.25">
      <c r="A102" s="3">
        <v>81</v>
      </c>
      <c r="B102" s="3">
        <v>49730689</v>
      </c>
      <c r="C102" s="3">
        <v>51.3</v>
      </c>
      <c r="D102" s="26">
        <v>19055</v>
      </c>
      <c r="E102" s="26">
        <v>19055</v>
      </c>
      <c r="F102" s="2">
        <f t="shared" si="6"/>
        <v>0</v>
      </c>
      <c r="G102" s="14">
        <f t="shared" si="8"/>
        <v>7.0632212604579983E-2</v>
      </c>
      <c r="H102" s="15">
        <f t="shared" si="7"/>
        <v>7.0632212604579983E-2</v>
      </c>
      <c r="Q102" s="45"/>
      <c r="R102" s="45"/>
    </row>
    <row r="103" spans="1:18" x14ac:dyDescent="0.25">
      <c r="A103" s="3">
        <v>82</v>
      </c>
      <c r="B103" s="3">
        <v>49777206</v>
      </c>
      <c r="C103" s="3">
        <v>51.6</v>
      </c>
      <c r="D103" s="26">
        <v>28432</v>
      </c>
      <c r="E103" s="26">
        <v>30129</v>
      </c>
      <c r="F103" s="2">
        <f t="shared" si="6"/>
        <v>1.4594199999999999</v>
      </c>
      <c r="G103" s="14">
        <f t="shared" si="8"/>
        <v>7.1045266479460578E-2</v>
      </c>
      <c r="H103" s="15">
        <f t="shared" si="7"/>
        <v>1.5304652664794605</v>
      </c>
      <c r="Q103" s="45"/>
      <c r="R103" s="45"/>
    </row>
    <row r="104" spans="1:18" x14ac:dyDescent="0.25">
      <c r="A104" s="3">
        <v>83</v>
      </c>
      <c r="B104" s="3">
        <v>49777193</v>
      </c>
      <c r="C104" s="3">
        <v>49.7</v>
      </c>
      <c r="D104" s="26">
        <v>4439</v>
      </c>
      <c r="E104" s="26">
        <v>4439</v>
      </c>
      <c r="F104" s="2">
        <f t="shared" si="6"/>
        <v>0</v>
      </c>
      <c r="G104" s="14">
        <f t="shared" si="8"/>
        <v>6.8429258605216869E-2</v>
      </c>
      <c r="H104" s="15">
        <f t="shared" si="7"/>
        <v>6.8429258605216869E-2</v>
      </c>
      <c r="Q104" s="45"/>
      <c r="R104" s="45"/>
    </row>
    <row r="105" spans="1:18" x14ac:dyDescent="0.25">
      <c r="A105" s="3">
        <v>84</v>
      </c>
      <c r="B105" s="3">
        <v>49777196</v>
      </c>
      <c r="C105" s="3">
        <v>75.7</v>
      </c>
      <c r="D105" s="26">
        <v>6644</v>
      </c>
      <c r="E105" s="26">
        <v>6644</v>
      </c>
      <c r="F105" s="2">
        <f t="shared" si="6"/>
        <v>0</v>
      </c>
      <c r="G105" s="14">
        <f t="shared" si="8"/>
        <v>0.10422726109486755</v>
      </c>
      <c r="H105" s="15">
        <f t="shared" si="7"/>
        <v>0.10422726109486755</v>
      </c>
      <c r="Q105" s="45"/>
      <c r="R105" s="45"/>
    </row>
    <row r="106" spans="1:18" x14ac:dyDescent="0.25">
      <c r="A106" s="3">
        <v>85</v>
      </c>
      <c r="B106" s="3">
        <v>49777188</v>
      </c>
      <c r="C106" s="3">
        <v>88.1</v>
      </c>
      <c r="D106" s="26">
        <v>28458</v>
      </c>
      <c r="E106" s="26">
        <v>29638</v>
      </c>
      <c r="F106" s="2">
        <f t="shared" si="6"/>
        <v>1.0147999999999999</v>
      </c>
      <c r="G106" s="14">
        <f t="shared" si="8"/>
        <v>0.12130015458993171</v>
      </c>
      <c r="H106" s="15">
        <f t="shared" si="7"/>
        <v>1.1361001545899316</v>
      </c>
      <c r="Q106" s="45"/>
      <c r="R106" s="45"/>
    </row>
    <row r="107" spans="1:18" x14ac:dyDescent="0.25">
      <c r="A107" s="3">
        <v>86</v>
      </c>
      <c r="B107" s="3">
        <v>49690031</v>
      </c>
      <c r="C107" s="3">
        <v>49</v>
      </c>
      <c r="D107" s="26">
        <v>18809</v>
      </c>
      <c r="E107" s="26">
        <v>20158</v>
      </c>
      <c r="F107" s="2">
        <f t="shared" si="6"/>
        <v>1.1601399999999999</v>
      </c>
      <c r="G107" s="14">
        <f t="shared" si="8"/>
        <v>6.7465466230495499E-2</v>
      </c>
      <c r="H107" s="15">
        <f t="shared" si="7"/>
        <v>1.2276054662304954</v>
      </c>
      <c r="Q107" s="45"/>
      <c r="R107" s="45"/>
    </row>
    <row r="108" spans="1:18" x14ac:dyDescent="0.25">
      <c r="A108" s="3">
        <v>87</v>
      </c>
      <c r="B108" s="3">
        <v>49730696</v>
      </c>
      <c r="C108" s="3">
        <v>42.6</v>
      </c>
      <c r="D108" s="26">
        <v>11995</v>
      </c>
      <c r="E108" s="26">
        <v>12538</v>
      </c>
      <c r="F108" s="2">
        <f t="shared" si="6"/>
        <v>0.46698000000000001</v>
      </c>
      <c r="G108" s="14">
        <f t="shared" si="8"/>
        <v>5.8653650233043038E-2</v>
      </c>
      <c r="H108" s="15">
        <f t="shared" si="7"/>
        <v>0.52563365023304309</v>
      </c>
      <c r="Q108" s="45"/>
      <c r="R108" s="45"/>
    </row>
    <row r="109" spans="1:18" x14ac:dyDescent="0.25">
      <c r="A109" s="3">
        <v>88</v>
      </c>
      <c r="B109" s="3">
        <v>49777183</v>
      </c>
      <c r="C109" s="3">
        <v>45</v>
      </c>
      <c r="D109" s="26">
        <v>10414</v>
      </c>
      <c r="E109" s="26">
        <v>10592</v>
      </c>
      <c r="F109" s="2">
        <f t="shared" si="6"/>
        <v>0.15307999999999999</v>
      </c>
      <c r="G109" s="14">
        <f t="shared" si="8"/>
        <v>6.1958081232087708E-2</v>
      </c>
      <c r="H109" s="15">
        <f t="shared" si="7"/>
        <v>0.2150380812320877</v>
      </c>
      <c r="Q109" s="45"/>
      <c r="R109" s="45"/>
    </row>
    <row r="110" spans="1:18" x14ac:dyDescent="0.25">
      <c r="A110" s="3">
        <v>89</v>
      </c>
      <c r="B110" s="3">
        <v>49690045</v>
      </c>
      <c r="C110" s="3">
        <v>51.2</v>
      </c>
      <c r="D110" s="26">
        <v>24881</v>
      </c>
      <c r="E110" s="26">
        <v>26507</v>
      </c>
      <c r="F110" s="2">
        <f t="shared" si="6"/>
        <v>1.39836</v>
      </c>
      <c r="G110" s="14">
        <f t="shared" si="8"/>
        <v>7.0494527979619789E-2</v>
      </c>
      <c r="H110" s="15">
        <f t="shared" si="7"/>
        <v>1.4688545279796199</v>
      </c>
      <c r="Q110" s="45"/>
      <c r="R110" s="45"/>
    </row>
    <row r="111" spans="1:18" x14ac:dyDescent="0.25">
      <c r="A111" s="3">
        <v>90</v>
      </c>
      <c r="B111" s="3">
        <v>49777189</v>
      </c>
      <c r="C111" s="3">
        <v>52.1</v>
      </c>
      <c r="D111" s="26">
        <v>14877</v>
      </c>
      <c r="E111" s="26">
        <v>16128</v>
      </c>
      <c r="F111" s="2">
        <f t="shared" si="6"/>
        <v>1.07586</v>
      </c>
      <c r="G111" s="14">
        <f t="shared" si="8"/>
        <v>7.1733689604261547E-2</v>
      </c>
      <c r="H111" s="15">
        <f t="shared" si="7"/>
        <v>1.1475936896042616</v>
      </c>
      <c r="Q111" s="45"/>
      <c r="R111" s="45"/>
    </row>
    <row r="112" spans="1:18" x14ac:dyDescent="0.25">
      <c r="A112" s="3">
        <v>91</v>
      </c>
      <c r="B112" s="3">
        <v>49777185</v>
      </c>
      <c r="C112" s="3">
        <v>49.8</v>
      </c>
      <c r="D112" s="26">
        <v>25998</v>
      </c>
      <c r="E112" s="26">
        <v>27343</v>
      </c>
      <c r="F112" s="2">
        <f t="shared" si="6"/>
        <v>1.1567000000000001</v>
      </c>
      <c r="G112" s="14">
        <f t="shared" si="8"/>
        <v>6.8566943230177063E-2</v>
      </c>
      <c r="H112" s="15">
        <f t="shared" si="7"/>
        <v>1.225266943230177</v>
      </c>
      <c r="Q112" s="45"/>
      <c r="R112" s="45"/>
    </row>
    <row r="113" spans="1:18" x14ac:dyDescent="0.25">
      <c r="A113" s="3">
        <v>92</v>
      </c>
      <c r="B113" s="3">
        <v>49777190</v>
      </c>
      <c r="C113" s="3">
        <v>75.5</v>
      </c>
      <c r="D113" s="26">
        <v>25821</v>
      </c>
      <c r="E113" s="26">
        <v>26811</v>
      </c>
      <c r="F113" s="2">
        <f t="shared" si="6"/>
        <v>0.85139999999999993</v>
      </c>
      <c r="G113" s="14">
        <f t="shared" si="8"/>
        <v>0.10395189184494716</v>
      </c>
      <c r="H113" s="15">
        <f t="shared" si="7"/>
        <v>0.95535189184494707</v>
      </c>
      <c r="Q113" s="45"/>
      <c r="R113" s="45"/>
    </row>
    <row r="114" spans="1:18" x14ac:dyDescent="0.25">
      <c r="A114" s="50">
        <v>93</v>
      </c>
      <c r="B114" s="50">
        <v>49730704</v>
      </c>
      <c r="C114" s="50">
        <v>34</v>
      </c>
      <c r="D114" s="28">
        <v>8239</v>
      </c>
      <c r="E114" s="28">
        <v>8239</v>
      </c>
      <c r="F114" s="49">
        <f t="shared" si="6"/>
        <v>0</v>
      </c>
      <c r="G114" s="48">
        <f t="shared" si="8"/>
        <v>4.6812772486466266E-2</v>
      </c>
      <c r="H114" s="47">
        <f t="shared" si="7"/>
        <v>4.6812772486466266E-2</v>
      </c>
      <c r="I114" s="31"/>
      <c r="J114" s="32" t="s">
        <v>37</v>
      </c>
      <c r="K114" s="46"/>
      <c r="L114" s="46"/>
      <c r="Q114" s="45"/>
      <c r="R114" s="45"/>
    </row>
    <row r="115" spans="1:18" x14ac:dyDescent="0.25">
      <c r="A115" s="51" t="s">
        <v>3</v>
      </c>
      <c r="B115" s="50">
        <v>49777192</v>
      </c>
      <c r="C115" s="50">
        <v>49.1</v>
      </c>
      <c r="D115" s="28">
        <v>6982</v>
      </c>
      <c r="E115" s="28">
        <v>6982</v>
      </c>
      <c r="F115" s="49">
        <f t="shared" si="6"/>
        <v>0</v>
      </c>
      <c r="G115" s="48">
        <f t="shared" si="8"/>
        <v>6.7603150855455707E-2</v>
      </c>
      <c r="H115" s="47">
        <f t="shared" si="7"/>
        <v>6.7603150855455707E-2</v>
      </c>
      <c r="I115" s="31"/>
      <c r="J115" s="32" t="s">
        <v>37</v>
      </c>
      <c r="K115" s="46"/>
      <c r="L115" s="46"/>
      <c r="Q115" s="45"/>
      <c r="R115" s="45"/>
    </row>
    <row r="116" spans="1:18" x14ac:dyDescent="0.25">
      <c r="A116" s="50">
        <v>94</v>
      </c>
      <c r="B116" s="50">
        <v>49777209</v>
      </c>
      <c r="C116" s="50">
        <v>48.5</v>
      </c>
      <c r="D116" s="28">
        <v>4617</v>
      </c>
      <c r="E116" s="28">
        <v>4617</v>
      </c>
      <c r="F116" s="49">
        <f t="shared" si="6"/>
        <v>0</v>
      </c>
      <c r="G116" s="48">
        <f t="shared" si="8"/>
        <v>6.6777043105694531E-2</v>
      </c>
      <c r="H116" s="47">
        <f t="shared" si="7"/>
        <v>6.6777043105694531E-2</v>
      </c>
      <c r="I116" s="31"/>
      <c r="J116" s="32" t="s">
        <v>36</v>
      </c>
      <c r="K116" s="46"/>
      <c r="L116" s="46"/>
      <c r="Q116" s="45"/>
      <c r="R116" s="45"/>
    </row>
    <row r="117" spans="1:18" x14ac:dyDescent="0.25">
      <c r="A117" s="3">
        <v>95</v>
      </c>
      <c r="B117" s="3">
        <v>49777195</v>
      </c>
      <c r="C117" s="3">
        <v>42.4</v>
      </c>
      <c r="D117" s="26">
        <v>11203</v>
      </c>
      <c r="E117" s="26">
        <v>11473</v>
      </c>
      <c r="F117" s="2">
        <f t="shared" si="6"/>
        <v>0.23219999999999999</v>
      </c>
      <c r="G117" s="14">
        <f t="shared" si="8"/>
        <v>5.8378280983122637E-2</v>
      </c>
      <c r="H117" s="15">
        <f t="shared" si="7"/>
        <v>0.29057828098312261</v>
      </c>
      <c r="Q117" s="45"/>
      <c r="R117" s="45"/>
    </row>
    <row r="118" spans="1:18" x14ac:dyDescent="0.25">
      <c r="A118" s="3">
        <v>96</v>
      </c>
      <c r="B118" s="3">
        <v>49777187</v>
      </c>
      <c r="C118" s="3">
        <v>46</v>
      </c>
      <c r="D118" s="26">
        <v>21334</v>
      </c>
      <c r="E118" s="26">
        <v>22502</v>
      </c>
      <c r="F118" s="2">
        <f t="shared" ref="F118:F139" si="9">(E118-D118)*0.00086</f>
        <v>1.00448</v>
      </c>
      <c r="G118" s="14">
        <f t="shared" si="8"/>
        <v>6.333492748168966E-2</v>
      </c>
      <c r="H118" s="15">
        <f t="shared" ref="H118:H139" si="10">F118+G118</f>
        <v>1.0678149274816897</v>
      </c>
      <c r="Q118" s="45"/>
      <c r="R118" s="45"/>
    </row>
    <row r="119" spans="1:18" x14ac:dyDescent="0.25">
      <c r="A119" s="3">
        <v>97</v>
      </c>
      <c r="B119" s="3">
        <v>49730692</v>
      </c>
      <c r="C119" s="3">
        <v>52.4</v>
      </c>
      <c r="D119" s="26">
        <v>13580</v>
      </c>
      <c r="E119" s="26">
        <v>13743</v>
      </c>
      <c r="F119" s="2">
        <f t="shared" si="9"/>
        <v>0.14018</v>
      </c>
      <c r="G119" s="14">
        <f t="shared" si="8"/>
        <v>7.2146743479142128E-2</v>
      </c>
      <c r="H119" s="15">
        <f t="shared" si="10"/>
        <v>0.21232674347914213</v>
      </c>
      <c r="Q119" s="45"/>
      <c r="R119" s="45"/>
    </row>
    <row r="120" spans="1:18" x14ac:dyDescent="0.25">
      <c r="A120" s="3">
        <v>98</v>
      </c>
      <c r="B120" s="3">
        <v>49730699</v>
      </c>
      <c r="C120" s="3">
        <v>51.7</v>
      </c>
      <c r="D120" s="26">
        <v>26435</v>
      </c>
      <c r="E120" s="26">
        <v>28190</v>
      </c>
      <c r="F120" s="2">
        <f t="shared" si="9"/>
        <v>1.5092999999999999</v>
      </c>
      <c r="G120" s="14">
        <f t="shared" si="8"/>
        <v>7.1182951104420772E-2</v>
      </c>
      <c r="H120" s="15">
        <f t="shared" si="10"/>
        <v>1.5804829511044207</v>
      </c>
      <c r="Q120" s="45"/>
      <c r="R120" s="45"/>
    </row>
    <row r="121" spans="1:18" x14ac:dyDescent="0.25">
      <c r="A121" s="3">
        <v>99</v>
      </c>
      <c r="B121" s="3">
        <v>49730683</v>
      </c>
      <c r="C121" s="3">
        <v>50.1</v>
      </c>
      <c r="D121" s="26">
        <v>21290</v>
      </c>
      <c r="E121" s="26">
        <v>22575</v>
      </c>
      <c r="F121" s="2">
        <f t="shared" si="9"/>
        <v>1.1051</v>
      </c>
      <c r="G121" s="14">
        <f t="shared" si="8"/>
        <v>6.8979997105057644E-2</v>
      </c>
      <c r="H121" s="15">
        <f t="shared" si="10"/>
        <v>1.1740799971050575</v>
      </c>
      <c r="Q121" s="45"/>
      <c r="R121" s="45"/>
    </row>
    <row r="122" spans="1:18" x14ac:dyDescent="0.25">
      <c r="A122" s="3">
        <v>100</v>
      </c>
      <c r="B122" s="3">
        <v>49730685</v>
      </c>
      <c r="C122" s="3">
        <v>76.599999999999994</v>
      </c>
      <c r="D122" s="26">
        <v>9253</v>
      </c>
      <c r="E122" s="26">
        <v>10591</v>
      </c>
      <c r="F122" s="2">
        <f t="shared" si="9"/>
        <v>1.1506799999999999</v>
      </c>
      <c r="G122" s="14">
        <f t="shared" ref="G122:G139" si="11">C122*$G$15/6908.6</f>
        <v>0.10546642271950929</v>
      </c>
      <c r="H122" s="15">
        <f t="shared" si="10"/>
        <v>1.2561464227195092</v>
      </c>
      <c r="Q122" s="45"/>
      <c r="R122" s="45"/>
    </row>
    <row r="123" spans="1:18" x14ac:dyDescent="0.25">
      <c r="A123" s="3">
        <v>101</v>
      </c>
      <c r="B123" s="3">
        <v>49730406</v>
      </c>
      <c r="C123" s="3">
        <v>92.9</v>
      </c>
      <c r="D123" s="26">
        <v>42288</v>
      </c>
      <c r="E123" s="26">
        <v>44619</v>
      </c>
      <c r="F123" s="2">
        <f t="shared" si="9"/>
        <v>2.0046599999999999</v>
      </c>
      <c r="G123" s="14">
        <f t="shared" si="11"/>
        <v>0.12790901658802109</v>
      </c>
      <c r="H123" s="15">
        <f t="shared" si="10"/>
        <v>2.1325690165880209</v>
      </c>
      <c r="Q123" s="45"/>
      <c r="R123" s="45"/>
    </row>
    <row r="124" spans="1:18" x14ac:dyDescent="0.25">
      <c r="A124" s="3">
        <v>102</v>
      </c>
      <c r="B124" s="3">
        <v>49730702</v>
      </c>
      <c r="C124" s="3">
        <v>48</v>
      </c>
      <c r="D124" s="26">
        <v>21602</v>
      </c>
      <c r="E124" s="26">
        <v>22813</v>
      </c>
      <c r="F124" s="2">
        <f t="shared" si="9"/>
        <v>1.0414600000000001</v>
      </c>
      <c r="G124" s="14">
        <f t="shared" si="11"/>
        <v>6.6088619980893562E-2</v>
      </c>
      <c r="H124" s="15">
        <f t="shared" si="10"/>
        <v>1.1075486199808937</v>
      </c>
      <c r="Q124" s="45"/>
      <c r="R124" s="45"/>
    </row>
    <row r="125" spans="1:18" x14ac:dyDescent="0.25">
      <c r="A125" s="3">
        <v>103</v>
      </c>
      <c r="B125" s="3">
        <v>49730700</v>
      </c>
      <c r="C125" s="3">
        <v>42.5</v>
      </c>
      <c r="D125" s="26">
        <v>18933</v>
      </c>
      <c r="E125" s="26">
        <v>20077</v>
      </c>
      <c r="F125" s="2">
        <f t="shared" si="9"/>
        <v>0.98383999999999994</v>
      </c>
      <c r="G125" s="14">
        <f t="shared" si="11"/>
        <v>5.851596560808283E-2</v>
      </c>
      <c r="H125" s="15">
        <f t="shared" si="10"/>
        <v>1.0423559656080827</v>
      </c>
      <c r="Q125" s="45"/>
      <c r="R125" s="45"/>
    </row>
    <row r="126" spans="1:18" x14ac:dyDescent="0.25">
      <c r="A126" s="3">
        <v>104</v>
      </c>
      <c r="B126" s="3">
        <v>49730705</v>
      </c>
      <c r="C126" s="3">
        <v>45.4</v>
      </c>
      <c r="D126" s="26">
        <v>6055</v>
      </c>
      <c r="E126" s="26">
        <v>6164</v>
      </c>
      <c r="F126" s="2">
        <f t="shared" si="9"/>
        <v>9.3740000000000004E-2</v>
      </c>
      <c r="G126" s="14">
        <f t="shared" si="11"/>
        <v>6.2508819731928483E-2</v>
      </c>
      <c r="H126" s="15">
        <f t="shared" si="10"/>
        <v>0.1562488197319285</v>
      </c>
      <c r="Q126" s="45"/>
      <c r="R126" s="45"/>
    </row>
    <row r="127" spans="1:18" x14ac:dyDescent="0.25">
      <c r="A127" s="3">
        <v>105</v>
      </c>
      <c r="B127" s="3">
        <v>49730684</v>
      </c>
      <c r="C127" s="3">
        <v>51.7</v>
      </c>
      <c r="D127" s="26">
        <v>16686</v>
      </c>
      <c r="E127" s="26">
        <v>17980</v>
      </c>
      <c r="F127" s="2">
        <f t="shared" si="9"/>
        <v>1.1128400000000001</v>
      </c>
      <c r="G127" s="14">
        <f t="shared" si="11"/>
        <v>7.1182951104420772E-2</v>
      </c>
      <c r="H127" s="15">
        <f t="shared" si="10"/>
        <v>1.1840229511044209</v>
      </c>
      <c r="Q127" s="45"/>
      <c r="R127" s="45"/>
    </row>
    <row r="128" spans="1:18" x14ac:dyDescent="0.25">
      <c r="A128" s="3">
        <v>106</v>
      </c>
      <c r="B128" s="3">
        <v>49730698</v>
      </c>
      <c r="C128" s="3">
        <v>51.8</v>
      </c>
      <c r="D128" s="26">
        <v>24261</v>
      </c>
      <c r="E128" s="26">
        <v>25203</v>
      </c>
      <c r="F128" s="2">
        <f t="shared" si="9"/>
        <v>0.81011999999999995</v>
      </c>
      <c r="G128" s="14">
        <f t="shared" si="11"/>
        <v>7.1320635729380966E-2</v>
      </c>
      <c r="H128" s="15">
        <f t="shared" si="10"/>
        <v>0.88144063572938092</v>
      </c>
      <c r="Q128" s="45"/>
      <c r="R128" s="45"/>
    </row>
    <row r="129" spans="1:18" x14ac:dyDescent="0.25">
      <c r="A129" s="3">
        <v>107</v>
      </c>
      <c r="B129" s="3">
        <v>49730701</v>
      </c>
      <c r="C129" s="3">
        <v>49.9</v>
      </c>
      <c r="D129" s="26">
        <v>2008</v>
      </c>
      <c r="E129" s="26">
        <v>2008</v>
      </c>
      <c r="F129" s="2">
        <f t="shared" si="9"/>
        <v>0</v>
      </c>
      <c r="G129" s="14">
        <f t="shared" si="11"/>
        <v>6.8704627855137257E-2</v>
      </c>
      <c r="H129" s="15">
        <f t="shared" si="10"/>
        <v>6.8704627855137257E-2</v>
      </c>
      <c r="Q129" s="45"/>
      <c r="R129" s="45"/>
    </row>
    <row r="130" spans="1:18" x14ac:dyDescent="0.25">
      <c r="A130" s="3">
        <v>108</v>
      </c>
      <c r="B130" s="3">
        <v>49730688</v>
      </c>
      <c r="C130" s="3">
        <v>55.3</v>
      </c>
      <c r="D130" s="26">
        <v>2967</v>
      </c>
      <c r="E130" s="26">
        <v>2967</v>
      </c>
      <c r="F130" s="2">
        <f t="shared" si="9"/>
        <v>0</v>
      </c>
      <c r="G130" s="14">
        <f t="shared" si="11"/>
        <v>7.6139597602987788E-2</v>
      </c>
      <c r="H130" s="15">
        <f t="shared" si="10"/>
        <v>7.6139597602987788E-2</v>
      </c>
      <c r="Q130" s="45"/>
      <c r="R130" s="45"/>
    </row>
    <row r="131" spans="1:18" x14ac:dyDescent="0.25">
      <c r="A131" s="3">
        <v>109</v>
      </c>
      <c r="B131" s="3">
        <v>49730703</v>
      </c>
      <c r="C131" s="3">
        <v>61.8</v>
      </c>
      <c r="D131" s="26">
        <v>20709</v>
      </c>
      <c r="E131" s="26">
        <v>22655</v>
      </c>
      <c r="F131" s="2">
        <f t="shared" si="9"/>
        <v>1.6735599999999999</v>
      </c>
      <c r="G131" s="14">
        <f t="shared" si="11"/>
        <v>8.508909822540045E-2</v>
      </c>
      <c r="H131" s="15">
        <f t="shared" si="10"/>
        <v>1.7586490982254004</v>
      </c>
      <c r="Q131" s="45"/>
      <c r="R131" s="45"/>
    </row>
    <row r="132" spans="1:18" x14ac:dyDescent="0.25">
      <c r="A132" s="3">
        <v>110</v>
      </c>
      <c r="B132" s="3">
        <v>49730697</v>
      </c>
      <c r="C132" s="3">
        <v>47.7</v>
      </c>
      <c r="D132" s="26">
        <v>21190</v>
      </c>
      <c r="E132" s="26">
        <v>22421</v>
      </c>
      <c r="F132" s="2">
        <f t="shared" si="9"/>
        <v>1.0586599999999999</v>
      </c>
      <c r="G132" s="14">
        <f t="shared" si="11"/>
        <v>6.5675566106012981E-2</v>
      </c>
      <c r="H132" s="15">
        <f t="shared" si="10"/>
        <v>1.1243355661060128</v>
      </c>
      <c r="Q132" s="45"/>
      <c r="R132" s="45"/>
    </row>
    <row r="133" spans="1:18" x14ac:dyDescent="0.25">
      <c r="A133" s="3">
        <v>111</v>
      </c>
      <c r="B133" s="3">
        <v>49690048</v>
      </c>
      <c r="C133" s="3">
        <v>51.2</v>
      </c>
      <c r="D133" s="26">
        <v>19412</v>
      </c>
      <c r="E133" s="26">
        <v>20230</v>
      </c>
      <c r="F133" s="2">
        <f t="shared" si="9"/>
        <v>0.70347999999999999</v>
      </c>
      <c r="G133" s="14">
        <f t="shared" si="11"/>
        <v>7.0494527979619789E-2</v>
      </c>
      <c r="H133" s="15">
        <f t="shared" si="10"/>
        <v>0.77397452797961974</v>
      </c>
      <c r="Q133" s="45"/>
      <c r="R133" s="45"/>
    </row>
    <row r="134" spans="1:18" x14ac:dyDescent="0.25">
      <c r="A134" s="3">
        <v>112</v>
      </c>
      <c r="B134" s="3">
        <v>49777198</v>
      </c>
      <c r="C134" s="3">
        <v>51.9</v>
      </c>
      <c r="D134" s="26">
        <v>23176</v>
      </c>
      <c r="E134" s="26">
        <v>24732</v>
      </c>
      <c r="F134" s="2">
        <f t="shared" si="9"/>
        <v>1.33816</v>
      </c>
      <c r="G134" s="14">
        <f t="shared" si="11"/>
        <v>7.1458320354341159E-2</v>
      </c>
      <c r="H134" s="15">
        <f t="shared" si="10"/>
        <v>1.4096183203543411</v>
      </c>
      <c r="Q134" s="45"/>
      <c r="R134" s="45"/>
    </row>
    <row r="135" spans="1:18" x14ac:dyDescent="0.25">
      <c r="A135" s="3">
        <v>113</v>
      </c>
      <c r="B135" s="3">
        <v>49690041</v>
      </c>
      <c r="C135" s="3">
        <v>50.1</v>
      </c>
      <c r="D135" s="26">
        <v>13622</v>
      </c>
      <c r="E135" s="26">
        <v>14499</v>
      </c>
      <c r="F135" s="2">
        <f t="shared" si="9"/>
        <v>0.75422</v>
      </c>
      <c r="G135" s="14">
        <f t="shared" si="11"/>
        <v>6.8979997105057644E-2</v>
      </c>
      <c r="H135" s="15">
        <f t="shared" si="10"/>
        <v>0.82319999710505765</v>
      </c>
      <c r="Q135" s="45"/>
      <c r="R135" s="45"/>
    </row>
    <row r="136" spans="1:18" x14ac:dyDescent="0.25">
      <c r="A136" s="3">
        <v>114</v>
      </c>
      <c r="B136" s="3">
        <v>49777212</v>
      </c>
      <c r="C136" s="3">
        <v>61.1</v>
      </c>
      <c r="D136" s="26">
        <v>14118</v>
      </c>
      <c r="E136" s="26">
        <v>15097</v>
      </c>
      <c r="F136" s="2">
        <f t="shared" si="9"/>
        <v>0.84194000000000002</v>
      </c>
      <c r="G136" s="14">
        <f t="shared" si="11"/>
        <v>8.4125305850679094E-2</v>
      </c>
      <c r="H136" s="15">
        <f t="shared" si="10"/>
        <v>0.92606530585067914</v>
      </c>
      <c r="Q136" s="45"/>
      <c r="R136" s="45"/>
    </row>
    <row r="137" spans="1:18" x14ac:dyDescent="0.25">
      <c r="A137" s="3">
        <v>115</v>
      </c>
      <c r="B137" s="3">
        <v>49730687</v>
      </c>
      <c r="C137" s="3">
        <v>59.9</v>
      </c>
      <c r="D137" s="26">
        <v>25913</v>
      </c>
      <c r="E137" s="26">
        <v>27290</v>
      </c>
      <c r="F137" s="2">
        <f t="shared" si="9"/>
        <v>1.1842200000000001</v>
      </c>
      <c r="G137" s="14">
        <f t="shared" si="11"/>
        <v>8.2473090351156741E-2</v>
      </c>
      <c r="H137" s="15">
        <f t="shared" si="10"/>
        <v>1.2666930903511568</v>
      </c>
      <c r="Q137" s="45"/>
      <c r="R137" s="45"/>
    </row>
    <row r="138" spans="1:18" x14ac:dyDescent="0.25">
      <c r="A138" s="3">
        <v>116</v>
      </c>
      <c r="B138" s="3">
        <v>49730690</v>
      </c>
      <c r="C138" s="3">
        <v>45.8</v>
      </c>
      <c r="D138" s="26">
        <v>5751</v>
      </c>
      <c r="E138" s="26">
        <v>5751</v>
      </c>
      <c r="F138" s="2">
        <f t="shared" si="9"/>
        <v>0</v>
      </c>
      <c r="G138" s="14">
        <f t="shared" si="11"/>
        <v>6.3059558231769272E-2</v>
      </c>
      <c r="H138" s="15">
        <f t="shared" si="10"/>
        <v>6.3059558231769272E-2</v>
      </c>
      <c r="Q138" s="45"/>
      <c r="R138" s="45"/>
    </row>
    <row r="139" spans="1:18" x14ac:dyDescent="0.25">
      <c r="A139" s="3">
        <v>117</v>
      </c>
      <c r="B139" s="3">
        <v>49730691</v>
      </c>
      <c r="C139" s="3">
        <v>51.6</v>
      </c>
      <c r="D139" s="26">
        <v>27023</v>
      </c>
      <c r="E139" s="26">
        <v>28399</v>
      </c>
      <c r="F139" s="2">
        <f t="shared" si="9"/>
        <v>1.18336</v>
      </c>
      <c r="G139" s="14">
        <f t="shared" si="11"/>
        <v>7.1045266479460578E-2</v>
      </c>
      <c r="H139" s="15">
        <f t="shared" si="10"/>
        <v>1.2544052664794605</v>
      </c>
      <c r="Q139" s="45"/>
      <c r="R139" s="45"/>
    </row>
    <row r="140" spans="1:18" s="43" customFormat="1" ht="16.5" customHeight="1" x14ac:dyDescent="0.25">
      <c r="A140" s="231" t="s">
        <v>4</v>
      </c>
      <c r="B140" s="232"/>
      <c r="C140" s="44">
        <f>SUM(C22:C139)</f>
        <v>6908.6</v>
      </c>
      <c r="D140" s="26"/>
      <c r="E140" s="26"/>
      <c r="F140" s="17">
        <f>SUM(F22:F139)</f>
        <v>99.02191999999998</v>
      </c>
      <c r="G140" s="17">
        <f>SUM(G22:G139)</f>
        <v>9.512080000000017</v>
      </c>
      <c r="H140" s="17">
        <f>SUM(H22:H139)</f>
        <v>108.53400000000002</v>
      </c>
      <c r="I140" s="16"/>
      <c r="J140" s="24"/>
      <c r="K140" s="37"/>
      <c r="L140" s="37"/>
    </row>
    <row r="141" spans="1:18" x14ac:dyDescent="0.25">
      <c r="D141" s="16"/>
      <c r="F141" s="42"/>
      <c r="I141" s="18"/>
    </row>
    <row r="142" spans="1:18" ht="48" customHeight="1" x14ac:dyDescent="0.25">
      <c r="A142" s="1" t="s">
        <v>29</v>
      </c>
      <c r="B142" s="1" t="s">
        <v>1</v>
      </c>
      <c r="C142" s="1" t="s">
        <v>2</v>
      </c>
      <c r="D142" s="12" t="str">
        <f>D21</f>
        <v>Показания кВт на 23.12.17</v>
      </c>
      <c r="E142" s="12" t="str">
        <f>E21</f>
        <v>Показания кВт на 25.01.18</v>
      </c>
      <c r="F142" s="19" t="s">
        <v>34</v>
      </c>
      <c r="G142" s="24"/>
      <c r="H142" s="24"/>
      <c r="I142" s="24"/>
    </row>
    <row r="143" spans="1:18" x14ac:dyDescent="0.25">
      <c r="A143" s="33" t="s">
        <v>24</v>
      </c>
      <c r="B143" s="3">
        <v>49730695</v>
      </c>
      <c r="C143" s="3">
        <v>88.2</v>
      </c>
      <c r="D143" s="27">
        <v>64434</v>
      </c>
      <c r="E143" s="27">
        <v>72085</v>
      </c>
      <c r="F143" s="13">
        <f>(E143-D143)*0.00086</f>
        <v>6.57986</v>
      </c>
      <c r="G143" s="24"/>
      <c r="H143" s="24"/>
      <c r="I143" s="24"/>
    </row>
    <row r="144" spans="1:18" x14ac:dyDescent="0.25">
      <c r="A144" s="33" t="s">
        <v>25</v>
      </c>
      <c r="B144" s="3">
        <v>49777184</v>
      </c>
      <c r="C144" s="3">
        <v>95.2</v>
      </c>
      <c r="D144" s="27">
        <v>64774</v>
      </c>
      <c r="E144" s="27">
        <v>69398</v>
      </c>
      <c r="F144" s="13">
        <f>(E144-D144)*0.00086</f>
        <v>3.9766399999999997</v>
      </c>
      <c r="G144" s="24"/>
      <c r="H144" s="24"/>
      <c r="I144" s="24"/>
    </row>
    <row r="145" spans="1:18" x14ac:dyDescent="0.25">
      <c r="A145" s="33" t="s">
        <v>26</v>
      </c>
      <c r="B145" s="3">
        <v>49777197</v>
      </c>
      <c r="C145" s="3">
        <v>94.5</v>
      </c>
      <c r="D145" s="27">
        <v>52220</v>
      </c>
      <c r="E145" s="27">
        <v>57001</v>
      </c>
      <c r="F145" s="13">
        <f>(E145-D145)*0.00086</f>
        <v>4.1116599999999996</v>
      </c>
      <c r="G145" s="24"/>
      <c r="H145" s="24"/>
      <c r="I145" s="24"/>
    </row>
    <row r="146" spans="1:18" x14ac:dyDescent="0.25">
      <c r="A146" s="33" t="s">
        <v>27</v>
      </c>
      <c r="B146" s="3">
        <v>49777207</v>
      </c>
      <c r="C146" s="3">
        <v>66</v>
      </c>
      <c r="D146" s="27">
        <v>51295</v>
      </c>
      <c r="E146" s="27">
        <v>55217</v>
      </c>
      <c r="F146" s="13">
        <f>(E146-D146)*0.00086</f>
        <v>3.3729199999999997</v>
      </c>
      <c r="G146" s="24"/>
      <c r="H146" s="24"/>
      <c r="I146" s="24"/>
    </row>
    <row r="147" spans="1:18" x14ac:dyDescent="0.25">
      <c r="A147" s="33" t="s">
        <v>28</v>
      </c>
      <c r="B147" s="3">
        <v>49777210</v>
      </c>
      <c r="C147" s="3">
        <v>64.2</v>
      </c>
      <c r="D147" s="27">
        <v>47815</v>
      </c>
      <c r="E147" s="27">
        <v>50624</v>
      </c>
      <c r="F147" s="13">
        <f>(E147-D147)*0.00086</f>
        <v>2.41574</v>
      </c>
      <c r="G147" s="24"/>
      <c r="H147" s="24"/>
      <c r="I147" s="24"/>
    </row>
    <row r="148" spans="1:18" x14ac:dyDescent="0.25">
      <c r="A148" s="233" t="s">
        <v>30</v>
      </c>
      <c r="B148" s="233"/>
      <c r="C148" s="8">
        <f>SUM(C143:C147)</f>
        <v>408.09999999999997</v>
      </c>
      <c r="D148" s="41"/>
      <c r="E148" s="41"/>
      <c r="F148" s="17">
        <f>SUM(F143:F147)</f>
        <v>20.45682</v>
      </c>
      <c r="G148" s="24"/>
      <c r="H148" s="24"/>
      <c r="I148" s="24"/>
    </row>
    <row r="149" spans="1:18" s="37" customFormat="1" x14ac:dyDescent="0.25">
      <c r="A149" s="5"/>
      <c r="B149" s="5"/>
      <c r="C149" s="6"/>
      <c r="D149" s="7"/>
      <c r="E149" s="40"/>
      <c r="F149" s="20"/>
      <c r="G149" s="21"/>
      <c r="H149" s="21"/>
      <c r="I149" s="16"/>
      <c r="J149" s="24"/>
      <c r="M149" s="36"/>
      <c r="N149" s="36"/>
      <c r="O149" s="36"/>
      <c r="P149" s="36"/>
      <c r="Q149" s="36"/>
      <c r="R149" s="36"/>
    </row>
    <row r="150" spans="1:18" s="37" customFormat="1" x14ac:dyDescent="0.25">
      <c r="A150" s="5"/>
      <c r="B150" s="5"/>
      <c r="C150" s="6"/>
      <c r="D150" s="7"/>
      <c r="E150" s="40"/>
      <c r="F150" s="22"/>
      <c r="G150" s="21"/>
      <c r="H150" s="21"/>
      <c r="I150" s="16"/>
      <c r="J150" s="24"/>
      <c r="M150" s="36"/>
      <c r="N150" s="36"/>
      <c r="O150" s="36"/>
      <c r="P150" s="36"/>
      <c r="Q150" s="36"/>
      <c r="R150" s="36"/>
    </row>
    <row r="151" spans="1:18" s="37" customFormat="1" x14ac:dyDescent="0.25">
      <c r="A151" s="39" t="s">
        <v>33</v>
      </c>
      <c r="B151" s="39"/>
      <c r="C151" s="39"/>
      <c r="D151" s="39"/>
      <c r="E151" s="38"/>
      <c r="F151" s="38"/>
      <c r="G151" s="23"/>
      <c r="H151" s="18"/>
      <c r="I151" s="16"/>
      <c r="J151" s="24"/>
      <c r="M151" s="36"/>
      <c r="N151" s="36"/>
      <c r="O151" s="36"/>
      <c r="P151" s="36"/>
      <c r="Q151" s="36"/>
      <c r="R151" s="36"/>
    </row>
    <row r="152" spans="1:18" s="37" customFormat="1" x14ac:dyDescent="0.25">
      <c r="E152" s="16"/>
      <c r="F152" s="16"/>
      <c r="G152" s="18"/>
      <c r="H152" s="18"/>
      <c r="I152" s="16"/>
      <c r="J152" s="24"/>
      <c r="M152" s="36"/>
      <c r="N152" s="36"/>
      <c r="O152" s="36"/>
      <c r="P152" s="36"/>
      <c r="Q152" s="36"/>
      <c r="R152" s="36"/>
    </row>
  </sheetData>
  <mergeCells count="27">
    <mergeCell ref="A140:B140"/>
    <mergeCell ref="A148:B148"/>
    <mergeCell ref="A16:D16"/>
    <mergeCell ref="E16:F16"/>
    <mergeCell ref="A17:D17"/>
    <mergeCell ref="E17:F17"/>
    <mergeCell ref="J17:K18"/>
    <mergeCell ref="A18:D18"/>
    <mergeCell ref="E18:F18"/>
    <mergeCell ref="E12:F12"/>
    <mergeCell ref="A13:D13"/>
    <mergeCell ref="E13:F13"/>
    <mergeCell ref="A14:D15"/>
    <mergeCell ref="E14:F14"/>
    <mergeCell ref="E15:F15"/>
    <mergeCell ref="A1:H1"/>
    <mergeCell ref="A3:H3"/>
    <mergeCell ref="A7:H7"/>
    <mergeCell ref="A9:G9"/>
    <mergeCell ref="J9:K13"/>
    <mergeCell ref="A10:D10"/>
    <mergeCell ref="E10:F10"/>
    <mergeCell ref="A11:D11"/>
    <mergeCell ref="E11:F11"/>
    <mergeCell ref="A12:D12"/>
    <mergeCell ref="A4:H4"/>
    <mergeCell ref="A6:H6"/>
  </mergeCells>
  <pageMargins left="0.23622047244094488" right="0.23622047244094488" top="0" bottom="0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76" activePane="bottomRight" state="frozen"/>
      <selection pane="topRight" activeCell="C1" sqref="C1"/>
      <selection pane="bottomLeft" activeCell="A19" sqref="A19"/>
      <selection pane="bottomRight" activeCell="E82" sqref="E82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29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86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29"/>
      <c r="F5" s="129"/>
      <c r="G5" s="129"/>
      <c r="H5" s="129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87</v>
      </c>
      <c r="H7" s="131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86.546000000000006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74.492840000000015</v>
      </c>
      <c r="H11" s="63"/>
      <c r="I11" s="62"/>
      <c r="J11" s="224" t="s">
        <v>84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12.053159999999991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13.742799999999999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85</v>
      </c>
      <c r="E18" s="12" t="s">
        <v>88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43473</v>
      </c>
      <c r="E19" s="25">
        <v>44777</v>
      </c>
      <c r="F19" s="2">
        <f t="shared" ref="F19:F81" si="0">(E19-D19)*0.00086</f>
        <v>1.12144</v>
      </c>
      <c r="G19" s="14">
        <f>C19/6908.6*$G$12</f>
        <v>9.0198936398112425E-2</v>
      </c>
      <c r="H19" s="15">
        <f>F19+G19</f>
        <v>1.2116389363981124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33678</v>
      </c>
      <c r="E20" s="25">
        <v>34772</v>
      </c>
      <c r="F20" s="2">
        <f t="shared" si="0"/>
        <v>0.94084000000000001</v>
      </c>
      <c r="G20" s="14">
        <f>C20/6908.6*$G$12</f>
        <v>8.5139421590481365E-2</v>
      </c>
      <c r="H20" s="15">
        <f t="shared" ref="H20:H83" si="1">F20+G20</f>
        <v>1.0259794215904814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37878</v>
      </c>
      <c r="E21" s="25">
        <v>39343</v>
      </c>
      <c r="F21" s="2">
        <f t="shared" si="0"/>
        <v>1.2599</v>
      </c>
      <c r="G21" s="14">
        <f>C21/6908.6*$G$12</f>
        <v>0.13922389022377896</v>
      </c>
      <c r="H21" s="15">
        <f t="shared" si="1"/>
        <v>1.399123890223779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80048</v>
      </c>
      <c r="E22" s="25">
        <v>82438</v>
      </c>
      <c r="F22" s="2">
        <f t="shared" si="0"/>
        <v>2.0554000000000001</v>
      </c>
      <c r="G22" s="14">
        <f>C22/6908.6*$G$12</f>
        <v>0.14707486147699955</v>
      </c>
      <c r="H22" s="15">
        <f t="shared" si="1"/>
        <v>2.2024748614769996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56700</v>
      </c>
      <c r="E23" s="25">
        <v>58445</v>
      </c>
      <c r="F23" s="2">
        <f t="shared" si="0"/>
        <v>1.5006999999999999</v>
      </c>
      <c r="G23" s="14">
        <f t="shared" ref="G23:G86" si="2">C23*$G$12/6908.6</f>
        <v>0.14724932750484893</v>
      </c>
      <c r="H23" s="15">
        <f t="shared" si="1"/>
        <v>1.6479493275048489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20973</v>
      </c>
      <c r="E24" s="25">
        <v>21404</v>
      </c>
      <c r="F24" s="2">
        <f t="shared" si="0"/>
        <v>0.37065999999999999</v>
      </c>
      <c r="G24" s="14">
        <f t="shared" si="2"/>
        <v>0.10101583012477194</v>
      </c>
      <c r="H24" s="15">
        <f t="shared" si="1"/>
        <v>0.47167583012477193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27676</v>
      </c>
      <c r="E25" s="25">
        <v>28776</v>
      </c>
      <c r="F25" s="2">
        <f t="shared" si="0"/>
        <v>0.94599999999999995</v>
      </c>
      <c r="G25" s="14">
        <f t="shared" si="2"/>
        <v>7.5194858003068576E-2</v>
      </c>
      <c r="H25" s="15">
        <f t="shared" si="1"/>
        <v>1.0211948580030685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29084</v>
      </c>
      <c r="E26" s="25">
        <v>30089</v>
      </c>
      <c r="F26" s="2">
        <f t="shared" si="0"/>
        <v>0.86429999999999996</v>
      </c>
      <c r="G26" s="14">
        <f t="shared" si="2"/>
        <v>7.9382042671452907E-2</v>
      </c>
      <c r="H26" s="15">
        <f t="shared" si="1"/>
        <v>0.94368204267145284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19490</v>
      </c>
      <c r="E27" s="25">
        <v>19490</v>
      </c>
      <c r="F27" s="2">
        <f t="shared" si="0"/>
        <v>0</v>
      </c>
      <c r="G27" s="14">
        <f t="shared" si="2"/>
        <v>9.0722334481660463E-2</v>
      </c>
      <c r="H27" s="15">
        <f t="shared" si="1"/>
        <v>9.0722334481660463E-2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42622</v>
      </c>
      <c r="E28" s="25">
        <v>43987</v>
      </c>
      <c r="F28" s="2">
        <f t="shared" si="0"/>
        <v>1.1738999999999999</v>
      </c>
      <c r="G28" s="14">
        <f t="shared" si="2"/>
        <v>9.1769130648756553E-2</v>
      </c>
      <c r="H28" s="15">
        <f t="shared" si="1"/>
        <v>1.2656691306487564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12177</v>
      </c>
      <c r="E29" s="25">
        <v>12314</v>
      </c>
      <c r="F29" s="2">
        <f t="shared" si="0"/>
        <v>0.11781999999999999</v>
      </c>
      <c r="G29" s="14">
        <f t="shared" si="2"/>
        <v>8.810534406392026E-2</v>
      </c>
      <c r="H29" s="15">
        <f t="shared" si="1"/>
        <v>0.20592534406392027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33046</v>
      </c>
      <c r="E30" s="25">
        <v>33171</v>
      </c>
      <c r="F30" s="2">
        <f t="shared" si="0"/>
        <v>0.1075</v>
      </c>
      <c r="G30" s="14">
        <f t="shared" si="2"/>
        <v>0.14114301653012176</v>
      </c>
      <c r="H30" s="15">
        <f t="shared" si="1"/>
        <v>0.24864301653012177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39636</v>
      </c>
      <c r="E31" s="25">
        <v>40478</v>
      </c>
      <c r="F31" s="2">
        <f t="shared" si="0"/>
        <v>0.72411999999999999</v>
      </c>
      <c r="G31" s="14">
        <f t="shared" si="2"/>
        <v>0.14585359928205413</v>
      </c>
      <c r="H31" s="15">
        <f t="shared" si="1"/>
        <v>0.86997359928205409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46564</v>
      </c>
      <c r="E32" s="25">
        <v>47187</v>
      </c>
      <c r="F32" s="2">
        <f t="shared" si="0"/>
        <v>0.53578000000000003</v>
      </c>
      <c r="G32" s="14">
        <f t="shared" si="2"/>
        <v>0.148296123671945</v>
      </c>
      <c r="H32" s="15">
        <f t="shared" si="1"/>
        <v>0.68407612367194504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30338</v>
      </c>
      <c r="E33" s="25">
        <v>31171</v>
      </c>
      <c r="F33" s="2">
        <f t="shared" si="0"/>
        <v>0.71638000000000002</v>
      </c>
      <c r="G33" s="14">
        <f t="shared" si="2"/>
        <v>0.10101583012477194</v>
      </c>
      <c r="H33" s="15">
        <f t="shared" si="1"/>
        <v>0.8173958301247719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23896</v>
      </c>
      <c r="E34" s="25">
        <v>24413</v>
      </c>
      <c r="F34" s="2">
        <f t="shared" si="0"/>
        <v>0.44462000000000002</v>
      </c>
      <c r="G34" s="14">
        <f t="shared" si="2"/>
        <v>7.3799129780273795E-2</v>
      </c>
      <c r="H34" s="15">
        <f t="shared" si="1"/>
        <v>0.51841912978027382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28872</v>
      </c>
      <c r="E35" s="25">
        <v>29425</v>
      </c>
      <c r="F35" s="2">
        <f t="shared" si="0"/>
        <v>0.47558</v>
      </c>
      <c r="G35" s="14">
        <f t="shared" si="2"/>
        <v>7.9905440755000945E-2</v>
      </c>
      <c r="H35" s="15">
        <f t="shared" si="1"/>
        <v>0.55548544075500095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29308</v>
      </c>
      <c r="E36" s="25">
        <v>30415</v>
      </c>
      <c r="F36" s="2">
        <f t="shared" si="0"/>
        <v>0.95201999999999998</v>
      </c>
      <c r="G36" s="14">
        <f t="shared" si="2"/>
        <v>9.0547868453811117E-2</v>
      </c>
      <c r="H36" s="15">
        <f t="shared" si="1"/>
        <v>1.0425678684538111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9.2118062704455245E-2</v>
      </c>
      <c r="H37" s="15">
        <f t="shared" si="1"/>
        <v>9.2118062704455245E-2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8.8628742147468298E-2</v>
      </c>
      <c r="H38" s="15">
        <f t="shared" si="1"/>
        <v>8.8628742147468298E-2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20229</v>
      </c>
      <c r="E39" s="26">
        <v>20495</v>
      </c>
      <c r="F39" s="2">
        <f t="shared" si="0"/>
        <v>0.22875999999999999</v>
      </c>
      <c r="G39" s="14">
        <f t="shared" si="2"/>
        <v>0.14079408447442307</v>
      </c>
      <c r="H39" s="15">
        <f t="shared" si="1"/>
        <v>0.36955408447442306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42420</v>
      </c>
      <c r="E40" s="26">
        <v>43380</v>
      </c>
      <c r="F40" s="2">
        <f t="shared" si="0"/>
        <v>0.8256</v>
      </c>
      <c r="G40" s="14">
        <f t="shared" si="2"/>
        <v>0.1505641820339865</v>
      </c>
      <c r="H40" s="15">
        <f t="shared" si="1"/>
        <v>0.97616418203398647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51562</v>
      </c>
      <c r="E41" s="26">
        <v>53172</v>
      </c>
      <c r="F41" s="2">
        <f t="shared" si="0"/>
        <v>1.3846000000000001</v>
      </c>
      <c r="G41" s="14">
        <f t="shared" si="2"/>
        <v>0.15195991025678127</v>
      </c>
      <c r="H41" s="15">
        <f t="shared" si="1"/>
        <v>1.5365599102567813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28143</v>
      </c>
      <c r="E42" s="26">
        <v>28760</v>
      </c>
      <c r="F42" s="2">
        <f t="shared" si="0"/>
        <v>0.53061999999999998</v>
      </c>
      <c r="G42" s="14">
        <f t="shared" si="2"/>
        <v>0.10014349998552521</v>
      </c>
      <c r="H42" s="15">
        <f t="shared" si="1"/>
        <v>0.63076349998552517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2"/>
        <v>7.4322527863821847E-2</v>
      </c>
      <c r="H43" s="15">
        <f t="shared" si="1"/>
        <v>7.4322527863821847E-2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21439</v>
      </c>
      <c r="E44" s="26">
        <v>22328</v>
      </c>
      <c r="F44" s="2">
        <f t="shared" si="0"/>
        <v>0.76454</v>
      </c>
      <c r="G44" s="14">
        <f t="shared" si="2"/>
        <v>7.9730974727151599E-2</v>
      </c>
      <c r="H44" s="15">
        <f t="shared" si="1"/>
        <v>0.84427097472715162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38490</v>
      </c>
      <c r="E45" s="26">
        <v>39616</v>
      </c>
      <c r="F45" s="2">
        <f t="shared" si="0"/>
        <v>0.96836</v>
      </c>
      <c r="G45" s="14">
        <f t="shared" si="2"/>
        <v>9.0896800509509823E-2</v>
      </c>
      <c r="H45" s="15">
        <f t="shared" si="1"/>
        <v>1.0592568005095098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41453</v>
      </c>
      <c r="E46" s="26">
        <v>42300</v>
      </c>
      <c r="F46" s="2">
        <f t="shared" si="0"/>
        <v>0.72841999999999996</v>
      </c>
      <c r="G46" s="14">
        <f t="shared" si="2"/>
        <v>9.1769130648756553E-2</v>
      </c>
      <c r="H46" s="15">
        <f t="shared" si="1"/>
        <v>0.82018913064875654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33623</v>
      </c>
      <c r="E47" s="26">
        <v>34903</v>
      </c>
      <c r="F47" s="2">
        <f t="shared" si="0"/>
        <v>1.1008</v>
      </c>
      <c r="G47" s="14">
        <f t="shared" si="2"/>
        <v>8.7756412008221568E-2</v>
      </c>
      <c r="H47" s="15">
        <f t="shared" si="1"/>
        <v>1.1885564120082215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34610</v>
      </c>
      <c r="E48" s="26">
        <v>35169</v>
      </c>
      <c r="F48" s="2">
        <f t="shared" si="0"/>
        <v>0.48074</v>
      </c>
      <c r="G48" s="14">
        <f t="shared" si="2"/>
        <v>0.13782816200098419</v>
      </c>
      <c r="H48" s="15">
        <f t="shared" si="1"/>
        <v>0.61856816200098419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55259</v>
      </c>
      <c r="E49" s="26">
        <v>57192</v>
      </c>
      <c r="F49" s="2">
        <f t="shared" si="0"/>
        <v>1.66238</v>
      </c>
      <c r="G49" s="14">
        <f t="shared" si="2"/>
        <v>0.15004078395043849</v>
      </c>
      <c r="H49" s="15">
        <f t="shared" si="1"/>
        <v>1.8124207839504385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52352</v>
      </c>
      <c r="E50" s="26">
        <v>53555</v>
      </c>
      <c r="F50" s="2">
        <f t="shared" si="0"/>
        <v>1.0345800000000001</v>
      </c>
      <c r="G50" s="14">
        <f t="shared" si="2"/>
        <v>0.15248330834032933</v>
      </c>
      <c r="H50" s="15">
        <f t="shared" si="1"/>
        <v>1.1870633083403295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30649</v>
      </c>
      <c r="E51" s="26">
        <v>31510</v>
      </c>
      <c r="F51" s="2">
        <f t="shared" si="0"/>
        <v>0.74046000000000001</v>
      </c>
      <c r="G51" s="14">
        <f t="shared" si="2"/>
        <v>9.9620101901977162E-2</v>
      </c>
      <c r="H51" s="15">
        <f t="shared" si="1"/>
        <v>0.84008010190197713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15795</v>
      </c>
      <c r="E52" s="26">
        <v>16319</v>
      </c>
      <c r="F52" s="2">
        <f t="shared" si="0"/>
        <v>0.45063999999999999</v>
      </c>
      <c r="G52" s="14">
        <f t="shared" si="2"/>
        <v>7.4845925947369885E-2</v>
      </c>
      <c r="H52" s="15">
        <f t="shared" si="1"/>
        <v>0.52548592594736987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25723</v>
      </c>
      <c r="E53" s="26">
        <v>26433</v>
      </c>
      <c r="F53" s="2">
        <f t="shared" si="0"/>
        <v>0.61060000000000003</v>
      </c>
      <c r="G53" s="14">
        <f t="shared" si="2"/>
        <v>7.7288450337260742E-2</v>
      </c>
      <c r="H53" s="15">
        <f t="shared" si="1"/>
        <v>0.68788845033726076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36195</v>
      </c>
      <c r="E54" s="26">
        <v>37707</v>
      </c>
      <c r="F54" s="2">
        <f t="shared" si="0"/>
        <v>1.3003199999999999</v>
      </c>
      <c r="G54" s="14">
        <f t="shared" si="2"/>
        <v>9.0198936398112425E-2</v>
      </c>
      <c r="H54" s="15">
        <f t="shared" si="1"/>
        <v>1.3905189363981123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34516</v>
      </c>
      <c r="E55" s="26">
        <v>35914</v>
      </c>
      <c r="F55" s="2">
        <f t="shared" si="0"/>
        <v>1.20228</v>
      </c>
      <c r="G55" s="14">
        <f t="shared" si="2"/>
        <v>9.1245732565208515E-2</v>
      </c>
      <c r="H55" s="15">
        <f t="shared" si="1"/>
        <v>1.2935257325652085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19780</v>
      </c>
      <c r="E56" s="26">
        <v>20517</v>
      </c>
      <c r="F56" s="2">
        <f t="shared" si="0"/>
        <v>0.63381999999999994</v>
      </c>
      <c r="G56" s="14">
        <f t="shared" si="2"/>
        <v>8.7581945980372236E-2</v>
      </c>
      <c r="H56" s="15">
        <f t="shared" si="1"/>
        <v>0.72140194598037222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22214</v>
      </c>
      <c r="E57" s="26">
        <v>22658</v>
      </c>
      <c r="F57" s="2">
        <f t="shared" si="0"/>
        <v>0.38184000000000001</v>
      </c>
      <c r="G57" s="14">
        <f t="shared" si="2"/>
        <v>0.13904942419592961</v>
      </c>
      <c r="H57" s="15">
        <f t="shared" si="1"/>
        <v>0.52088942419592965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29790</v>
      </c>
      <c r="E58" s="26">
        <v>30479</v>
      </c>
      <c r="F58" s="2">
        <f t="shared" si="0"/>
        <v>0.59253999999999996</v>
      </c>
      <c r="G58" s="14">
        <f t="shared" si="2"/>
        <v>0.15073864806183587</v>
      </c>
      <c r="H58" s="15">
        <f t="shared" si="1"/>
        <v>0.74327864806183586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43415</v>
      </c>
      <c r="E59" s="26">
        <v>43772</v>
      </c>
      <c r="F59" s="2">
        <f t="shared" si="0"/>
        <v>0.30702000000000002</v>
      </c>
      <c r="G59" s="14">
        <f t="shared" si="2"/>
        <v>0.15248330834032933</v>
      </c>
      <c r="H59" s="15">
        <f t="shared" si="1"/>
        <v>0.45950330834032937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28774</v>
      </c>
      <c r="E60" s="26">
        <v>29136</v>
      </c>
      <c r="F60" s="2">
        <f t="shared" si="0"/>
        <v>0.31131999999999999</v>
      </c>
      <c r="G60" s="14">
        <f t="shared" si="2"/>
        <v>0.10014349998552521</v>
      </c>
      <c r="H60" s="15">
        <f t="shared" si="1"/>
        <v>0.41146349998552523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25109</v>
      </c>
      <c r="E61" s="26">
        <v>25698</v>
      </c>
      <c r="F61" s="2">
        <f t="shared" si="0"/>
        <v>0.50653999999999999</v>
      </c>
      <c r="G61" s="14">
        <f t="shared" si="2"/>
        <v>7.3973595808123155E-2</v>
      </c>
      <c r="H61" s="15">
        <f t="shared" si="1"/>
        <v>0.58051359580812312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19878</v>
      </c>
      <c r="E62" s="26">
        <v>20603</v>
      </c>
      <c r="F62" s="2">
        <f t="shared" si="0"/>
        <v>0.62349999999999994</v>
      </c>
      <c r="G62" s="14">
        <f t="shared" si="2"/>
        <v>7.9207576643603561E-2</v>
      </c>
      <c r="H62" s="15">
        <f t="shared" si="1"/>
        <v>0.7027075766436035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28200</v>
      </c>
      <c r="E63" s="26">
        <v>28200</v>
      </c>
      <c r="F63" s="2">
        <f t="shared" si="0"/>
        <v>0</v>
      </c>
      <c r="G63" s="14">
        <f t="shared" si="2"/>
        <v>8.9675538314564388E-2</v>
      </c>
      <c r="H63" s="15">
        <f t="shared" si="1"/>
        <v>8.9675538314564388E-2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34746</v>
      </c>
      <c r="E64" s="26">
        <v>35938</v>
      </c>
      <c r="F64" s="2">
        <f t="shared" si="0"/>
        <v>1.02512</v>
      </c>
      <c r="G64" s="14">
        <f t="shared" si="2"/>
        <v>9.2641460788003283E-2</v>
      </c>
      <c r="H64" s="15">
        <f t="shared" si="1"/>
        <v>1.1177614607880033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9046</v>
      </c>
      <c r="E65" s="26">
        <v>9292</v>
      </c>
      <c r="F65" s="2">
        <f t="shared" si="0"/>
        <v>0.21156</v>
      </c>
      <c r="G65" s="14">
        <f t="shared" si="2"/>
        <v>8.705854789682417E-2</v>
      </c>
      <c r="H65" s="15">
        <f t="shared" si="1"/>
        <v>0.29861854789682418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24245</v>
      </c>
      <c r="E66" s="84">
        <v>25318</v>
      </c>
      <c r="F66" s="85">
        <f t="shared" si="0"/>
        <v>0.92277999999999993</v>
      </c>
      <c r="G66" s="14">
        <f t="shared" si="2"/>
        <v>0.1393983562516283</v>
      </c>
      <c r="H66" s="15">
        <f t="shared" si="1"/>
        <v>1.0621783562516283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55661</v>
      </c>
      <c r="E67" s="26">
        <v>56149</v>
      </c>
      <c r="F67" s="2">
        <f t="shared" si="0"/>
        <v>0.41968</v>
      </c>
      <c r="G67" s="14">
        <f t="shared" si="2"/>
        <v>0.1360835017224907</v>
      </c>
      <c r="H67" s="15">
        <f t="shared" si="1"/>
        <v>0.55576350172249067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24877</v>
      </c>
      <c r="E68" s="26">
        <v>25966</v>
      </c>
      <c r="F68" s="2">
        <f t="shared" si="0"/>
        <v>0.93653999999999993</v>
      </c>
      <c r="G68" s="14">
        <f t="shared" si="2"/>
        <v>0.15178544422893195</v>
      </c>
      <c r="H68" s="15">
        <f t="shared" si="1"/>
        <v>1.0883254442289318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9.9445635874127816E-2</v>
      </c>
      <c r="H69" s="15">
        <f t="shared" si="1"/>
        <v>9.9445635874127816E-2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7.3624663752424463E-2</v>
      </c>
      <c r="H70" s="15">
        <f t="shared" si="1"/>
        <v>7.3624663752424463E-2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16866</v>
      </c>
      <c r="E71" s="26">
        <v>17462</v>
      </c>
      <c r="F71" s="2">
        <f t="shared" si="0"/>
        <v>0.51256000000000002</v>
      </c>
      <c r="G71" s="14">
        <f t="shared" si="2"/>
        <v>7.9382042671452907E-2</v>
      </c>
      <c r="H71" s="15">
        <f t="shared" si="1"/>
        <v>0.59194204267145289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16498</v>
      </c>
      <c r="E72" s="26">
        <v>17429</v>
      </c>
      <c r="F72" s="2">
        <f t="shared" si="0"/>
        <v>0.80065999999999993</v>
      </c>
      <c r="G72" s="14">
        <f t="shared" si="2"/>
        <v>9.0024470370263093E-2</v>
      </c>
      <c r="H72" s="15">
        <f t="shared" si="1"/>
        <v>0.89068447037026299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37590</v>
      </c>
      <c r="E73" s="26">
        <v>38569</v>
      </c>
      <c r="F73" s="2">
        <f t="shared" si="0"/>
        <v>0.84194000000000002</v>
      </c>
      <c r="G73" s="14">
        <f t="shared" si="2"/>
        <v>9.1943596676605899E-2</v>
      </c>
      <c r="H73" s="15">
        <f t="shared" si="1"/>
        <v>0.93388359667660592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26690</v>
      </c>
      <c r="E74" s="26">
        <v>27589</v>
      </c>
      <c r="F74" s="2">
        <f t="shared" si="0"/>
        <v>0.77313999999999994</v>
      </c>
      <c r="G74" s="14">
        <f t="shared" si="2"/>
        <v>8.705854789682417E-2</v>
      </c>
      <c r="H74" s="15">
        <f t="shared" si="1"/>
        <v>0.86019854789682415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30134</v>
      </c>
      <c r="E75" s="26">
        <v>31223</v>
      </c>
      <c r="F75" s="2">
        <f t="shared" si="0"/>
        <v>0.93653999999999993</v>
      </c>
      <c r="G75" s="14">
        <f t="shared" si="2"/>
        <v>0.13870049214023092</v>
      </c>
      <c r="H75" s="15">
        <f t="shared" si="1"/>
        <v>1.0752404921402308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46394</v>
      </c>
      <c r="E76" s="26">
        <v>47689</v>
      </c>
      <c r="F76" s="2">
        <f t="shared" si="0"/>
        <v>1.1136999999999999</v>
      </c>
      <c r="G76" s="14">
        <f t="shared" si="2"/>
        <v>0.13625796775034005</v>
      </c>
      <c r="H76" s="15">
        <f t="shared" si="1"/>
        <v>1.2499579677503401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42384</v>
      </c>
      <c r="E77" s="26">
        <v>43613</v>
      </c>
      <c r="F77" s="2">
        <f t="shared" si="0"/>
        <v>1.05694</v>
      </c>
      <c r="G77" s="14">
        <f t="shared" si="2"/>
        <v>0.15178544422893195</v>
      </c>
      <c r="H77" s="15">
        <f t="shared" si="1"/>
        <v>1.2087254442289319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29570</v>
      </c>
      <c r="E78" s="26">
        <v>30558</v>
      </c>
      <c r="F78" s="2">
        <f t="shared" si="0"/>
        <v>0.84967999999999999</v>
      </c>
      <c r="G78" s="14">
        <f t="shared" si="2"/>
        <v>9.8922237790579792E-2</v>
      </c>
      <c r="H78" s="15">
        <f t="shared" si="1"/>
        <v>0.94860223779057984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18709</v>
      </c>
      <c r="E79" s="26">
        <v>19498</v>
      </c>
      <c r="F79" s="2">
        <f t="shared" si="0"/>
        <v>0.67854000000000003</v>
      </c>
      <c r="G79" s="14">
        <f t="shared" si="2"/>
        <v>7.4148061835972501E-2</v>
      </c>
      <c r="H79" s="15">
        <f t="shared" si="1"/>
        <v>0.75268806183597259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38128</v>
      </c>
      <c r="E80" s="26">
        <v>38708</v>
      </c>
      <c r="F80" s="2">
        <f t="shared" si="0"/>
        <v>0.49879999999999997</v>
      </c>
      <c r="G80" s="14">
        <f t="shared" si="2"/>
        <v>7.8684178560055523E-2</v>
      </c>
      <c r="H80" s="15">
        <f t="shared" si="1"/>
        <v>0.57748417856005552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112">
        <v>4929</v>
      </c>
      <c r="E81" s="112">
        <v>5303</v>
      </c>
      <c r="F81" s="2">
        <f t="shared" si="0"/>
        <v>0.32163999999999998</v>
      </c>
      <c r="G81" s="14">
        <f t="shared" si="2"/>
        <v>8.9501072286715028E-2</v>
      </c>
      <c r="H81" s="15">
        <f t="shared" si="1"/>
        <v>0.41114107228671504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8</v>
      </c>
      <c r="E82" s="29">
        <v>9.14</v>
      </c>
      <c r="F82" s="2">
        <f>E82-D82</f>
        <v>1.1400000000000006</v>
      </c>
      <c r="G82" s="14">
        <f t="shared" si="2"/>
        <v>9.1245732565208515E-2</v>
      </c>
      <c r="H82" s="15">
        <f t="shared" si="1"/>
        <v>1.2312457325652091</v>
      </c>
      <c r="I82" s="16"/>
      <c r="J82" s="24"/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31125</v>
      </c>
      <c r="E83" s="26">
        <v>32026</v>
      </c>
      <c r="F83" s="2">
        <f t="shared" ref="F83:F136" si="3">(E83-D83)*0.00086</f>
        <v>0.77485999999999999</v>
      </c>
      <c r="G83" s="14">
        <f t="shared" si="2"/>
        <v>8.6360683785426801E-2</v>
      </c>
      <c r="H83" s="15">
        <f t="shared" si="1"/>
        <v>0.86122068378542682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23514</v>
      </c>
      <c r="E84" s="26">
        <v>23544</v>
      </c>
      <c r="F84" s="2">
        <f t="shared" si="3"/>
        <v>2.58E-2</v>
      </c>
      <c r="G84" s="14">
        <f t="shared" si="2"/>
        <v>0.13765369597313482</v>
      </c>
      <c r="H84" s="15">
        <f t="shared" ref="H84:H136" si="4">F84+G84</f>
        <v>0.1634536959731348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0.13625796775034005</v>
      </c>
      <c r="H85" s="15">
        <f t="shared" si="4"/>
        <v>0.13625796775034005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38893</v>
      </c>
      <c r="E86" s="26">
        <v>39173</v>
      </c>
      <c r="F86" s="2">
        <f t="shared" si="3"/>
        <v>0.24079999999999999</v>
      </c>
      <c r="G86" s="14">
        <f t="shared" si="2"/>
        <v>0.13625796775034005</v>
      </c>
      <c r="H86" s="15">
        <f t="shared" si="4"/>
        <v>0.37705796775034006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14880</v>
      </c>
      <c r="E87" s="26">
        <v>15814</v>
      </c>
      <c r="F87" s="2">
        <f t="shared" si="3"/>
        <v>0.80323999999999995</v>
      </c>
      <c r="G87" s="14">
        <f t="shared" ref="G87:G136" si="5">C87*$G$12/6908.6</f>
        <v>9.9096703818429124E-2</v>
      </c>
      <c r="H87" s="15">
        <f t="shared" si="4"/>
        <v>0.90233670381842912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21092</v>
      </c>
      <c r="E88" s="26">
        <v>22145</v>
      </c>
      <c r="F88" s="2">
        <f t="shared" si="3"/>
        <v>0.90557999999999994</v>
      </c>
      <c r="G88" s="14">
        <f t="shared" si="5"/>
        <v>7.3275731696725757E-2</v>
      </c>
      <c r="H88" s="15">
        <f t="shared" si="4"/>
        <v>0.97885573169672568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21924</v>
      </c>
      <c r="E89" s="26">
        <v>21977</v>
      </c>
      <c r="F89" s="2">
        <f t="shared" si="3"/>
        <v>4.5579999999999996E-2</v>
      </c>
      <c r="G89" s="14">
        <f t="shared" si="5"/>
        <v>7.8858644587904869E-2</v>
      </c>
      <c r="H89" s="15">
        <f t="shared" si="4"/>
        <v>0.12443864458790486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8.9675538314564388E-2</v>
      </c>
      <c r="H90" s="15">
        <f t="shared" si="4"/>
        <v>8.9675538314564388E-2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29073</v>
      </c>
      <c r="E91" s="26">
        <v>30141</v>
      </c>
      <c r="F91" s="2">
        <f t="shared" si="3"/>
        <v>0.91847999999999996</v>
      </c>
      <c r="G91" s="14">
        <f t="shared" si="5"/>
        <v>9.0896800509509823E-2</v>
      </c>
      <c r="H91" s="15">
        <f t="shared" si="4"/>
        <v>1.0093768005095098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17830</v>
      </c>
      <c r="E92" s="26">
        <v>17969</v>
      </c>
      <c r="F92" s="2">
        <f t="shared" si="3"/>
        <v>0.11953999999999999</v>
      </c>
      <c r="G92" s="14">
        <f t="shared" si="5"/>
        <v>8.6709615841125479E-2</v>
      </c>
      <c r="H92" s="15">
        <f t="shared" si="4"/>
        <v>0.20624961584112547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33046</v>
      </c>
      <c r="E93" s="26">
        <v>34486</v>
      </c>
      <c r="F93" s="2">
        <f t="shared" si="3"/>
        <v>1.2383999999999999</v>
      </c>
      <c r="G93" s="14">
        <f t="shared" si="5"/>
        <v>0.13782816200098419</v>
      </c>
      <c r="H93" s="15">
        <f t="shared" si="4"/>
        <v>1.3762281620009842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46117</v>
      </c>
      <c r="E94" s="26">
        <v>48082</v>
      </c>
      <c r="F94" s="2">
        <f t="shared" si="3"/>
        <v>1.6899</v>
      </c>
      <c r="G94" s="14">
        <f t="shared" si="5"/>
        <v>0.13660689980603874</v>
      </c>
      <c r="H94" s="15">
        <f t="shared" si="4"/>
        <v>1.8265068998060388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0.13643243377818942</v>
      </c>
      <c r="H95" s="15">
        <f t="shared" si="4"/>
        <v>0.13643243377818942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13484</v>
      </c>
      <c r="E96" s="26">
        <v>13675</v>
      </c>
      <c r="F96" s="2">
        <f t="shared" si="3"/>
        <v>0.16425999999999999</v>
      </c>
      <c r="G96" s="14">
        <f t="shared" si="5"/>
        <v>9.8922237790579792E-2</v>
      </c>
      <c r="H96" s="15">
        <f t="shared" si="4"/>
        <v>0.26318223779057981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3517</v>
      </c>
      <c r="E97" s="26">
        <v>3518</v>
      </c>
      <c r="F97" s="2">
        <f t="shared" si="3"/>
        <v>8.5999999999999998E-4</v>
      </c>
      <c r="G97" s="14">
        <f t="shared" si="5"/>
        <v>7.3275731696725757E-2</v>
      </c>
      <c r="H97" s="15">
        <f t="shared" si="4"/>
        <v>7.4135731696725757E-2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25727</v>
      </c>
      <c r="E98" s="26">
        <v>26639</v>
      </c>
      <c r="F98" s="2">
        <f t="shared" si="3"/>
        <v>0.78432000000000002</v>
      </c>
      <c r="G98" s="14">
        <f t="shared" si="5"/>
        <v>7.8335246504356831E-2</v>
      </c>
      <c r="H98" s="15">
        <f t="shared" si="4"/>
        <v>0.86265524650435688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8.9501072286715028E-2</v>
      </c>
      <c r="H99" s="15">
        <f t="shared" si="4"/>
        <v>8.9501072286715028E-2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39568</v>
      </c>
      <c r="E100" s="26">
        <v>40741</v>
      </c>
      <c r="F100" s="2">
        <f t="shared" si="3"/>
        <v>1.00878</v>
      </c>
      <c r="G100" s="14">
        <f t="shared" si="5"/>
        <v>9.0024470370263093E-2</v>
      </c>
      <c r="H100" s="15">
        <f t="shared" si="4"/>
        <v>1.0988044703702631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8279</v>
      </c>
      <c r="E101" s="26">
        <v>9174</v>
      </c>
      <c r="F101" s="2">
        <f t="shared" si="3"/>
        <v>0.76969999999999994</v>
      </c>
      <c r="G101" s="14">
        <f t="shared" si="5"/>
        <v>8.6709615841125479E-2</v>
      </c>
      <c r="H101" s="15">
        <f t="shared" si="4"/>
        <v>0.8564096158411254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9277</v>
      </c>
      <c r="E102" s="26">
        <v>9818</v>
      </c>
      <c r="F102" s="2">
        <f t="shared" si="3"/>
        <v>0.46526000000000001</v>
      </c>
      <c r="G102" s="14">
        <f t="shared" si="5"/>
        <v>0.13207078308195572</v>
      </c>
      <c r="H102" s="15">
        <f t="shared" si="4"/>
        <v>0.59733078308195575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38421</v>
      </c>
      <c r="E103" s="26">
        <v>39154</v>
      </c>
      <c r="F103" s="2">
        <f t="shared" si="3"/>
        <v>0.63037999999999994</v>
      </c>
      <c r="G103" s="14">
        <f t="shared" si="5"/>
        <v>0.15370457053527475</v>
      </c>
      <c r="H103" s="15">
        <f t="shared" si="4"/>
        <v>0.78408457053527469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28073</v>
      </c>
      <c r="E104" s="26">
        <v>29032</v>
      </c>
      <c r="F104" s="2">
        <f t="shared" si="3"/>
        <v>0.82474000000000003</v>
      </c>
      <c r="G104" s="14">
        <f t="shared" si="5"/>
        <v>8.5488353646180043E-2</v>
      </c>
      <c r="H104" s="15">
        <f t="shared" si="4"/>
        <v>0.91022835364618004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15278</v>
      </c>
      <c r="E105" s="26">
        <v>15379</v>
      </c>
      <c r="F105" s="2">
        <f t="shared" si="3"/>
        <v>8.6859999999999993E-2</v>
      </c>
      <c r="G105" s="14">
        <f t="shared" si="5"/>
        <v>7.4322527863821847E-2</v>
      </c>
      <c r="H105" s="15">
        <f t="shared" si="4"/>
        <v>0.16118252786382184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11763</v>
      </c>
      <c r="E106" s="26">
        <v>11765</v>
      </c>
      <c r="F106" s="2">
        <f t="shared" si="3"/>
        <v>1.72E-3</v>
      </c>
      <c r="G106" s="14">
        <f t="shared" si="5"/>
        <v>7.8509712532206163E-2</v>
      </c>
      <c r="H106" s="15">
        <f t="shared" si="4"/>
        <v>8.0229712532206163E-2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36215</v>
      </c>
      <c r="E107" s="26">
        <v>37673</v>
      </c>
      <c r="F107" s="2">
        <f t="shared" si="3"/>
        <v>1.2538799999999999</v>
      </c>
      <c r="G107" s="14">
        <f t="shared" si="5"/>
        <v>8.9326606258865696E-2</v>
      </c>
      <c r="H107" s="15">
        <f t="shared" si="4"/>
        <v>1.3432066062588657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25121</v>
      </c>
      <c r="E108" s="26">
        <v>26100</v>
      </c>
      <c r="F108" s="2">
        <f t="shared" si="3"/>
        <v>0.84194000000000002</v>
      </c>
      <c r="G108" s="14">
        <f t="shared" si="5"/>
        <v>9.0896800509509823E-2</v>
      </c>
      <c r="H108" s="15">
        <f t="shared" si="4"/>
        <v>0.93283680050950979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36203</v>
      </c>
      <c r="E109" s="26">
        <v>37524</v>
      </c>
      <c r="F109" s="2">
        <f t="shared" si="3"/>
        <v>1.1360600000000001</v>
      </c>
      <c r="G109" s="14">
        <f t="shared" si="5"/>
        <v>8.6884081868974825E-2</v>
      </c>
      <c r="H109" s="15">
        <f t="shared" si="4"/>
        <v>1.222944081868975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34515</v>
      </c>
      <c r="E110" s="26">
        <v>35684</v>
      </c>
      <c r="F110" s="2">
        <f t="shared" si="3"/>
        <v>1.0053399999999999</v>
      </c>
      <c r="G110" s="14">
        <f t="shared" si="5"/>
        <v>0.13172185102625703</v>
      </c>
      <c r="H110" s="15">
        <f t="shared" si="4"/>
        <v>1.1370618510262569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5.9318449468777998E-2</v>
      </c>
      <c r="H111" s="47">
        <f t="shared" si="4"/>
        <v>5.9318449468777998E-2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8.5662819674029403E-2</v>
      </c>
      <c r="H112" s="47">
        <f t="shared" si="4"/>
        <v>8.5662819674029403E-2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48">
        <f t="shared" si="5"/>
        <v>8.4616023506933313E-2</v>
      </c>
      <c r="H113" s="47">
        <f t="shared" si="4"/>
        <v>8.4616023506933313E-2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14636</v>
      </c>
      <c r="E114" s="26">
        <v>15103</v>
      </c>
      <c r="F114" s="2">
        <f t="shared" si="3"/>
        <v>0.40161999999999998</v>
      </c>
      <c r="G114" s="14">
        <f t="shared" si="5"/>
        <v>7.3973595808123155E-2</v>
      </c>
      <c r="H114" s="15">
        <f t="shared" si="4"/>
        <v>0.4755935958081231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28924</v>
      </c>
      <c r="E115" s="26">
        <v>29859</v>
      </c>
      <c r="F115" s="2">
        <f t="shared" si="3"/>
        <v>0.80409999999999993</v>
      </c>
      <c r="G115" s="14">
        <f t="shared" si="5"/>
        <v>8.0254372810699651E-2</v>
      </c>
      <c r="H115" s="15">
        <f t="shared" si="4"/>
        <v>0.88435437281069962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17399</v>
      </c>
      <c r="E116" s="26">
        <v>17737</v>
      </c>
      <c r="F116" s="2">
        <f t="shared" si="3"/>
        <v>0.29067999999999999</v>
      </c>
      <c r="G116" s="14">
        <f t="shared" si="5"/>
        <v>9.1420198593057847E-2</v>
      </c>
      <c r="H116" s="15">
        <f t="shared" si="4"/>
        <v>0.38210019859305783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38134</v>
      </c>
      <c r="E117" s="26">
        <v>39524</v>
      </c>
      <c r="F117" s="2">
        <f t="shared" si="3"/>
        <v>1.1954</v>
      </c>
      <c r="G117" s="14">
        <f t="shared" si="5"/>
        <v>9.0198936398112425E-2</v>
      </c>
      <c r="H117" s="15">
        <f t="shared" si="4"/>
        <v>1.2855989363981124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29906</v>
      </c>
      <c r="E118" s="26">
        <v>30525</v>
      </c>
      <c r="F118" s="2">
        <f t="shared" si="3"/>
        <v>0.53234000000000004</v>
      </c>
      <c r="G118" s="14">
        <f t="shared" si="5"/>
        <v>8.7407479952522876E-2</v>
      </c>
      <c r="H118" s="15">
        <f t="shared" si="4"/>
        <v>0.61974747995252288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19012</v>
      </c>
      <c r="E119" s="26">
        <v>20093</v>
      </c>
      <c r="F119" s="2">
        <f t="shared" si="3"/>
        <v>0.92965999999999993</v>
      </c>
      <c r="G119" s="14">
        <f t="shared" si="5"/>
        <v>0.13364097733259983</v>
      </c>
      <c r="H119" s="15">
        <f t="shared" si="4"/>
        <v>1.0633009773325997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60026</v>
      </c>
      <c r="E120" s="26">
        <v>61767</v>
      </c>
      <c r="F120" s="2">
        <f t="shared" si="3"/>
        <v>1.49726</v>
      </c>
      <c r="G120" s="14">
        <f t="shared" si="5"/>
        <v>0.16207893987204344</v>
      </c>
      <c r="H120" s="15">
        <f t="shared" si="4"/>
        <v>1.6593389398720435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30333</v>
      </c>
      <c r="E121" s="26">
        <v>31133</v>
      </c>
      <c r="F121" s="2">
        <f t="shared" si="3"/>
        <v>0.68799999999999994</v>
      </c>
      <c r="G121" s="14">
        <f t="shared" si="5"/>
        <v>8.3743693367686584E-2</v>
      </c>
      <c r="H121" s="15">
        <f t="shared" si="4"/>
        <v>0.77174369336768656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26022</v>
      </c>
      <c r="E122" s="26">
        <v>26630</v>
      </c>
      <c r="F122" s="2">
        <f t="shared" si="3"/>
        <v>0.52288000000000001</v>
      </c>
      <c r="G122" s="14">
        <f t="shared" si="5"/>
        <v>7.4148061835972501E-2</v>
      </c>
      <c r="H122" s="15">
        <f t="shared" si="4"/>
        <v>0.59702806183597246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5"/>
        <v>7.9207576643603561E-2</v>
      </c>
      <c r="H123" s="15">
        <f t="shared" si="4"/>
        <v>7.9207576643603561E-2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25213</v>
      </c>
      <c r="E124" s="26">
        <v>25346</v>
      </c>
      <c r="F124" s="2">
        <f t="shared" si="3"/>
        <v>0.11438</v>
      </c>
      <c r="G124" s="14">
        <f t="shared" si="5"/>
        <v>9.0198936398112425E-2</v>
      </c>
      <c r="H124" s="15">
        <f t="shared" si="4"/>
        <v>0.20457893639811242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32318</v>
      </c>
      <c r="E125" s="26">
        <v>32629</v>
      </c>
      <c r="F125" s="2">
        <f t="shared" si="3"/>
        <v>0.26745999999999998</v>
      </c>
      <c r="G125" s="14">
        <f t="shared" si="5"/>
        <v>9.0373402425961757E-2</v>
      </c>
      <c r="H125" s="15">
        <f t="shared" si="4"/>
        <v>0.35783340242596173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8.705854789682417E-2</v>
      </c>
      <c r="H126" s="15">
        <f t="shared" si="4"/>
        <v>8.705854789682417E-2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9.6479713400688907E-2</v>
      </c>
      <c r="H127" s="15">
        <f t="shared" si="4"/>
        <v>9.6479713400688907E-2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33264</v>
      </c>
      <c r="E128" s="26">
        <v>34795</v>
      </c>
      <c r="F128" s="2">
        <f t="shared" si="3"/>
        <v>1.3166599999999999</v>
      </c>
      <c r="G128" s="14">
        <f t="shared" si="5"/>
        <v>0.10782000521089646</v>
      </c>
      <c r="H128" s="15">
        <f t="shared" si="4"/>
        <v>1.4244800052108963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29560</v>
      </c>
      <c r="E129" s="26">
        <v>30622</v>
      </c>
      <c r="F129" s="2">
        <f t="shared" si="3"/>
        <v>0.91332000000000002</v>
      </c>
      <c r="G129" s="14">
        <f t="shared" si="5"/>
        <v>8.3220295284138546E-2</v>
      </c>
      <c r="H129" s="15">
        <f t="shared" si="4"/>
        <v>0.99654029528413857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25842</v>
      </c>
      <c r="E130" s="26">
        <v>26504</v>
      </c>
      <c r="F130" s="2">
        <f t="shared" si="3"/>
        <v>0.56931999999999994</v>
      </c>
      <c r="G130" s="14">
        <f t="shared" si="5"/>
        <v>8.9326606258865696E-2</v>
      </c>
      <c r="H130" s="15">
        <f t="shared" si="4"/>
        <v>0.65864660625886562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34923</v>
      </c>
      <c r="E131" s="26">
        <v>36430</v>
      </c>
      <c r="F131" s="2">
        <f t="shared" si="3"/>
        <v>1.2960199999999999</v>
      </c>
      <c r="G131" s="14">
        <f t="shared" si="5"/>
        <v>9.0547868453811117E-2</v>
      </c>
      <c r="H131" s="15">
        <f t="shared" si="4"/>
        <v>1.386567868453811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21046</v>
      </c>
      <c r="E132" s="26">
        <v>21569</v>
      </c>
      <c r="F132" s="2">
        <f t="shared" si="3"/>
        <v>0.44978000000000001</v>
      </c>
      <c r="G132" s="14">
        <f t="shared" si="5"/>
        <v>8.7407479952522876E-2</v>
      </c>
      <c r="H132" s="15">
        <f t="shared" si="4"/>
        <v>0.53718747995252292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20925</v>
      </c>
      <c r="E133" s="26">
        <v>21354</v>
      </c>
      <c r="F133" s="2">
        <f t="shared" si="3"/>
        <v>0.36893999999999999</v>
      </c>
      <c r="G133" s="14">
        <f t="shared" si="5"/>
        <v>0.10659874301595104</v>
      </c>
      <c r="H133" s="15">
        <f t="shared" si="4"/>
        <v>0.475538743015951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36185</v>
      </c>
      <c r="E134" s="84">
        <v>37118</v>
      </c>
      <c r="F134" s="2">
        <f t="shared" si="3"/>
        <v>0.80237999999999998</v>
      </c>
      <c r="G134" s="14">
        <f t="shared" si="5"/>
        <v>0.10450515068175888</v>
      </c>
      <c r="H134" s="15">
        <f t="shared" si="4"/>
        <v>0.9068851506817589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8776</v>
      </c>
      <c r="E135" s="84">
        <v>9020</v>
      </c>
      <c r="F135" s="2">
        <f t="shared" si="3"/>
        <v>0.20984</v>
      </c>
      <c r="G135" s="14">
        <f t="shared" si="5"/>
        <v>7.9905440755000945E-2</v>
      </c>
      <c r="H135" s="15">
        <f t="shared" si="4"/>
        <v>0.28974544075500097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36228</v>
      </c>
      <c r="E136" s="84">
        <v>37239</v>
      </c>
      <c r="F136" s="2">
        <f t="shared" si="3"/>
        <v>0.86946000000000001</v>
      </c>
      <c r="G136" s="14">
        <f t="shared" si="5"/>
        <v>9.0024470370263093E-2</v>
      </c>
      <c r="H136" s="15">
        <f t="shared" si="4"/>
        <v>0.95948447037026308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74.492840000000015</v>
      </c>
      <c r="G137" s="17">
        <f>SUM(G19:G136)</f>
        <v>12.053159999999988</v>
      </c>
      <c r="H137" s="17">
        <f>SUM(H19:H136)</f>
        <v>86.54599999999995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25.02.19</v>
      </c>
      <c r="E139" s="12" t="str">
        <f>E18</f>
        <v>Показания кВт на 25.03.19</v>
      </c>
      <c r="F139" s="19" t="s">
        <v>34</v>
      </c>
      <c r="G139" s="24"/>
      <c r="H139" s="24"/>
      <c r="I139" s="24"/>
    </row>
    <row r="140" spans="1:19" x14ac:dyDescent="0.25">
      <c r="A140" s="130" t="s">
        <v>24</v>
      </c>
      <c r="B140" s="3">
        <v>49730695</v>
      </c>
      <c r="C140" s="3">
        <v>88.2</v>
      </c>
      <c r="D140" s="27">
        <v>99471</v>
      </c>
      <c r="E140" s="27">
        <v>102102</v>
      </c>
      <c r="F140" s="13">
        <f>(E140-D140)*0.00086</f>
        <v>2.2626599999999999</v>
      </c>
      <c r="G140" s="24"/>
      <c r="H140" s="24"/>
      <c r="I140" s="24"/>
    </row>
    <row r="141" spans="1:19" x14ac:dyDescent="0.25">
      <c r="A141" s="130" t="s">
        <v>25</v>
      </c>
      <c r="B141" s="3">
        <v>49777184</v>
      </c>
      <c r="C141" s="3">
        <v>95.2</v>
      </c>
      <c r="D141" s="27">
        <v>99401</v>
      </c>
      <c r="E141" s="27">
        <v>102428</v>
      </c>
      <c r="F141" s="13">
        <f>(E141-D141)*0.00086</f>
        <v>2.6032199999999999</v>
      </c>
      <c r="G141" s="24"/>
      <c r="H141" s="24"/>
      <c r="I141" s="24"/>
    </row>
    <row r="142" spans="1:19" x14ac:dyDescent="0.25">
      <c r="A142" s="130" t="s">
        <v>26</v>
      </c>
      <c r="B142" s="3">
        <v>49777197</v>
      </c>
      <c r="C142" s="3">
        <v>94.5</v>
      </c>
      <c r="D142" s="27">
        <v>83789</v>
      </c>
      <c r="E142" s="27">
        <v>86493</v>
      </c>
      <c r="F142" s="13">
        <f>(E142-D142)*0.00086</f>
        <v>2.32544</v>
      </c>
      <c r="G142" s="24"/>
      <c r="H142" s="24"/>
      <c r="I142" s="24"/>
    </row>
    <row r="143" spans="1:19" x14ac:dyDescent="0.25">
      <c r="A143" s="130" t="s">
        <v>27</v>
      </c>
      <c r="B143" s="3">
        <v>49777207</v>
      </c>
      <c r="C143" s="3">
        <v>66</v>
      </c>
      <c r="D143" s="27">
        <v>79785</v>
      </c>
      <c r="E143" s="27">
        <v>82146</v>
      </c>
      <c r="F143" s="13">
        <f>(E143-D143)*0.00086</f>
        <v>2.0304600000000002</v>
      </c>
      <c r="G143" s="24"/>
      <c r="H143" s="24"/>
      <c r="S143" s="37"/>
    </row>
    <row r="144" spans="1:19" x14ac:dyDescent="0.25">
      <c r="A144" s="130" t="s">
        <v>28</v>
      </c>
      <c r="B144" s="3">
        <v>49777210</v>
      </c>
      <c r="C144" s="3">
        <v>64.2</v>
      </c>
      <c r="D144" s="27">
        <v>67751</v>
      </c>
      <c r="E144" s="27">
        <v>73008</v>
      </c>
      <c r="F144" s="13">
        <f>(E144-D144)*0.00086</f>
        <v>4.52102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13.742799999999999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76" activePane="bottomRight" state="frozen"/>
      <selection pane="topRight" activeCell="C1" sqref="C1"/>
      <selection pane="bottomLeft" activeCell="A19" sqref="A19"/>
      <selection pane="bottomRight" activeCell="E82" sqref="E82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32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89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32"/>
      <c r="F5" s="132"/>
      <c r="G5" s="132"/>
      <c r="H5" s="132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90</v>
      </c>
      <c r="H7" s="134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43.656999999999996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38.504260000000002</v>
      </c>
      <c r="H11" s="63"/>
      <c r="I11" s="62"/>
      <c r="J11" s="224" t="s">
        <v>84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5.1527399999999943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6.4061399999999997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88</v>
      </c>
      <c r="E18" s="12" t="s">
        <v>91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44777</v>
      </c>
      <c r="E19" s="25">
        <v>45223</v>
      </c>
      <c r="F19" s="2">
        <f t="shared" ref="F19:F81" si="0">(E19-D19)*0.00086</f>
        <v>0.38356000000000001</v>
      </c>
      <c r="G19" s="14">
        <f>C19/6908.6*$G$12</f>
        <v>3.8560150826506052E-2</v>
      </c>
      <c r="H19" s="15">
        <f>F19+G19</f>
        <v>0.42212015082650606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34772</v>
      </c>
      <c r="E20" s="25">
        <v>35369</v>
      </c>
      <c r="F20" s="2">
        <f t="shared" si="0"/>
        <v>0.51341999999999999</v>
      </c>
      <c r="G20" s="14">
        <f>C20/6908.6*$G$12</f>
        <v>3.6397202327533754E-2</v>
      </c>
      <c r="H20" s="15">
        <f t="shared" ref="H20:H83" si="1">F20+G20</f>
        <v>0.54981720232753373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39343</v>
      </c>
      <c r="E21" s="25">
        <v>40253</v>
      </c>
      <c r="F21" s="2">
        <f t="shared" si="0"/>
        <v>0.78259999999999996</v>
      </c>
      <c r="G21" s="14">
        <f>C21/6908.6*$G$12</f>
        <v>5.9518375937237578E-2</v>
      </c>
      <c r="H21" s="15">
        <f t="shared" si="1"/>
        <v>0.84211837593723748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82438</v>
      </c>
      <c r="E22" s="25">
        <v>83628</v>
      </c>
      <c r="F22" s="2">
        <f t="shared" si="0"/>
        <v>1.0233999999999999</v>
      </c>
      <c r="G22" s="14">
        <f>C22/6908.6*$G$12</f>
        <v>6.2874675332194582E-2</v>
      </c>
      <c r="H22" s="15">
        <f t="shared" si="1"/>
        <v>1.0862746753321944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58445</v>
      </c>
      <c r="E23" s="25">
        <v>59316</v>
      </c>
      <c r="F23" s="2">
        <f t="shared" si="0"/>
        <v>0.74905999999999995</v>
      </c>
      <c r="G23" s="14">
        <f t="shared" ref="G23:G86" si="2">C23*$G$12/6908.6</f>
        <v>6.2949259763193627E-2</v>
      </c>
      <c r="H23" s="15">
        <f t="shared" si="1"/>
        <v>0.8120092597631936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21404</v>
      </c>
      <c r="E24" s="25">
        <v>21404</v>
      </c>
      <c r="F24" s="2">
        <f t="shared" si="0"/>
        <v>0</v>
      </c>
      <c r="G24" s="14">
        <f t="shared" si="2"/>
        <v>4.3184385548446808E-2</v>
      </c>
      <c r="H24" s="15">
        <f t="shared" si="1"/>
        <v>4.3184385548446808E-2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28776</v>
      </c>
      <c r="E25" s="25">
        <v>29115</v>
      </c>
      <c r="F25" s="2">
        <f t="shared" si="0"/>
        <v>0.29153999999999997</v>
      </c>
      <c r="G25" s="14">
        <f t="shared" si="2"/>
        <v>3.2145889760588214E-2</v>
      </c>
      <c r="H25" s="15">
        <f t="shared" si="1"/>
        <v>0.32368588976058821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30089</v>
      </c>
      <c r="E26" s="25">
        <v>30787</v>
      </c>
      <c r="F26" s="2">
        <f t="shared" si="0"/>
        <v>0.60028000000000004</v>
      </c>
      <c r="G26" s="14">
        <f t="shared" si="2"/>
        <v>3.3935916104565284E-2</v>
      </c>
      <c r="H26" s="15">
        <f t="shared" si="1"/>
        <v>0.63421591610456529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19490</v>
      </c>
      <c r="E27" s="25">
        <v>19490</v>
      </c>
      <c r="F27" s="2">
        <f t="shared" si="0"/>
        <v>0</v>
      </c>
      <c r="G27" s="14">
        <f t="shared" si="2"/>
        <v>3.8783904119503186E-2</v>
      </c>
      <c r="H27" s="15">
        <f t="shared" si="1"/>
        <v>3.8783904119503186E-2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43987</v>
      </c>
      <c r="E28" s="25">
        <v>44304</v>
      </c>
      <c r="F28" s="2">
        <f t="shared" si="0"/>
        <v>0.27261999999999997</v>
      </c>
      <c r="G28" s="14">
        <f t="shared" si="2"/>
        <v>3.9231410705497453E-2</v>
      </c>
      <c r="H28" s="15">
        <f t="shared" si="1"/>
        <v>0.31185141070549743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2">
        <f t="shared" si="0"/>
        <v>0</v>
      </c>
      <c r="G29" s="14">
        <f t="shared" si="2"/>
        <v>3.7665137654517511E-2</v>
      </c>
      <c r="H29" s="15">
        <f t="shared" si="1"/>
        <v>3.7665137654517511E-2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33171</v>
      </c>
      <c r="E30" s="25">
        <v>34354</v>
      </c>
      <c r="F30" s="2">
        <f t="shared" si="0"/>
        <v>1.01738</v>
      </c>
      <c r="G30" s="14">
        <f t="shared" si="2"/>
        <v>6.0338804678227068E-2</v>
      </c>
      <c r="H30" s="15">
        <f t="shared" si="1"/>
        <v>1.0777188046782271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40478</v>
      </c>
      <c r="E31" s="25">
        <v>40672</v>
      </c>
      <c r="F31" s="2">
        <f t="shared" si="0"/>
        <v>0.16683999999999999</v>
      </c>
      <c r="G31" s="14">
        <f t="shared" si="2"/>
        <v>6.235258431520127E-2</v>
      </c>
      <c r="H31" s="15">
        <f t="shared" si="1"/>
        <v>0.22919258431520126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47187</v>
      </c>
      <c r="E32" s="25">
        <v>48206</v>
      </c>
      <c r="F32" s="2">
        <f t="shared" si="0"/>
        <v>0.87634000000000001</v>
      </c>
      <c r="G32" s="14">
        <f t="shared" si="2"/>
        <v>6.3396766349187894E-2</v>
      </c>
      <c r="H32" s="15">
        <f t="shared" si="1"/>
        <v>0.9397367663491879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31171</v>
      </c>
      <c r="E33" s="25">
        <v>31590</v>
      </c>
      <c r="F33" s="2">
        <f t="shared" si="0"/>
        <v>0.36033999999999999</v>
      </c>
      <c r="G33" s="14">
        <f t="shared" si="2"/>
        <v>4.3184385548446808E-2</v>
      </c>
      <c r="H33" s="15">
        <f t="shared" si="1"/>
        <v>0.40352438554844683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24413</v>
      </c>
      <c r="E34" s="25">
        <v>24738</v>
      </c>
      <c r="F34" s="2">
        <f t="shared" si="0"/>
        <v>0.27949999999999997</v>
      </c>
      <c r="G34" s="14">
        <f t="shared" si="2"/>
        <v>3.1549214312595858E-2</v>
      </c>
      <c r="H34" s="15">
        <f t="shared" si="1"/>
        <v>0.3110492143125958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29425</v>
      </c>
      <c r="E35" s="25">
        <v>29724</v>
      </c>
      <c r="F35" s="2">
        <f t="shared" si="0"/>
        <v>0.25713999999999998</v>
      </c>
      <c r="G35" s="14">
        <f t="shared" si="2"/>
        <v>3.4159669397562417E-2</v>
      </c>
      <c r="H35" s="15">
        <f t="shared" si="1"/>
        <v>0.29129966939756241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30415</v>
      </c>
      <c r="E36" s="25">
        <v>31148</v>
      </c>
      <c r="F36" s="2">
        <f t="shared" si="0"/>
        <v>0.63037999999999994</v>
      </c>
      <c r="G36" s="14">
        <f t="shared" si="2"/>
        <v>3.8709319688504135E-2</v>
      </c>
      <c r="H36" s="15">
        <f t="shared" si="1"/>
        <v>0.66908931968850405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3.9380579567495536E-2</v>
      </c>
      <c r="H37" s="15">
        <f t="shared" si="1"/>
        <v>3.9380579567495536E-2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3.7888890947514645E-2</v>
      </c>
      <c r="H38" s="15">
        <f t="shared" si="1"/>
        <v>3.7888890947514645E-2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20495</v>
      </c>
      <c r="E39" s="26">
        <v>20508</v>
      </c>
      <c r="F39" s="2">
        <f t="shared" si="0"/>
        <v>1.1179999999999999E-2</v>
      </c>
      <c r="G39" s="14">
        <f t="shared" si="2"/>
        <v>6.0189635816228979E-2</v>
      </c>
      <c r="H39" s="15">
        <f t="shared" si="1"/>
        <v>7.1369635816228974E-2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43380</v>
      </c>
      <c r="E40" s="26">
        <v>43534</v>
      </c>
      <c r="F40" s="2">
        <f t="shared" si="0"/>
        <v>0.13244</v>
      </c>
      <c r="G40" s="14">
        <f t="shared" si="2"/>
        <v>6.4366363952175473E-2</v>
      </c>
      <c r="H40" s="15">
        <f t="shared" si="1"/>
        <v>0.19680636395217549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53172</v>
      </c>
      <c r="E41" s="26">
        <v>53943</v>
      </c>
      <c r="F41" s="2">
        <f t="shared" si="0"/>
        <v>0.66305999999999998</v>
      </c>
      <c r="G41" s="14">
        <f t="shared" si="2"/>
        <v>6.496303940016783E-2</v>
      </c>
      <c r="H41" s="15">
        <f t="shared" si="1"/>
        <v>0.72802303940016777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28760</v>
      </c>
      <c r="E42" s="26">
        <v>29085</v>
      </c>
      <c r="F42" s="2">
        <f t="shared" si="0"/>
        <v>0.27949999999999997</v>
      </c>
      <c r="G42" s="14">
        <f t="shared" si="2"/>
        <v>4.2811463393451585E-2</v>
      </c>
      <c r="H42" s="15">
        <f t="shared" si="1"/>
        <v>0.32231146339345157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2"/>
        <v>3.1772967605592992E-2</v>
      </c>
      <c r="H43" s="15">
        <f t="shared" si="1"/>
        <v>3.1772967605592992E-2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22328</v>
      </c>
      <c r="E44" s="26">
        <v>22578</v>
      </c>
      <c r="F44" s="2">
        <f t="shared" si="0"/>
        <v>0.215</v>
      </c>
      <c r="G44" s="14">
        <f t="shared" si="2"/>
        <v>3.4085084966563373E-2</v>
      </c>
      <c r="H44" s="15">
        <f t="shared" si="1"/>
        <v>0.24908508496656337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39616</v>
      </c>
      <c r="E45" s="26">
        <v>40031</v>
      </c>
      <c r="F45" s="2">
        <f t="shared" si="0"/>
        <v>0.3569</v>
      </c>
      <c r="G45" s="14">
        <f t="shared" si="2"/>
        <v>3.8858488550502231E-2</v>
      </c>
      <c r="H45" s="15">
        <f t="shared" si="1"/>
        <v>0.39575848855050222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42300</v>
      </c>
      <c r="E46" s="26">
        <v>42924</v>
      </c>
      <c r="F46" s="2">
        <f t="shared" si="0"/>
        <v>0.53664000000000001</v>
      </c>
      <c r="G46" s="14">
        <f t="shared" si="2"/>
        <v>3.9231410705497453E-2</v>
      </c>
      <c r="H46" s="15">
        <f t="shared" si="1"/>
        <v>0.57587141070549741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34903</v>
      </c>
      <c r="E47" s="26">
        <v>35740</v>
      </c>
      <c r="F47" s="2">
        <f t="shared" si="0"/>
        <v>0.71982000000000002</v>
      </c>
      <c r="G47" s="14">
        <f t="shared" si="2"/>
        <v>3.7515968792519422E-2</v>
      </c>
      <c r="H47" s="15">
        <f t="shared" si="1"/>
        <v>0.75733596879251941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35169</v>
      </c>
      <c r="E48" s="26">
        <v>36006</v>
      </c>
      <c r="F48" s="2">
        <f t="shared" si="0"/>
        <v>0.71982000000000002</v>
      </c>
      <c r="G48" s="14">
        <f t="shared" si="2"/>
        <v>5.8921700489245221E-2</v>
      </c>
      <c r="H48" s="15">
        <f t="shared" si="1"/>
        <v>0.77874170048924518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57192</v>
      </c>
      <c r="E49" s="26">
        <v>58198</v>
      </c>
      <c r="F49" s="2">
        <f t="shared" si="0"/>
        <v>0.86515999999999993</v>
      </c>
      <c r="G49" s="14">
        <f t="shared" si="2"/>
        <v>6.414261065917834E-2</v>
      </c>
      <c r="H49" s="15">
        <f t="shared" si="1"/>
        <v>0.9293026106591783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53555</v>
      </c>
      <c r="E50" s="26">
        <v>54631</v>
      </c>
      <c r="F50" s="2">
        <f t="shared" si="0"/>
        <v>0.92535999999999996</v>
      </c>
      <c r="G50" s="14">
        <f t="shared" si="2"/>
        <v>6.5186792693164963E-2</v>
      </c>
      <c r="H50" s="15">
        <f t="shared" si="1"/>
        <v>0.99054679269316492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31510</v>
      </c>
      <c r="E51" s="26">
        <v>31717</v>
      </c>
      <c r="F51" s="2">
        <f t="shared" si="0"/>
        <v>0.17801999999999998</v>
      </c>
      <c r="G51" s="14">
        <f t="shared" si="2"/>
        <v>4.2587710100454465E-2</v>
      </c>
      <c r="H51" s="15">
        <f t="shared" si="1"/>
        <v>0.22060771010045443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16319</v>
      </c>
      <c r="E52" s="26">
        <v>16457</v>
      </c>
      <c r="F52" s="2">
        <f t="shared" si="0"/>
        <v>0.11867999999999999</v>
      </c>
      <c r="G52" s="14">
        <f t="shared" si="2"/>
        <v>3.1996720898590125E-2</v>
      </c>
      <c r="H52" s="15">
        <f t="shared" si="1"/>
        <v>0.15067672089859013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26433</v>
      </c>
      <c r="E53" s="26">
        <v>26847</v>
      </c>
      <c r="F53" s="2">
        <f t="shared" si="0"/>
        <v>0.35603999999999997</v>
      </c>
      <c r="G53" s="14">
        <f t="shared" si="2"/>
        <v>3.3040902932576749E-2</v>
      </c>
      <c r="H53" s="15">
        <f t="shared" si="1"/>
        <v>0.38908090293257669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37707</v>
      </c>
      <c r="E54" s="26">
        <v>38777</v>
      </c>
      <c r="F54" s="2">
        <f t="shared" si="0"/>
        <v>0.92020000000000002</v>
      </c>
      <c r="G54" s="14">
        <f t="shared" si="2"/>
        <v>3.8560150826506052E-2</v>
      </c>
      <c r="H54" s="15">
        <f t="shared" si="1"/>
        <v>0.95876015082650612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35914</v>
      </c>
      <c r="E55" s="26">
        <v>36618</v>
      </c>
      <c r="F55" s="2">
        <f t="shared" si="0"/>
        <v>0.60543999999999998</v>
      </c>
      <c r="G55" s="14">
        <f t="shared" si="2"/>
        <v>3.9007657412500313E-2</v>
      </c>
      <c r="H55" s="15">
        <f t="shared" si="1"/>
        <v>0.64444765741250032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20517</v>
      </c>
      <c r="E56" s="26">
        <v>20603</v>
      </c>
      <c r="F56" s="2">
        <f t="shared" si="0"/>
        <v>7.3959999999999998E-2</v>
      </c>
      <c r="G56" s="14">
        <f t="shared" si="2"/>
        <v>3.7441384361520384E-2</v>
      </c>
      <c r="H56" s="15">
        <f t="shared" si="1"/>
        <v>0.11140138436152039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22658</v>
      </c>
      <c r="E57" s="26">
        <v>22688</v>
      </c>
      <c r="F57" s="2">
        <f t="shared" si="0"/>
        <v>2.58E-2</v>
      </c>
      <c r="G57" s="14">
        <f t="shared" si="2"/>
        <v>5.9443791506238533E-2</v>
      </c>
      <c r="H57" s="15">
        <f t="shared" si="1"/>
        <v>8.5243791506238537E-2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30479</v>
      </c>
      <c r="E58" s="26">
        <v>30491</v>
      </c>
      <c r="F58" s="2">
        <f t="shared" si="0"/>
        <v>1.0319999999999999E-2</v>
      </c>
      <c r="G58" s="14">
        <f t="shared" si="2"/>
        <v>6.4440948383174518E-2</v>
      </c>
      <c r="H58" s="15">
        <f t="shared" si="1"/>
        <v>7.4760948383174514E-2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43772</v>
      </c>
      <c r="E59" s="26">
        <v>43905</v>
      </c>
      <c r="F59" s="2">
        <f t="shared" si="0"/>
        <v>0.11438</v>
      </c>
      <c r="G59" s="14">
        <f t="shared" si="2"/>
        <v>6.5186792693164963E-2</v>
      </c>
      <c r="H59" s="15">
        <f t="shared" si="1"/>
        <v>0.17956679269316494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29136</v>
      </c>
      <c r="E60" s="26">
        <v>29136</v>
      </c>
      <c r="F60" s="2">
        <f t="shared" si="0"/>
        <v>0</v>
      </c>
      <c r="G60" s="14">
        <f t="shared" si="2"/>
        <v>4.2811463393451585E-2</v>
      </c>
      <c r="H60" s="15">
        <f t="shared" si="1"/>
        <v>4.2811463393451585E-2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25698</v>
      </c>
      <c r="E61" s="26">
        <v>25984</v>
      </c>
      <c r="F61" s="2">
        <f t="shared" si="0"/>
        <v>0.24595999999999998</v>
      </c>
      <c r="G61" s="14">
        <f t="shared" si="2"/>
        <v>3.1623798743594903E-2</v>
      </c>
      <c r="H61" s="15">
        <f t="shared" si="1"/>
        <v>0.2775837987435949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20603</v>
      </c>
      <c r="E62" s="26">
        <v>20978</v>
      </c>
      <c r="F62" s="2">
        <f t="shared" si="0"/>
        <v>0.32250000000000001</v>
      </c>
      <c r="G62" s="14">
        <f t="shared" si="2"/>
        <v>3.3861331673566239E-2</v>
      </c>
      <c r="H62" s="15">
        <f t="shared" si="1"/>
        <v>0.35636133167356626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28200</v>
      </c>
      <c r="E63" s="26">
        <v>28200</v>
      </c>
      <c r="F63" s="2">
        <f t="shared" si="0"/>
        <v>0</v>
      </c>
      <c r="G63" s="14">
        <f t="shared" si="2"/>
        <v>3.8336397533508912E-2</v>
      </c>
      <c r="H63" s="15">
        <f t="shared" si="1"/>
        <v>3.8336397533508912E-2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35938</v>
      </c>
      <c r="E64" s="26">
        <v>36810</v>
      </c>
      <c r="F64" s="2">
        <f t="shared" si="0"/>
        <v>0.74992000000000003</v>
      </c>
      <c r="G64" s="14">
        <f t="shared" si="2"/>
        <v>3.9604332860492676E-2</v>
      </c>
      <c r="H64" s="15">
        <f t="shared" si="1"/>
        <v>0.78952433286049273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9292</v>
      </c>
      <c r="E65" s="26">
        <v>9356</v>
      </c>
      <c r="F65" s="2">
        <f t="shared" si="0"/>
        <v>5.5039999999999999E-2</v>
      </c>
      <c r="G65" s="14">
        <f t="shared" si="2"/>
        <v>3.7217631068523244E-2</v>
      </c>
      <c r="H65" s="15">
        <f t="shared" si="1"/>
        <v>9.2257631068523249E-2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25318</v>
      </c>
      <c r="E66" s="84">
        <v>26069</v>
      </c>
      <c r="F66" s="85">
        <f t="shared" si="0"/>
        <v>0.64585999999999999</v>
      </c>
      <c r="G66" s="14">
        <f t="shared" si="2"/>
        <v>5.9592960368236622E-2</v>
      </c>
      <c r="H66" s="15">
        <f t="shared" si="1"/>
        <v>0.70545296036823657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56149</v>
      </c>
      <c r="E67" s="26">
        <v>56149</v>
      </c>
      <c r="F67" s="2">
        <f t="shared" si="0"/>
        <v>0</v>
      </c>
      <c r="G67" s="14">
        <f t="shared" si="2"/>
        <v>5.8175856179254776E-2</v>
      </c>
      <c r="H67" s="15">
        <f t="shared" si="1"/>
        <v>5.8175856179254776E-2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25966</v>
      </c>
      <c r="E68" s="26">
        <v>26671</v>
      </c>
      <c r="F68" s="2">
        <f t="shared" si="0"/>
        <v>0.60629999999999995</v>
      </c>
      <c r="G68" s="14">
        <f t="shared" si="2"/>
        <v>6.4888454969168785E-2</v>
      </c>
      <c r="H68" s="15">
        <f t="shared" si="1"/>
        <v>0.67118845496916868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4.2513125669455414E-2</v>
      </c>
      <c r="H69" s="15">
        <f t="shared" si="1"/>
        <v>4.2513125669455414E-2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3.1474629881596813E-2</v>
      </c>
      <c r="H70" s="15">
        <f t="shared" si="1"/>
        <v>3.1474629881596813E-2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17462</v>
      </c>
      <c r="E71" s="26">
        <v>17474</v>
      </c>
      <c r="F71" s="2">
        <f t="shared" si="0"/>
        <v>1.0319999999999999E-2</v>
      </c>
      <c r="G71" s="14">
        <f t="shared" si="2"/>
        <v>3.3935916104565284E-2</v>
      </c>
      <c r="H71" s="15">
        <f t="shared" si="1"/>
        <v>4.4255916104565279E-2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17429</v>
      </c>
      <c r="E72" s="26">
        <v>17908</v>
      </c>
      <c r="F72" s="2">
        <f t="shared" si="0"/>
        <v>0.41193999999999997</v>
      </c>
      <c r="G72" s="14">
        <f t="shared" si="2"/>
        <v>3.8485566395507008E-2</v>
      </c>
      <c r="H72" s="15">
        <f t="shared" si="1"/>
        <v>0.45042556639550696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38569</v>
      </c>
      <c r="E73" s="26">
        <v>39171</v>
      </c>
      <c r="F73" s="2">
        <f t="shared" si="0"/>
        <v>0.51771999999999996</v>
      </c>
      <c r="G73" s="14">
        <f t="shared" si="2"/>
        <v>3.9305995136496498E-2</v>
      </c>
      <c r="H73" s="15">
        <f t="shared" si="1"/>
        <v>0.55702599513649642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27589</v>
      </c>
      <c r="E74" s="26">
        <v>27946</v>
      </c>
      <c r="F74" s="2">
        <f t="shared" si="0"/>
        <v>0.30702000000000002</v>
      </c>
      <c r="G74" s="14">
        <f t="shared" si="2"/>
        <v>3.7217631068523244E-2</v>
      </c>
      <c r="H74" s="15">
        <f t="shared" si="1"/>
        <v>0.34423763106852323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31223</v>
      </c>
      <c r="E75" s="26">
        <v>32003</v>
      </c>
      <c r="F75" s="2">
        <f t="shared" si="0"/>
        <v>0.67079999999999995</v>
      </c>
      <c r="G75" s="14">
        <f t="shared" si="2"/>
        <v>5.9294622644240444E-2</v>
      </c>
      <c r="H75" s="15">
        <f t="shared" si="1"/>
        <v>0.73009462264424041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47689</v>
      </c>
      <c r="E76" s="26">
        <v>48678</v>
      </c>
      <c r="F76" s="2">
        <f t="shared" si="0"/>
        <v>0.85053999999999996</v>
      </c>
      <c r="G76" s="14">
        <f t="shared" si="2"/>
        <v>5.8250440610253813E-2</v>
      </c>
      <c r="H76" s="15">
        <f t="shared" si="1"/>
        <v>0.90879044061025382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43613</v>
      </c>
      <c r="E77" s="26">
        <v>43859</v>
      </c>
      <c r="F77" s="2">
        <f t="shared" si="0"/>
        <v>0.21156</v>
      </c>
      <c r="G77" s="14">
        <f t="shared" si="2"/>
        <v>6.4888454969168785E-2</v>
      </c>
      <c r="H77" s="15">
        <f t="shared" si="1"/>
        <v>0.27644845496916881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30558</v>
      </c>
      <c r="E78" s="26">
        <v>31006</v>
      </c>
      <c r="F78" s="2">
        <f t="shared" si="0"/>
        <v>0.38528000000000001</v>
      </c>
      <c r="G78" s="14">
        <f t="shared" si="2"/>
        <v>4.228937237645828E-2</v>
      </c>
      <c r="H78" s="15">
        <f t="shared" si="1"/>
        <v>0.42756937237645831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19498</v>
      </c>
      <c r="E79" s="26">
        <v>20082</v>
      </c>
      <c r="F79" s="2">
        <f t="shared" si="0"/>
        <v>0.50224000000000002</v>
      </c>
      <c r="G79" s="14">
        <f t="shared" si="2"/>
        <v>3.1698383174593947E-2</v>
      </c>
      <c r="H79" s="15">
        <f t="shared" si="1"/>
        <v>0.53393838317459397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38708</v>
      </c>
      <c r="E80" s="26">
        <v>38922</v>
      </c>
      <c r="F80" s="2">
        <f t="shared" si="0"/>
        <v>0.18404000000000001</v>
      </c>
      <c r="G80" s="14">
        <f t="shared" si="2"/>
        <v>3.3637578380569105E-2</v>
      </c>
      <c r="H80" s="15">
        <f t="shared" si="1"/>
        <v>0.21767757838056911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26">
        <v>5303</v>
      </c>
      <c r="E81" s="26">
        <v>5400</v>
      </c>
      <c r="F81" s="2">
        <f t="shared" si="0"/>
        <v>8.3419999999999994E-2</v>
      </c>
      <c r="G81" s="14">
        <f t="shared" si="2"/>
        <v>3.8261813102509867E-2</v>
      </c>
      <c r="H81" s="15">
        <f t="shared" si="1"/>
        <v>0.12168181310250986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9.14</v>
      </c>
      <c r="E82" s="29">
        <v>9.2100000000000009</v>
      </c>
      <c r="F82" s="2">
        <f>E82-D82</f>
        <v>7.0000000000000284E-2</v>
      </c>
      <c r="G82" s="14">
        <f t="shared" si="2"/>
        <v>3.9007657412500313E-2</v>
      </c>
      <c r="H82" s="15">
        <f t="shared" si="1"/>
        <v>0.1090076574125006</v>
      </c>
      <c r="I82" s="16"/>
      <c r="J82" s="24"/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32026</v>
      </c>
      <c r="E83" s="26">
        <v>32595</v>
      </c>
      <c r="F83" s="2">
        <f t="shared" ref="F83:F136" si="3">(E83-D83)*0.00086</f>
        <v>0.48934</v>
      </c>
      <c r="G83" s="14">
        <f t="shared" si="2"/>
        <v>3.6919293344527065E-2</v>
      </c>
      <c r="H83" s="15">
        <f t="shared" si="1"/>
        <v>0.52625929334452703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23544</v>
      </c>
      <c r="E84" s="26">
        <v>23545</v>
      </c>
      <c r="F84" s="2">
        <f t="shared" si="3"/>
        <v>8.5999999999999998E-4</v>
      </c>
      <c r="G84" s="14">
        <f t="shared" si="2"/>
        <v>5.8847116058246177E-2</v>
      </c>
      <c r="H84" s="15">
        <f t="shared" ref="H84:H136" si="4">F84+G84</f>
        <v>5.9707116058246176E-2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5.8250440610253813E-2</v>
      </c>
      <c r="H85" s="15">
        <f t="shared" si="4"/>
        <v>5.8250440610253813E-2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39173</v>
      </c>
      <c r="E86" s="26">
        <v>39198</v>
      </c>
      <c r="F86" s="2">
        <f t="shared" si="3"/>
        <v>2.1499999999999998E-2</v>
      </c>
      <c r="G86" s="14">
        <f t="shared" si="2"/>
        <v>5.8250440610253813E-2</v>
      </c>
      <c r="H86" s="15">
        <f t="shared" si="4"/>
        <v>7.9750440610253812E-2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15814</v>
      </c>
      <c r="E87" s="26">
        <v>16360</v>
      </c>
      <c r="F87" s="2">
        <f t="shared" si="3"/>
        <v>0.46955999999999998</v>
      </c>
      <c r="G87" s="14">
        <f t="shared" ref="G87:G136" si="5">C87*$G$12/6908.6</f>
        <v>4.2363956807457324E-2</v>
      </c>
      <c r="H87" s="15">
        <f t="shared" si="4"/>
        <v>0.51192395680745728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22145</v>
      </c>
      <c r="E88" s="26">
        <v>22807</v>
      </c>
      <c r="F88" s="2">
        <f t="shared" si="3"/>
        <v>0.56931999999999994</v>
      </c>
      <c r="G88" s="14">
        <f t="shared" si="5"/>
        <v>3.1325461019598724E-2</v>
      </c>
      <c r="H88" s="15">
        <f t="shared" si="4"/>
        <v>0.6006454610195987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21977</v>
      </c>
      <c r="E89" s="26">
        <v>22088</v>
      </c>
      <c r="F89" s="2">
        <f t="shared" si="3"/>
        <v>9.5460000000000003E-2</v>
      </c>
      <c r="G89" s="14">
        <f t="shared" si="5"/>
        <v>3.371216281156815E-2</v>
      </c>
      <c r="H89" s="15">
        <f t="shared" si="4"/>
        <v>0.12917216281156815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3.8336397533508912E-2</v>
      </c>
      <c r="H90" s="15">
        <f t="shared" si="4"/>
        <v>3.8336397533508912E-2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30141</v>
      </c>
      <c r="E91" s="26">
        <v>30675</v>
      </c>
      <c r="F91" s="2">
        <f t="shared" si="3"/>
        <v>0.45923999999999998</v>
      </c>
      <c r="G91" s="14">
        <f t="shared" si="5"/>
        <v>3.8858488550502231E-2</v>
      </c>
      <c r="H91" s="15">
        <f t="shared" si="4"/>
        <v>0.49809848855050221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17969</v>
      </c>
      <c r="E92" s="26">
        <v>18056</v>
      </c>
      <c r="F92" s="2">
        <f t="shared" si="3"/>
        <v>7.4819999999999998E-2</v>
      </c>
      <c r="G92" s="14">
        <f t="shared" si="5"/>
        <v>3.7068462206525161E-2</v>
      </c>
      <c r="H92" s="15">
        <f t="shared" si="4"/>
        <v>0.11188846220652515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34486</v>
      </c>
      <c r="E93" s="26">
        <v>35231</v>
      </c>
      <c r="F93" s="2">
        <f t="shared" si="3"/>
        <v>0.64069999999999994</v>
      </c>
      <c r="G93" s="14">
        <f t="shared" si="5"/>
        <v>5.8921700489245221E-2</v>
      </c>
      <c r="H93" s="15">
        <f t="shared" si="4"/>
        <v>0.6996217004892451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48082</v>
      </c>
      <c r="E94" s="26">
        <v>49369</v>
      </c>
      <c r="F94" s="2">
        <f t="shared" si="3"/>
        <v>1.1068199999999999</v>
      </c>
      <c r="G94" s="14">
        <f t="shared" si="5"/>
        <v>5.8399609472251909E-2</v>
      </c>
      <c r="H94" s="15">
        <f t="shared" si="4"/>
        <v>1.1652196094722518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5.8325025041252865E-2</v>
      </c>
      <c r="H95" s="15">
        <f t="shared" si="4"/>
        <v>5.8325025041252865E-2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13675</v>
      </c>
      <c r="E96" s="26">
        <v>13675</v>
      </c>
      <c r="F96" s="2">
        <f t="shared" si="3"/>
        <v>0</v>
      </c>
      <c r="G96" s="14">
        <f t="shared" si="5"/>
        <v>4.228937237645828E-2</v>
      </c>
      <c r="H96" s="15">
        <f t="shared" si="4"/>
        <v>4.228937237645828E-2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3518</v>
      </c>
      <c r="E97" s="26">
        <v>3518</v>
      </c>
      <c r="F97" s="2">
        <f t="shared" si="3"/>
        <v>0</v>
      </c>
      <c r="G97" s="14">
        <f t="shared" si="5"/>
        <v>3.1325461019598724E-2</v>
      </c>
      <c r="H97" s="15">
        <f t="shared" si="4"/>
        <v>3.1325461019598724E-2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26639</v>
      </c>
      <c r="E98" s="26">
        <v>27115</v>
      </c>
      <c r="F98" s="2">
        <f t="shared" si="3"/>
        <v>0.40936</v>
      </c>
      <c r="G98" s="14">
        <f t="shared" si="5"/>
        <v>3.3488409518571016E-2</v>
      </c>
      <c r="H98" s="15">
        <f t="shared" si="4"/>
        <v>0.44284840951857102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3.8261813102509867E-2</v>
      </c>
      <c r="H99" s="15">
        <f t="shared" si="4"/>
        <v>3.8261813102509867E-2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40741</v>
      </c>
      <c r="E100" s="26">
        <v>41134</v>
      </c>
      <c r="F100" s="2">
        <f t="shared" si="3"/>
        <v>0.33798</v>
      </c>
      <c r="G100" s="14">
        <f t="shared" si="5"/>
        <v>3.8485566395507008E-2</v>
      </c>
      <c r="H100" s="15">
        <f t="shared" si="4"/>
        <v>0.37646556639550699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9174</v>
      </c>
      <c r="E101" s="26">
        <v>9771</v>
      </c>
      <c r="F101" s="2">
        <f t="shared" si="3"/>
        <v>0.51341999999999999</v>
      </c>
      <c r="G101" s="14">
        <f t="shared" si="5"/>
        <v>3.7068462206525161E-2</v>
      </c>
      <c r="H101" s="15">
        <f t="shared" si="4"/>
        <v>0.55048846220652514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9818</v>
      </c>
      <c r="E102" s="26">
        <v>10206</v>
      </c>
      <c r="F102" s="2">
        <f t="shared" si="3"/>
        <v>0.33367999999999998</v>
      </c>
      <c r="G102" s="14">
        <f t="shared" si="5"/>
        <v>5.6460414266276751E-2</v>
      </c>
      <c r="H102" s="15">
        <f t="shared" si="4"/>
        <v>0.39014041426627671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39154</v>
      </c>
      <c r="E103" s="26">
        <v>39176</v>
      </c>
      <c r="F103" s="2">
        <f t="shared" si="3"/>
        <v>1.8919999999999999E-2</v>
      </c>
      <c r="G103" s="14">
        <f t="shared" si="5"/>
        <v>6.5708883710158275E-2</v>
      </c>
      <c r="H103" s="15">
        <f t="shared" si="4"/>
        <v>8.4628883710158281E-2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29032</v>
      </c>
      <c r="E104" s="26">
        <v>29705</v>
      </c>
      <c r="F104" s="2">
        <f t="shared" si="3"/>
        <v>0.57877999999999996</v>
      </c>
      <c r="G104" s="14">
        <f t="shared" si="5"/>
        <v>3.6546371189531843E-2</v>
      </c>
      <c r="H104" s="15">
        <f t="shared" si="4"/>
        <v>0.61532637118953182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15379</v>
      </c>
      <c r="E105" s="26">
        <v>15382</v>
      </c>
      <c r="F105" s="2">
        <f t="shared" si="3"/>
        <v>2.5799999999999998E-3</v>
      </c>
      <c r="G105" s="14">
        <f t="shared" si="5"/>
        <v>3.1772967605592992E-2</v>
      </c>
      <c r="H105" s="15">
        <f t="shared" si="4"/>
        <v>3.4352967605592991E-2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11765</v>
      </c>
      <c r="E106" s="26">
        <v>11765</v>
      </c>
      <c r="F106" s="2">
        <f t="shared" si="3"/>
        <v>0</v>
      </c>
      <c r="G106" s="14">
        <f t="shared" si="5"/>
        <v>3.3562993949570061E-2</v>
      </c>
      <c r="H106" s="15">
        <f t="shared" si="4"/>
        <v>3.3562993949570061E-2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37673</v>
      </c>
      <c r="E107" s="26">
        <v>38551</v>
      </c>
      <c r="F107" s="2">
        <f t="shared" si="3"/>
        <v>0.75507999999999997</v>
      </c>
      <c r="G107" s="14">
        <f t="shared" si="5"/>
        <v>3.818722867151083E-2</v>
      </c>
      <c r="H107" s="15">
        <f t="shared" si="4"/>
        <v>0.79326722867151078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26100</v>
      </c>
      <c r="E108" s="26">
        <v>26212</v>
      </c>
      <c r="F108" s="2">
        <f t="shared" si="3"/>
        <v>9.6320000000000003E-2</v>
      </c>
      <c r="G108" s="14">
        <f t="shared" si="5"/>
        <v>3.8858488550502231E-2</v>
      </c>
      <c r="H108" s="15">
        <f t="shared" si="4"/>
        <v>0.13517848855050224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37524</v>
      </c>
      <c r="E109" s="26">
        <v>38494</v>
      </c>
      <c r="F109" s="2">
        <f t="shared" si="3"/>
        <v>0.83419999999999994</v>
      </c>
      <c r="G109" s="14">
        <f t="shared" si="5"/>
        <v>3.7143046637524199E-2</v>
      </c>
      <c r="H109" s="15">
        <f t="shared" si="4"/>
        <v>0.87134304663752415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35684</v>
      </c>
      <c r="E110" s="26">
        <v>36185</v>
      </c>
      <c r="F110" s="2">
        <f t="shared" si="3"/>
        <v>0.43085999999999997</v>
      </c>
      <c r="G110" s="14">
        <f t="shared" si="5"/>
        <v>5.6311245404278662E-2</v>
      </c>
      <c r="H110" s="15">
        <f t="shared" si="4"/>
        <v>0.48717124540427864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2.5358706539675157E-2</v>
      </c>
      <c r="H111" s="47">
        <f t="shared" si="4"/>
        <v>2.5358706539675157E-2</v>
      </c>
      <c r="J111" s="93" t="s">
        <v>92</v>
      </c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3.6620955620530894E-2</v>
      </c>
      <c r="H112" s="47">
        <f t="shared" si="4"/>
        <v>3.6620955620530894E-2</v>
      </c>
      <c r="J112" s="93" t="s">
        <v>92</v>
      </c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48">
        <f t="shared" si="5"/>
        <v>3.617344903453662E-2</v>
      </c>
      <c r="H113" s="47">
        <f t="shared" si="4"/>
        <v>3.617344903453662E-2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15103</v>
      </c>
      <c r="E114" s="26">
        <v>15428</v>
      </c>
      <c r="F114" s="2">
        <f t="shared" si="3"/>
        <v>0.27949999999999997</v>
      </c>
      <c r="G114" s="14">
        <f t="shared" si="5"/>
        <v>3.1623798743594903E-2</v>
      </c>
      <c r="H114" s="15">
        <f t="shared" si="4"/>
        <v>0.31112379874359486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29859</v>
      </c>
      <c r="E115" s="26">
        <v>30515</v>
      </c>
      <c r="F115" s="2">
        <f t="shared" si="3"/>
        <v>0.56415999999999999</v>
      </c>
      <c r="G115" s="14">
        <f t="shared" si="5"/>
        <v>3.4308838259560506E-2</v>
      </c>
      <c r="H115" s="15">
        <f t="shared" si="4"/>
        <v>0.59846883825956054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17737</v>
      </c>
      <c r="E116" s="26">
        <v>17737</v>
      </c>
      <c r="F116" s="2">
        <f t="shared" si="3"/>
        <v>0</v>
      </c>
      <c r="G116" s="14">
        <f t="shared" si="5"/>
        <v>3.9082241843499357E-2</v>
      </c>
      <c r="H116" s="15">
        <f t="shared" si="4"/>
        <v>3.9082241843499357E-2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39524</v>
      </c>
      <c r="E117" s="26">
        <v>40361</v>
      </c>
      <c r="F117" s="2">
        <f t="shared" si="3"/>
        <v>0.71982000000000002</v>
      </c>
      <c r="G117" s="14">
        <f t="shared" si="5"/>
        <v>3.8560150826506052E-2</v>
      </c>
      <c r="H117" s="15">
        <f t="shared" si="4"/>
        <v>0.75838015082650612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30525</v>
      </c>
      <c r="E118" s="26">
        <v>30536</v>
      </c>
      <c r="F118" s="2">
        <f t="shared" si="3"/>
        <v>9.4599999999999997E-3</v>
      </c>
      <c r="G118" s="14">
        <f t="shared" si="5"/>
        <v>3.736679993052134E-2</v>
      </c>
      <c r="H118" s="15">
        <f t="shared" si="4"/>
        <v>4.6826799930521343E-2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20093</v>
      </c>
      <c r="E119" s="26">
        <v>20536</v>
      </c>
      <c r="F119" s="2">
        <f t="shared" si="3"/>
        <v>0.38097999999999999</v>
      </c>
      <c r="G119" s="14">
        <f t="shared" si="5"/>
        <v>5.7131674145268145E-2</v>
      </c>
      <c r="H119" s="15">
        <f t="shared" si="4"/>
        <v>0.43811167414526814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61767</v>
      </c>
      <c r="E120" s="26">
        <v>62632</v>
      </c>
      <c r="F120" s="2">
        <f t="shared" si="3"/>
        <v>0.74390000000000001</v>
      </c>
      <c r="G120" s="14">
        <f t="shared" si="5"/>
        <v>6.9288936398112427E-2</v>
      </c>
      <c r="H120" s="15">
        <f t="shared" si="4"/>
        <v>0.81318893639811241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31133</v>
      </c>
      <c r="E121" s="26">
        <v>31501</v>
      </c>
      <c r="F121" s="2">
        <f t="shared" si="3"/>
        <v>0.31647999999999998</v>
      </c>
      <c r="G121" s="14">
        <f t="shared" si="5"/>
        <v>3.5800526879541397E-2</v>
      </c>
      <c r="H121" s="15">
        <f t="shared" si="4"/>
        <v>0.35228052687954137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26630</v>
      </c>
      <c r="E122" s="26">
        <v>27047</v>
      </c>
      <c r="F122" s="2">
        <f t="shared" si="3"/>
        <v>0.35861999999999999</v>
      </c>
      <c r="G122" s="14">
        <f t="shared" si="5"/>
        <v>3.1698383174593947E-2</v>
      </c>
      <c r="H122" s="15">
        <f t="shared" si="4"/>
        <v>0.39031838317459394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5"/>
        <v>3.3861331673566239E-2</v>
      </c>
      <c r="H123" s="15">
        <f t="shared" si="4"/>
        <v>3.3861331673566239E-2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25346</v>
      </c>
      <c r="E124" s="26">
        <v>26109</v>
      </c>
      <c r="F124" s="2">
        <f t="shared" si="3"/>
        <v>0.65617999999999999</v>
      </c>
      <c r="G124" s="14">
        <f t="shared" si="5"/>
        <v>3.8560150826506052E-2</v>
      </c>
      <c r="H124" s="15">
        <f t="shared" si="4"/>
        <v>0.69474015082650609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32629</v>
      </c>
      <c r="E125" s="26">
        <v>32629</v>
      </c>
      <c r="F125" s="2">
        <f t="shared" si="3"/>
        <v>0</v>
      </c>
      <c r="G125" s="14">
        <f t="shared" si="5"/>
        <v>3.863473525750509E-2</v>
      </c>
      <c r="H125" s="15">
        <f t="shared" si="4"/>
        <v>3.863473525750509E-2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3.7217631068523244E-2</v>
      </c>
      <c r="H126" s="15">
        <f t="shared" si="4"/>
        <v>3.7217631068523244E-2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4.1245190342471649E-2</v>
      </c>
      <c r="H127" s="15">
        <f t="shared" si="4"/>
        <v>4.1245190342471649E-2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34795</v>
      </c>
      <c r="E128" s="26">
        <v>35792</v>
      </c>
      <c r="F128" s="2">
        <f t="shared" si="3"/>
        <v>0.85741999999999996</v>
      </c>
      <c r="G128" s="14">
        <f t="shared" si="5"/>
        <v>4.6093178357409552E-2</v>
      </c>
      <c r="H128" s="15">
        <f t="shared" si="4"/>
        <v>0.90351317835740952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30622</v>
      </c>
      <c r="E129" s="26">
        <v>31350</v>
      </c>
      <c r="F129" s="2">
        <f t="shared" si="3"/>
        <v>0.62607999999999997</v>
      </c>
      <c r="G129" s="14">
        <f t="shared" si="5"/>
        <v>3.5576773586544271E-2</v>
      </c>
      <c r="H129" s="15">
        <f t="shared" si="4"/>
        <v>0.66165677358654429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26504</v>
      </c>
      <c r="E130" s="26">
        <v>26732</v>
      </c>
      <c r="F130" s="2">
        <f t="shared" si="3"/>
        <v>0.19608</v>
      </c>
      <c r="G130" s="14">
        <f t="shared" si="5"/>
        <v>3.818722867151083E-2</v>
      </c>
      <c r="H130" s="15">
        <f t="shared" si="4"/>
        <v>0.23426722867151084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36430</v>
      </c>
      <c r="E131" s="26">
        <v>37186</v>
      </c>
      <c r="F131" s="2">
        <f t="shared" si="3"/>
        <v>0.65015999999999996</v>
      </c>
      <c r="G131" s="14">
        <f t="shared" si="5"/>
        <v>3.8709319688504135E-2</v>
      </c>
      <c r="H131" s="15">
        <f t="shared" si="4"/>
        <v>0.68886931968850407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21569</v>
      </c>
      <c r="E132" s="26">
        <v>21569</v>
      </c>
      <c r="F132" s="2">
        <f t="shared" si="3"/>
        <v>0</v>
      </c>
      <c r="G132" s="14">
        <f t="shared" si="5"/>
        <v>3.736679993052134E-2</v>
      </c>
      <c r="H132" s="15">
        <f t="shared" si="4"/>
        <v>3.736679993052134E-2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21354</v>
      </c>
      <c r="E133" s="26">
        <v>21354</v>
      </c>
      <c r="F133" s="2">
        <f t="shared" si="3"/>
        <v>0</v>
      </c>
      <c r="G133" s="14">
        <f t="shared" si="5"/>
        <v>4.5571087340416247E-2</v>
      </c>
      <c r="H133" s="15">
        <f t="shared" si="4"/>
        <v>4.5571087340416247E-2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37118</v>
      </c>
      <c r="E134" s="84">
        <v>37782</v>
      </c>
      <c r="F134" s="2">
        <f t="shared" si="3"/>
        <v>0.57103999999999999</v>
      </c>
      <c r="G134" s="14">
        <f t="shared" si="5"/>
        <v>4.4676074168427699E-2</v>
      </c>
      <c r="H134" s="15">
        <f t="shared" si="4"/>
        <v>0.61571607416842766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9020</v>
      </c>
      <c r="E135" s="84">
        <v>9082</v>
      </c>
      <c r="F135" s="2">
        <f t="shared" si="3"/>
        <v>5.3319999999999999E-2</v>
      </c>
      <c r="G135" s="14">
        <f t="shared" si="5"/>
        <v>3.4159669397562417E-2</v>
      </c>
      <c r="H135" s="15">
        <f t="shared" si="4"/>
        <v>8.747966939756241E-2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37239</v>
      </c>
      <c r="E136" s="84">
        <v>37727</v>
      </c>
      <c r="F136" s="2">
        <f t="shared" si="3"/>
        <v>0.41968</v>
      </c>
      <c r="G136" s="14">
        <f t="shared" si="5"/>
        <v>3.8485566395507008E-2</v>
      </c>
      <c r="H136" s="15">
        <f t="shared" si="4"/>
        <v>0.45816556639550698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38.504260000000002</v>
      </c>
      <c r="G137" s="17">
        <f>SUM(G19:G136)</f>
        <v>5.1527399999999943</v>
      </c>
      <c r="H137" s="17">
        <f>SUM(H19:H136)</f>
        <v>43.656999999999982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25.03.19</v>
      </c>
      <c r="E139" s="12" t="str">
        <f>E18</f>
        <v>Показания кВт на 18.04.19</v>
      </c>
      <c r="F139" s="19" t="s">
        <v>34</v>
      </c>
      <c r="G139" s="24"/>
      <c r="H139" s="24"/>
      <c r="I139" s="24"/>
    </row>
    <row r="140" spans="1:19" x14ac:dyDescent="0.25">
      <c r="A140" s="133" t="s">
        <v>24</v>
      </c>
      <c r="B140" s="3">
        <v>49730695</v>
      </c>
      <c r="C140" s="3">
        <v>88.2</v>
      </c>
      <c r="D140" s="27">
        <v>102102</v>
      </c>
      <c r="E140" s="27">
        <v>104096</v>
      </c>
      <c r="F140" s="13">
        <f>(E140-D140)*0.00086</f>
        <v>1.7148399999999999</v>
      </c>
      <c r="G140" s="24"/>
      <c r="H140" s="24"/>
      <c r="I140" s="24"/>
    </row>
    <row r="141" spans="1:19" x14ac:dyDescent="0.25">
      <c r="A141" s="133" t="s">
        <v>25</v>
      </c>
      <c r="B141" s="3">
        <v>49777184</v>
      </c>
      <c r="C141" s="3">
        <v>95.2</v>
      </c>
      <c r="D141" s="27">
        <v>102428</v>
      </c>
      <c r="E141" s="27">
        <v>104635</v>
      </c>
      <c r="F141" s="13">
        <f>(E141-D141)*0.00086</f>
        <v>1.89802</v>
      </c>
      <c r="G141" s="24"/>
      <c r="H141" s="24"/>
      <c r="I141" s="24"/>
    </row>
    <row r="142" spans="1:19" x14ac:dyDescent="0.25">
      <c r="A142" s="133" t="s">
        <v>26</v>
      </c>
      <c r="B142" s="3">
        <v>49777197</v>
      </c>
      <c r="C142" s="3">
        <v>94.5</v>
      </c>
      <c r="D142" s="27">
        <v>86493</v>
      </c>
      <c r="E142" s="27">
        <v>87138</v>
      </c>
      <c r="F142" s="13">
        <f>(E142-D142)*0.00086</f>
        <v>0.55469999999999997</v>
      </c>
      <c r="G142" s="24"/>
      <c r="H142" s="24"/>
      <c r="I142" s="24"/>
    </row>
    <row r="143" spans="1:19" x14ac:dyDescent="0.25">
      <c r="A143" s="133" t="s">
        <v>27</v>
      </c>
      <c r="B143" s="3">
        <v>49777207</v>
      </c>
      <c r="C143" s="3">
        <v>66</v>
      </c>
      <c r="D143" s="27">
        <v>82146</v>
      </c>
      <c r="E143" s="27">
        <v>83956</v>
      </c>
      <c r="F143" s="13">
        <f>(E143-D143)*0.00086</f>
        <v>1.5566</v>
      </c>
      <c r="G143" s="24"/>
      <c r="H143" s="24"/>
      <c r="S143" s="37"/>
    </row>
    <row r="144" spans="1:19" x14ac:dyDescent="0.25">
      <c r="A144" s="133" t="s">
        <v>28</v>
      </c>
      <c r="B144" s="3">
        <v>49777210</v>
      </c>
      <c r="C144" s="3">
        <v>64.2</v>
      </c>
      <c r="D144" s="27">
        <v>73008</v>
      </c>
      <c r="E144" s="27">
        <v>73801</v>
      </c>
      <c r="F144" s="13">
        <f>(E144-D144)*0.00086</f>
        <v>0.68198000000000003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6.4061399999999997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K84" sqref="K84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6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35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94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35"/>
      <c r="F5" s="135"/>
      <c r="G5" s="135"/>
      <c r="H5" s="135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95</v>
      </c>
      <c r="H7" s="137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42.8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34.360440000000004</v>
      </c>
      <c r="H11" s="63"/>
      <c r="I11" s="62"/>
      <c r="J11" s="224" t="s">
        <v>93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8.4395599999999931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0.60888000000000009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91</v>
      </c>
      <c r="E18" s="12" t="s">
        <v>96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45223</v>
      </c>
      <c r="E19" s="25">
        <v>45455</v>
      </c>
      <c r="F19" s="2">
        <f t="shared" ref="F19:F81" si="0">(E19-D19)*0.00086</f>
        <v>0.19952</v>
      </c>
      <c r="G19" s="14">
        <f>C19/6908.6*$G$12</f>
        <v>6.3156826563992657E-2</v>
      </c>
      <c r="H19" s="15">
        <f>F19+G19</f>
        <v>0.26267682656399266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35369</v>
      </c>
      <c r="E20" s="25">
        <v>35663</v>
      </c>
      <c r="F20" s="2">
        <f t="shared" si="0"/>
        <v>0.25284000000000001</v>
      </c>
      <c r="G20" s="14">
        <f>C20/6908.6*$G$12</f>
        <v>5.9614180586515304E-2</v>
      </c>
      <c r="H20" s="15">
        <f t="shared" ref="H20:H83" si="1">F20+G20</f>
        <v>0.31245418058651531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40253</v>
      </c>
      <c r="E21" s="25">
        <v>40727</v>
      </c>
      <c r="F21" s="2">
        <f t="shared" si="0"/>
        <v>0.40764</v>
      </c>
      <c r="G21" s="14">
        <f>C21/6908.6*$G$12</f>
        <v>9.7483844483686924E-2</v>
      </c>
      <c r="H21" s="15">
        <f t="shared" si="1"/>
        <v>0.50512384448368697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83628</v>
      </c>
      <c r="E22" s="25">
        <v>84551</v>
      </c>
      <c r="F22" s="2">
        <f t="shared" si="0"/>
        <v>0.79377999999999993</v>
      </c>
      <c r="G22" s="14">
        <f>C22/6908.6*$G$12</f>
        <v>0.10298105375908279</v>
      </c>
      <c r="H22" s="15">
        <f t="shared" si="1"/>
        <v>0.89676105375908266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59316</v>
      </c>
      <c r="E23" s="25">
        <v>60417</v>
      </c>
      <c r="F23" s="2">
        <f t="shared" si="0"/>
        <v>0.94685999999999992</v>
      </c>
      <c r="G23" s="14">
        <f t="shared" ref="G23:G86" si="2">C23*$G$12/6908.6</f>
        <v>0.10310321396520269</v>
      </c>
      <c r="H23" s="15">
        <f t="shared" si="1"/>
        <v>1.0499632139652026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21404</v>
      </c>
      <c r="E24" s="25">
        <v>21583</v>
      </c>
      <c r="F24" s="2">
        <f t="shared" si="0"/>
        <v>0.15393999999999999</v>
      </c>
      <c r="G24" s="14">
        <f t="shared" si="2"/>
        <v>7.0730759343426972E-2</v>
      </c>
      <c r="H24" s="15">
        <f t="shared" si="1"/>
        <v>0.22467075934342695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29115</v>
      </c>
      <c r="E25" s="25">
        <v>29720</v>
      </c>
      <c r="F25" s="2">
        <f t="shared" si="0"/>
        <v>0.52029999999999998</v>
      </c>
      <c r="G25" s="14">
        <f t="shared" si="2"/>
        <v>5.2651048837680521E-2</v>
      </c>
      <c r="H25" s="15">
        <f t="shared" si="1"/>
        <v>0.57295104883768055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30787</v>
      </c>
      <c r="E26" s="25">
        <v>31542</v>
      </c>
      <c r="F26" s="2">
        <f t="shared" si="0"/>
        <v>0.64929999999999999</v>
      </c>
      <c r="G26" s="14">
        <f t="shared" si="2"/>
        <v>5.5582893784558329E-2</v>
      </c>
      <c r="H26" s="15">
        <f t="shared" si="1"/>
        <v>0.70488289378455837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19490</v>
      </c>
      <c r="E27" s="25">
        <v>19886</v>
      </c>
      <c r="F27" s="2">
        <f t="shared" si="0"/>
        <v>0.34055999999999997</v>
      </c>
      <c r="G27" s="14">
        <f t="shared" si="2"/>
        <v>6.3523307182352384E-2</v>
      </c>
      <c r="H27" s="15">
        <f t="shared" si="1"/>
        <v>0.40408330718235236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44304</v>
      </c>
      <c r="E28" s="25">
        <v>44683</v>
      </c>
      <c r="F28" s="2">
        <f t="shared" si="0"/>
        <v>0.32594000000000001</v>
      </c>
      <c r="G28" s="14">
        <f t="shared" si="2"/>
        <v>6.4256268419071824E-2</v>
      </c>
      <c r="H28" s="15">
        <f t="shared" si="1"/>
        <v>0.39019626841907185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2">
        <f t="shared" si="0"/>
        <v>0</v>
      </c>
      <c r="G29" s="14">
        <f t="shared" si="2"/>
        <v>6.1690904090553743E-2</v>
      </c>
      <c r="H29" s="15">
        <f t="shared" si="1"/>
        <v>6.1690904090553743E-2</v>
      </c>
      <c r="J29" s="24" t="s">
        <v>97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34354</v>
      </c>
      <c r="E30" s="25">
        <v>34910</v>
      </c>
      <c r="F30" s="2">
        <f t="shared" si="0"/>
        <v>0.47815999999999997</v>
      </c>
      <c r="G30" s="14">
        <f t="shared" si="2"/>
        <v>9.8827606751005923E-2</v>
      </c>
      <c r="H30" s="15">
        <f t="shared" si="1"/>
        <v>0.57698760675100591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40672</v>
      </c>
      <c r="E31" s="25">
        <v>40672</v>
      </c>
      <c r="F31" s="2">
        <f t="shared" si="0"/>
        <v>0</v>
      </c>
      <c r="G31" s="14">
        <f t="shared" si="2"/>
        <v>0.10212593231624342</v>
      </c>
      <c r="H31" s="15">
        <f t="shared" si="1"/>
        <v>0.10212593231624342</v>
      </c>
      <c r="J31" s="24" t="s">
        <v>98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48206</v>
      </c>
      <c r="E32" s="25">
        <v>48727</v>
      </c>
      <c r="F32" s="2">
        <f t="shared" si="0"/>
        <v>0.44806000000000001</v>
      </c>
      <c r="G32" s="14">
        <f t="shared" si="2"/>
        <v>0.10383617520192215</v>
      </c>
      <c r="H32" s="15">
        <f t="shared" si="1"/>
        <v>0.55189617520192213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31590</v>
      </c>
      <c r="E33" s="25">
        <v>32104</v>
      </c>
      <c r="F33" s="2">
        <f t="shared" si="0"/>
        <v>0.44203999999999999</v>
      </c>
      <c r="G33" s="14">
        <f t="shared" si="2"/>
        <v>7.0730759343426972E-2</v>
      </c>
      <c r="H33" s="15">
        <f t="shared" si="1"/>
        <v>0.51277075934342697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24738</v>
      </c>
      <c r="E34" s="25">
        <v>24826</v>
      </c>
      <c r="F34" s="2">
        <f t="shared" si="0"/>
        <v>7.5679999999999997E-2</v>
      </c>
      <c r="G34" s="14">
        <f t="shared" si="2"/>
        <v>5.1673767188721256E-2</v>
      </c>
      <c r="H34" s="15">
        <f t="shared" si="1"/>
        <v>0.12735376718872127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29724</v>
      </c>
      <c r="E35" s="25">
        <v>30275</v>
      </c>
      <c r="F35" s="2">
        <f t="shared" si="0"/>
        <v>0.47386</v>
      </c>
      <c r="G35" s="14">
        <f t="shared" si="2"/>
        <v>5.5949374402918056E-2</v>
      </c>
      <c r="H35" s="15">
        <f t="shared" si="1"/>
        <v>0.52980937440291809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31148</v>
      </c>
      <c r="E36" s="25">
        <v>31781</v>
      </c>
      <c r="F36" s="2">
        <f t="shared" si="0"/>
        <v>0.54437999999999998</v>
      </c>
      <c r="G36" s="14">
        <f t="shared" si="2"/>
        <v>6.3401146976232461E-2</v>
      </c>
      <c r="H36" s="15">
        <f t="shared" si="1"/>
        <v>0.60778114697623242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6.4500588831311642E-2</v>
      </c>
      <c r="H37" s="15">
        <f t="shared" si="1"/>
        <v>6.4500588831311642E-2</v>
      </c>
      <c r="J37" s="24" t="s">
        <v>99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6.205738470891347E-2</v>
      </c>
      <c r="H38" s="15">
        <f t="shared" si="1"/>
        <v>6.205738470891347E-2</v>
      </c>
      <c r="J38" s="24" t="s">
        <v>99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20508</v>
      </c>
      <c r="E39" s="26">
        <v>20571</v>
      </c>
      <c r="F39" s="2">
        <f t="shared" si="0"/>
        <v>5.4179999999999999E-2</v>
      </c>
      <c r="G39" s="14">
        <f t="shared" si="2"/>
        <v>9.8583286338766091E-2</v>
      </c>
      <c r="H39" s="15">
        <f t="shared" si="1"/>
        <v>0.1527632863387661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43534</v>
      </c>
      <c r="E40" s="26">
        <v>43770</v>
      </c>
      <c r="F40" s="2">
        <f t="shared" si="0"/>
        <v>0.20296</v>
      </c>
      <c r="G40" s="14">
        <f t="shared" si="2"/>
        <v>0.10542425788148096</v>
      </c>
      <c r="H40" s="15">
        <f t="shared" si="1"/>
        <v>0.30838425788148094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53943</v>
      </c>
      <c r="E41" s="26">
        <v>55013</v>
      </c>
      <c r="F41" s="2">
        <f t="shared" si="0"/>
        <v>0.92020000000000002</v>
      </c>
      <c r="G41" s="14">
        <f t="shared" si="2"/>
        <v>0.10640153953044022</v>
      </c>
      <c r="H41" s="15">
        <f t="shared" si="1"/>
        <v>1.0266015395304402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29085</v>
      </c>
      <c r="E42" s="26">
        <v>29585</v>
      </c>
      <c r="F42" s="2">
        <f t="shared" si="0"/>
        <v>0.43</v>
      </c>
      <c r="G42" s="14">
        <f t="shared" si="2"/>
        <v>7.0119958312827427E-2</v>
      </c>
      <c r="H42" s="15">
        <f t="shared" si="1"/>
        <v>0.50011995831282741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2"/>
        <v>5.204024780708099E-2</v>
      </c>
      <c r="H43" s="15">
        <f t="shared" si="1"/>
        <v>5.204024780708099E-2</v>
      </c>
      <c r="J43" s="24" t="s">
        <v>100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22578</v>
      </c>
      <c r="E44" s="26">
        <v>22899</v>
      </c>
      <c r="F44" s="2">
        <f t="shared" si="0"/>
        <v>0.27605999999999997</v>
      </c>
      <c r="G44" s="14">
        <f t="shared" si="2"/>
        <v>5.5827214196798147E-2</v>
      </c>
      <c r="H44" s="15">
        <f t="shared" si="1"/>
        <v>0.33188721419679812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40031</v>
      </c>
      <c r="E45" s="26">
        <v>40031</v>
      </c>
      <c r="F45" s="2">
        <f t="shared" si="0"/>
        <v>0</v>
      </c>
      <c r="G45" s="14">
        <f t="shared" si="2"/>
        <v>6.3645467388472279E-2</v>
      </c>
      <c r="H45" s="15">
        <f t="shared" si="1"/>
        <v>6.3645467388472279E-2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42924</v>
      </c>
      <c r="E46" s="26">
        <v>43572</v>
      </c>
      <c r="F46" s="2">
        <f t="shared" si="0"/>
        <v>0.55728</v>
      </c>
      <c r="G46" s="14">
        <f t="shared" si="2"/>
        <v>6.4256268419071824E-2</v>
      </c>
      <c r="H46" s="15">
        <f t="shared" si="1"/>
        <v>0.62153626841907184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35740</v>
      </c>
      <c r="E47" s="26">
        <v>36180</v>
      </c>
      <c r="F47" s="2">
        <f t="shared" si="0"/>
        <v>0.37840000000000001</v>
      </c>
      <c r="G47" s="14">
        <f t="shared" si="2"/>
        <v>6.1446583678313932E-2</v>
      </c>
      <c r="H47" s="15">
        <f t="shared" si="1"/>
        <v>0.43984658367831397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36006</v>
      </c>
      <c r="E48" s="26">
        <v>36172</v>
      </c>
      <c r="F48" s="2">
        <f t="shared" si="0"/>
        <v>0.14276</v>
      </c>
      <c r="G48" s="14">
        <f t="shared" si="2"/>
        <v>9.6506562834727638E-2</v>
      </c>
      <c r="H48" s="15">
        <f t="shared" si="1"/>
        <v>0.23926656283472764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58198</v>
      </c>
      <c r="E49" s="26">
        <v>59040</v>
      </c>
      <c r="F49" s="2">
        <f t="shared" si="0"/>
        <v>0.72411999999999999</v>
      </c>
      <c r="G49" s="14">
        <f t="shared" si="2"/>
        <v>0.10505777726312124</v>
      </c>
      <c r="H49" s="15">
        <f t="shared" si="1"/>
        <v>0.82917777726312125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54631</v>
      </c>
      <c r="E50" s="26">
        <v>55541</v>
      </c>
      <c r="F50" s="2">
        <f t="shared" si="0"/>
        <v>0.78259999999999996</v>
      </c>
      <c r="G50" s="14">
        <f t="shared" si="2"/>
        <v>0.10676802014879996</v>
      </c>
      <c r="H50" s="15">
        <f t="shared" si="1"/>
        <v>0.8893680201487999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31717</v>
      </c>
      <c r="E51" s="26">
        <v>31999</v>
      </c>
      <c r="F51" s="2">
        <f t="shared" si="0"/>
        <v>0.24251999999999999</v>
      </c>
      <c r="G51" s="14">
        <f t="shared" si="2"/>
        <v>6.9753477694467714E-2</v>
      </c>
      <c r="H51" s="15">
        <f t="shared" si="1"/>
        <v>0.31227347769446767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16457</v>
      </c>
      <c r="E52" s="26">
        <v>16804</v>
      </c>
      <c r="F52" s="2">
        <f t="shared" si="0"/>
        <v>0.29842000000000002</v>
      </c>
      <c r="G52" s="14">
        <f t="shared" si="2"/>
        <v>5.240672842544071E-2</v>
      </c>
      <c r="H52" s="15">
        <f t="shared" si="1"/>
        <v>0.35082672842544071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26847</v>
      </c>
      <c r="E53" s="26">
        <v>27208</v>
      </c>
      <c r="F53" s="2">
        <f t="shared" si="0"/>
        <v>0.31046000000000001</v>
      </c>
      <c r="G53" s="14">
        <f t="shared" si="2"/>
        <v>5.4116971311119422E-2</v>
      </c>
      <c r="H53" s="15">
        <f t="shared" si="1"/>
        <v>0.36457697131111944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38777</v>
      </c>
      <c r="E54" s="26">
        <v>38961</v>
      </c>
      <c r="F54" s="2">
        <f t="shared" si="0"/>
        <v>0.15823999999999999</v>
      </c>
      <c r="G54" s="14">
        <f t="shared" si="2"/>
        <v>6.3156826563992657E-2</v>
      </c>
      <c r="H54" s="15">
        <f t="shared" si="1"/>
        <v>0.22139682656399265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36618</v>
      </c>
      <c r="E55" s="26">
        <v>37196</v>
      </c>
      <c r="F55" s="2">
        <f t="shared" si="0"/>
        <v>0.49707999999999997</v>
      </c>
      <c r="G55" s="14">
        <f t="shared" si="2"/>
        <v>6.3889787800712097E-2</v>
      </c>
      <c r="H55" s="15">
        <f t="shared" si="1"/>
        <v>0.56096978780071205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20603</v>
      </c>
      <c r="E56" s="26">
        <v>20603</v>
      </c>
      <c r="F56" s="2">
        <f t="shared" si="0"/>
        <v>0</v>
      </c>
      <c r="G56" s="14">
        <f t="shared" si="2"/>
        <v>6.1324423472194023E-2</v>
      </c>
      <c r="H56" s="15">
        <f t="shared" si="1"/>
        <v>6.1324423472194023E-2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22688</v>
      </c>
      <c r="E57" s="26">
        <v>22965</v>
      </c>
      <c r="F57" s="2">
        <f t="shared" si="0"/>
        <v>0.23821999999999999</v>
      </c>
      <c r="G57" s="14">
        <f t="shared" si="2"/>
        <v>9.7361684277567015E-2</v>
      </c>
      <c r="H57" s="15">
        <f t="shared" si="1"/>
        <v>0.33558168427756702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30491</v>
      </c>
      <c r="E58" s="26">
        <v>30497</v>
      </c>
      <c r="F58" s="2">
        <f t="shared" si="0"/>
        <v>5.1599999999999997E-3</v>
      </c>
      <c r="G58" s="14">
        <f t="shared" si="2"/>
        <v>0.10554641808760087</v>
      </c>
      <c r="H58" s="15">
        <f t="shared" si="1"/>
        <v>0.11070641808760087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43905</v>
      </c>
      <c r="E59" s="26">
        <v>44665</v>
      </c>
      <c r="F59" s="2">
        <f t="shared" si="0"/>
        <v>0.65359999999999996</v>
      </c>
      <c r="G59" s="14">
        <f t="shared" si="2"/>
        <v>0.10676802014879996</v>
      </c>
      <c r="H59" s="15">
        <f t="shared" si="1"/>
        <v>0.76036802014879989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29136</v>
      </c>
      <c r="E60" s="26">
        <v>29449</v>
      </c>
      <c r="F60" s="2">
        <f t="shared" si="0"/>
        <v>0.26917999999999997</v>
      </c>
      <c r="G60" s="14">
        <f t="shared" si="2"/>
        <v>7.0119958312827427E-2</v>
      </c>
      <c r="H60" s="15">
        <f t="shared" si="1"/>
        <v>0.33929995831282739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25984</v>
      </c>
      <c r="E61" s="26">
        <v>25985</v>
      </c>
      <c r="F61" s="2">
        <f t="shared" si="0"/>
        <v>8.5999999999999998E-4</v>
      </c>
      <c r="G61" s="14">
        <f t="shared" si="2"/>
        <v>5.1795927394841165E-2</v>
      </c>
      <c r="H61" s="15">
        <f t="shared" si="1"/>
        <v>5.2655927394841165E-2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20978</v>
      </c>
      <c r="E62" s="26">
        <v>20978</v>
      </c>
      <c r="F62" s="2">
        <f t="shared" si="0"/>
        <v>0</v>
      </c>
      <c r="G62" s="14">
        <f t="shared" si="2"/>
        <v>5.5460733578438413E-2</v>
      </c>
      <c r="H62" s="15">
        <f t="shared" si="1"/>
        <v>5.5460733578438413E-2</v>
      </c>
      <c r="J62" s="24" t="s">
        <v>100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28200</v>
      </c>
      <c r="E63" s="26">
        <v>28520</v>
      </c>
      <c r="F63" s="2">
        <f t="shared" si="0"/>
        <v>0.2752</v>
      </c>
      <c r="G63" s="14">
        <f t="shared" si="2"/>
        <v>6.2790345945632917E-2</v>
      </c>
      <c r="H63" s="15">
        <f t="shared" si="1"/>
        <v>0.33799034594563293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36810</v>
      </c>
      <c r="E64" s="26">
        <v>37605</v>
      </c>
      <c r="F64" s="2">
        <f t="shared" si="0"/>
        <v>0.68369999999999997</v>
      </c>
      <c r="G64" s="14">
        <f t="shared" si="2"/>
        <v>6.4867069449671369E-2</v>
      </c>
      <c r="H64" s="15">
        <f t="shared" si="1"/>
        <v>0.74856706944967133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9356</v>
      </c>
      <c r="E65" s="26">
        <v>9458</v>
      </c>
      <c r="F65" s="2">
        <f t="shared" si="0"/>
        <v>8.7719999999999992E-2</v>
      </c>
      <c r="G65" s="14">
        <f t="shared" si="2"/>
        <v>6.0957942853834296E-2</v>
      </c>
      <c r="H65" s="15">
        <f t="shared" si="1"/>
        <v>0.14867794285383429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26069</v>
      </c>
      <c r="E66" s="84">
        <v>26908</v>
      </c>
      <c r="F66" s="85">
        <f t="shared" si="0"/>
        <v>0.72153999999999996</v>
      </c>
      <c r="G66" s="14">
        <f t="shared" si="2"/>
        <v>9.7606004689806833E-2</v>
      </c>
      <c r="H66" s="15">
        <f t="shared" si="1"/>
        <v>0.81914600468980681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56149</v>
      </c>
      <c r="E67" s="26">
        <v>56919</v>
      </c>
      <c r="F67" s="2">
        <f t="shared" si="0"/>
        <v>0.66220000000000001</v>
      </c>
      <c r="G67" s="14">
        <f t="shared" si="2"/>
        <v>9.5284960773528563E-2</v>
      </c>
      <c r="H67" s="15">
        <f t="shared" si="1"/>
        <v>0.75748496077352856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26671</v>
      </c>
      <c r="E68" s="26">
        <v>26761</v>
      </c>
      <c r="F68" s="2">
        <f t="shared" si="0"/>
        <v>7.7399999999999997E-2</v>
      </c>
      <c r="G68" s="14">
        <f t="shared" si="2"/>
        <v>0.10627937932432033</v>
      </c>
      <c r="H68" s="15">
        <f t="shared" si="1"/>
        <v>0.18367937932432032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6.9631317488347791E-2</v>
      </c>
      <c r="H69" s="15">
        <f t="shared" si="1"/>
        <v>6.9631317488347791E-2</v>
      </c>
      <c r="J69" s="24" t="s">
        <v>101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5.1551606982601347E-2</v>
      </c>
      <c r="H70" s="15">
        <f t="shared" si="1"/>
        <v>5.1551606982601347E-2</v>
      </c>
      <c r="J70" s="24" t="s">
        <v>101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17474</v>
      </c>
      <c r="E71" s="26">
        <v>17621</v>
      </c>
      <c r="F71" s="2">
        <f t="shared" si="0"/>
        <v>0.12642</v>
      </c>
      <c r="G71" s="14">
        <f t="shared" si="2"/>
        <v>5.5582893784558329E-2</v>
      </c>
      <c r="H71" s="15">
        <f t="shared" si="1"/>
        <v>0.18200289378455833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17908</v>
      </c>
      <c r="E72" s="26">
        <v>18375</v>
      </c>
      <c r="F72" s="2">
        <f t="shared" si="0"/>
        <v>0.40161999999999998</v>
      </c>
      <c r="G72" s="14">
        <f t="shared" si="2"/>
        <v>6.3034666357872748E-2</v>
      </c>
      <c r="H72" s="15">
        <f t="shared" si="1"/>
        <v>0.46465466635787273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39171</v>
      </c>
      <c r="E73" s="26">
        <v>39499</v>
      </c>
      <c r="F73" s="2">
        <f t="shared" si="0"/>
        <v>0.28208</v>
      </c>
      <c r="G73" s="14">
        <f t="shared" si="2"/>
        <v>6.4378428625191733E-2</v>
      </c>
      <c r="H73" s="15">
        <f t="shared" si="1"/>
        <v>0.34645842862519172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27946</v>
      </c>
      <c r="E74" s="26">
        <v>28106</v>
      </c>
      <c r="F74" s="2">
        <f t="shared" si="0"/>
        <v>0.1376</v>
      </c>
      <c r="G74" s="14">
        <f t="shared" si="2"/>
        <v>6.0957942853834296E-2</v>
      </c>
      <c r="H74" s="15">
        <f t="shared" si="1"/>
        <v>0.1985579428538343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32003</v>
      </c>
      <c r="E75" s="26">
        <v>32691</v>
      </c>
      <c r="F75" s="2">
        <f t="shared" si="0"/>
        <v>0.59167999999999998</v>
      </c>
      <c r="G75" s="14">
        <f t="shared" si="2"/>
        <v>9.7117363865327183E-2</v>
      </c>
      <c r="H75" s="15">
        <f t="shared" si="1"/>
        <v>0.68879736386532719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48678</v>
      </c>
      <c r="E76" s="26">
        <v>49543</v>
      </c>
      <c r="F76" s="2">
        <f t="shared" si="0"/>
        <v>0.74390000000000001</v>
      </c>
      <c r="G76" s="14">
        <f t="shared" si="2"/>
        <v>9.5407120979648471E-2</v>
      </c>
      <c r="H76" s="15">
        <f t="shared" si="1"/>
        <v>0.83930712097964844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43859</v>
      </c>
      <c r="E77" s="26">
        <v>43860</v>
      </c>
      <c r="F77" s="2">
        <f t="shared" si="0"/>
        <v>8.5999999999999998E-4</v>
      </c>
      <c r="G77" s="14">
        <f t="shared" si="2"/>
        <v>0.10627937932432033</v>
      </c>
      <c r="H77" s="15">
        <f t="shared" si="1"/>
        <v>0.10713937932432033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31006</v>
      </c>
      <c r="E78" s="26">
        <v>31426</v>
      </c>
      <c r="F78" s="2">
        <f t="shared" si="0"/>
        <v>0.36119999999999997</v>
      </c>
      <c r="G78" s="14">
        <f t="shared" si="2"/>
        <v>6.9264836869988064E-2</v>
      </c>
      <c r="H78" s="15">
        <f t="shared" si="1"/>
        <v>0.43046483686998804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20082</v>
      </c>
      <c r="E79" s="26">
        <v>20597</v>
      </c>
      <c r="F79" s="2">
        <f t="shared" si="0"/>
        <v>0.44290000000000002</v>
      </c>
      <c r="G79" s="14">
        <f t="shared" si="2"/>
        <v>5.1918087600961074E-2</v>
      </c>
      <c r="H79" s="15">
        <f t="shared" si="1"/>
        <v>0.49481808760096108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38922</v>
      </c>
      <c r="E80" s="26">
        <v>39080</v>
      </c>
      <c r="F80" s="2">
        <f t="shared" si="0"/>
        <v>0.13588</v>
      </c>
      <c r="G80" s="14">
        <f t="shared" si="2"/>
        <v>5.5094252960078693E-2</v>
      </c>
      <c r="H80" s="15">
        <f t="shared" si="1"/>
        <v>0.19097425296007869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26">
        <v>5400</v>
      </c>
      <c r="E81" s="26">
        <v>5492</v>
      </c>
      <c r="F81" s="2">
        <f t="shared" si="0"/>
        <v>7.9119999999999996E-2</v>
      </c>
      <c r="G81" s="14">
        <f t="shared" si="2"/>
        <v>6.2668185739513008E-2</v>
      </c>
      <c r="H81" s="15">
        <f t="shared" si="1"/>
        <v>0.14178818573951302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9.2100000000000009</v>
      </c>
      <c r="E82" s="29">
        <v>9.2100000000000009</v>
      </c>
      <c r="F82" s="2">
        <f>E82-D82</f>
        <v>0</v>
      </c>
      <c r="G82" s="14">
        <f t="shared" si="2"/>
        <v>6.3889787800712097E-2</v>
      </c>
      <c r="H82" s="15">
        <f t="shared" si="1"/>
        <v>6.3889787800712097E-2</v>
      </c>
      <c r="I82" s="16"/>
      <c r="J82" s="24" t="s">
        <v>100</v>
      </c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32595</v>
      </c>
      <c r="E83" s="26">
        <v>33201</v>
      </c>
      <c r="F83" s="2">
        <f t="shared" ref="F83:F136" si="3">(E83-D83)*0.00086</f>
        <v>0.52115999999999996</v>
      </c>
      <c r="G83" s="14">
        <f t="shared" si="2"/>
        <v>6.0469302029354667E-2</v>
      </c>
      <c r="H83" s="15">
        <f t="shared" si="1"/>
        <v>0.58162930202935459</v>
      </c>
      <c r="K83" s="141" t="s">
        <v>106</v>
      </c>
      <c r="L83" s="37" t="s">
        <v>105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23545</v>
      </c>
      <c r="E84" s="26">
        <v>23556</v>
      </c>
      <c r="F84" s="2">
        <f t="shared" si="3"/>
        <v>9.4599999999999997E-3</v>
      </c>
      <c r="G84" s="14">
        <f t="shared" si="2"/>
        <v>9.6384402628607743E-2</v>
      </c>
      <c r="H84" s="15">
        <f t="shared" ref="H84:H136" si="4">F84+G84</f>
        <v>0.10584440262860774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9.5407120979648471E-2</v>
      </c>
      <c r="H85" s="15">
        <f t="shared" si="4"/>
        <v>9.5407120979648471E-2</v>
      </c>
      <c r="J85" s="24" t="s">
        <v>101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39198</v>
      </c>
      <c r="E86" s="26">
        <v>39457</v>
      </c>
      <c r="F86" s="2">
        <f t="shared" si="3"/>
        <v>0.22273999999999999</v>
      </c>
      <c r="G86" s="14">
        <f t="shared" si="2"/>
        <v>9.5407120979648471E-2</v>
      </c>
      <c r="H86" s="15">
        <f t="shared" si="4"/>
        <v>0.31814712097964848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16360</v>
      </c>
      <c r="E87" s="26">
        <v>16808</v>
      </c>
      <c r="F87" s="2">
        <f t="shared" si="3"/>
        <v>0.38528000000000001</v>
      </c>
      <c r="G87" s="14">
        <f t="shared" ref="G87:G136" si="5">C87*$G$12/6908.6</f>
        <v>6.9386997076107973E-2</v>
      </c>
      <c r="H87" s="15">
        <f t="shared" si="4"/>
        <v>0.45466699707610797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22807</v>
      </c>
      <c r="E88" s="26">
        <v>23377</v>
      </c>
      <c r="F88" s="2">
        <f t="shared" si="3"/>
        <v>0.49019999999999997</v>
      </c>
      <c r="G88" s="14">
        <f t="shared" si="5"/>
        <v>5.1307286570361536E-2</v>
      </c>
      <c r="H88" s="15">
        <f t="shared" si="4"/>
        <v>0.54150728657036151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22088</v>
      </c>
      <c r="E89" s="26">
        <v>22327</v>
      </c>
      <c r="F89" s="2">
        <f t="shared" si="3"/>
        <v>0.20554</v>
      </c>
      <c r="G89" s="14">
        <f t="shared" si="5"/>
        <v>5.5216413166198609E-2</v>
      </c>
      <c r="H89" s="15">
        <f t="shared" si="4"/>
        <v>0.26075641316619863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6.2790345945632917E-2</v>
      </c>
      <c r="H90" s="15">
        <f t="shared" si="4"/>
        <v>6.2790345945632917E-2</v>
      </c>
      <c r="J90" s="24" t="s">
        <v>102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30675</v>
      </c>
      <c r="E91" s="26">
        <v>31213</v>
      </c>
      <c r="F91" s="2">
        <f t="shared" si="3"/>
        <v>0.46267999999999998</v>
      </c>
      <c r="G91" s="14">
        <f t="shared" si="5"/>
        <v>6.3645467388472279E-2</v>
      </c>
      <c r="H91" s="15">
        <f t="shared" si="4"/>
        <v>0.5263254673884723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18056</v>
      </c>
      <c r="E92" s="26">
        <v>18210</v>
      </c>
      <c r="F92" s="2">
        <f t="shared" si="3"/>
        <v>0.13244</v>
      </c>
      <c r="G92" s="14">
        <f t="shared" si="5"/>
        <v>6.0713622441594485E-2</v>
      </c>
      <c r="H92" s="15">
        <f t="shared" si="4"/>
        <v>0.19315362244159448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35231</v>
      </c>
      <c r="E93" s="26">
        <v>35945</v>
      </c>
      <c r="F93" s="2">
        <f t="shared" si="3"/>
        <v>0.61404000000000003</v>
      </c>
      <c r="G93" s="14">
        <f t="shared" si="5"/>
        <v>9.6506562834727638E-2</v>
      </c>
      <c r="H93" s="15">
        <f t="shared" si="4"/>
        <v>0.71054656283472761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49369</v>
      </c>
      <c r="E94" s="26">
        <v>50406</v>
      </c>
      <c r="F94" s="2">
        <f t="shared" si="3"/>
        <v>0.89181999999999995</v>
      </c>
      <c r="G94" s="14">
        <f t="shared" si="5"/>
        <v>9.5651441391888276E-2</v>
      </c>
      <c r="H94" s="15">
        <f t="shared" si="4"/>
        <v>0.98747144139188825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9.552928118576838E-2</v>
      </c>
      <c r="H95" s="15">
        <f t="shared" si="4"/>
        <v>9.552928118576838E-2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13675</v>
      </c>
      <c r="E96" s="26">
        <v>13675</v>
      </c>
      <c r="F96" s="2">
        <f t="shared" si="3"/>
        <v>0</v>
      </c>
      <c r="G96" s="14">
        <f t="shared" si="5"/>
        <v>6.9264836869988064E-2</v>
      </c>
      <c r="H96" s="15">
        <f t="shared" si="4"/>
        <v>6.9264836869988064E-2</v>
      </c>
      <c r="J96" s="24" t="s">
        <v>100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3518</v>
      </c>
      <c r="E97" s="26">
        <v>3541</v>
      </c>
      <c r="F97" s="2">
        <f t="shared" si="3"/>
        <v>1.9779999999999999E-2</v>
      </c>
      <c r="G97" s="14">
        <f t="shared" si="5"/>
        <v>5.1307286570361536E-2</v>
      </c>
      <c r="H97" s="15">
        <f t="shared" si="4"/>
        <v>7.1087286570361535E-2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27115</v>
      </c>
      <c r="E98" s="26">
        <v>27600</v>
      </c>
      <c r="F98" s="2">
        <f t="shared" si="3"/>
        <v>0.41709999999999997</v>
      </c>
      <c r="G98" s="14">
        <f t="shared" si="5"/>
        <v>5.4849932547838882E-2</v>
      </c>
      <c r="H98" s="15">
        <f t="shared" si="4"/>
        <v>0.47194993254783885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6.2668185739513008E-2</v>
      </c>
      <c r="H99" s="15">
        <f t="shared" si="4"/>
        <v>6.2668185739513008E-2</v>
      </c>
      <c r="J99" s="24" t="s">
        <v>101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41134</v>
      </c>
      <c r="E100" s="26">
        <v>41673</v>
      </c>
      <c r="F100" s="2">
        <f t="shared" si="3"/>
        <v>0.46354000000000001</v>
      </c>
      <c r="G100" s="14">
        <f t="shared" si="5"/>
        <v>6.3034666357872748E-2</v>
      </c>
      <c r="H100" s="15">
        <f t="shared" si="4"/>
        <v>0.52657466635787276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9771</v>
      </c>
      <c r="E101" s="26">
        <v>10089</v>
      </c>
      <c r="F101" s="2">
        <f t="shared" si="3"/>
        <v>0.27348</v>
      </c>
      <c r="G101" s="14">
        <f t="shared" si="5"/>
        <v>6.0713622441594485E-2</v>
      </c>
      <c r="H101" s="15">
        <f t="shared" si="4"/>
        <v>0.33419362244159451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10206</v>
      </c>
      <c r="E102" s="26">
        <v>10692</v>
      </c>
      <c r="F102" s="2">
        <f t="shared" si="3"/>
        <v>0.41796</v>
      </c>
      <c r="G102" s="14">
        <f t="shared" si="5"/>
        <v>9.247527603277067E-2</v>
      </c>
      <c r="H102" s="15">
        <f t="shared" si="4"/>
        <v>0.51043527603277061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39176</v>
      </c>
      <c r="E103" s="26">
        <v>39318</v>
      </c>
      <c r="F103" s="2">
        <f t="shared" si="3"/>
        <v>0.12211999999999999</v>
      </c>
      <c r="G103" s="14">
        <f t="shared" si="5"/>
        <v>0.10762314159163931</v>
      </c>
      <c r="H103" s="15">
        <f t="shared" si="4"/>
        <v>0.2297431415916393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29705</v>
      </c>
      <c r="E104" s="26">
        <v>30404</v>
      </c>
      <c r="F104" s="2">
        <f t="shared" si="3"/>
        <v>0.60114000000000001</v>
      </c>
      <c r="G104" s="14">
        <f t="shared" si="5"/>
        <v>5.9858500998755122E-2</v>
      </c>
      <c r="H104" s="15">
        <f t="shared" si="4"/>
        <v>0.66099850099875512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15382</v>
      </c>
      <c r="E105" s="26">
        <v>15959</v>
      </c>
      <c r="F105" s="2">
        <f t="shared" si="3"/>
        <v>0.49621999999999999</v>
      </c>
      <c r="G105" s="14">
        <f t="shared" si="5"/>
        <v>5.204024780708099E-2</v>
      </c>
      <c r="H105" s="15">
        <f t="shared" si="4"/>
        <v>0.54826024780708094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11765</v>
      </c>
      <c r="E106" s="26">
        <v>11777</v>
      </c>
      <c r="F106" s="2">
        <f t="shared" si="3"/>
        <v>1.0319999999999999E-2</v>
      </c>
      <c r="G106" s="14">
        <f t="shared" si="5"/>
        <v>5.4972092753958784E-2</v>
      </c>
      <c r="H106" s="15">
        <f t="shared" si="4"/>
        <v>6.529209275395878E-2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38551</v>
      </c>
      <c r="E107" s="26">
        <v>38829</v>
      </c>
      <c r="F107" s="2">
        <f t="shared" si="3"/>
        <v>0.23907999999999999</v>
      </c>
      <c r="G107" s="14">
        <f t="shared" si="5"/>
        <v>6.2546025533393113E-2</v>
      </c>
      <c r="H107" s="15">
        <f t="shared" si="4"/>
        <v>0.30162602553339313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26212</v>
      </c>
      <c r="E108" s="26">
        <v>26437</v>
      </c>
      <c r="F108" s="2">
        <f t="shared" si="3"/>
        <v>0.19350000000000001</v>
      </c>
      <c r="G108" s="14">
        <f t="shared" si="5"/>
        <v>6.3645467388472279E-2</v>
      </c>
      <c r="H108" s="15">
        <f t="shared" si="4"/>
        <v>0.25714546738847227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38494</v>
      </c>
      <c r="E109" s="26">
        <v>39283</v>
      </c>
      <c r="F109" s="2">
        <f t="shared" si="3"/>
        <v>0.67854000000000003</v>
      </c>
      <c r="G109" s="14">
        <f t="shared" si="5"/>
        <v>6.0835782647714387E-2</v>
      </c>
      <c r="H109" s="15">
        <f t="shared" si="4"/>
        <v>0.73937578264771442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36185</v>
      </c>
      <c r="E110" s="26">
        <v>36556</v>
      </c>
      <c r="F110" s="2">
        <f t="shared" si="3"/>
        <v>0.31906000000000001</v>
      </c>
      <c r="G110" s="14">
        <f t="shared" si="5"/>
        <v>9.2230955620530838E-2</v>
      </c>
      <c r="H110" s="15">
        <f t="shared" si="4"/>
        <v>0.41129095562053086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4.1534470080768861E-2</v>
      </c>
      <c r="H111" s="47">
        <f t="shared" si="4"/>
        <v>4.1534470080768861E-2</v>
      </c>
      <c r="J111" s="93" t="s">
        <v>92</v>
      </c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5.9980661204875038E-2</v>
      </c>
      <c r="H112" s="47">
        <f t="shared" si="4"/>
        <v>5.9980661204875038E-2</v>
      </c>
      <c r="J112" s="93" t="s">
        <v>92</v>
      </c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48">
        <f t="shared" si="5"/>
        <v>5.9247699968155584E-2</v>
      </c>
      <c r="H113" s="47">
        <f t="shared" si="4"/>
        <v>5.9247699968155584E-2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15428</v>
      </c>
      <c r="E114" s="26">
        <v>16018</v>
      </c>
      <c r="F114" s="2">
        <f t="shared" si="3"/>
        <v>0.50739999999999996</v>
      </c>
      <c r="G114" s="14">
        <f t="shared" si="5"/>
        <v>5.1795927394841165E-2</v>
      </c>
      <c r="H114" s="15">
        <f t="shared" si="4"/>
        <v>0.55919592739484114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30515</v>
      </c>
      <c r="E115" s="26">
        <v>31186</v>
      </c>
      <c r="F115" s="2">
        <f t="shared" si="3"/>
        <v>0.57706000000000002</v>
      </c>
      <c r="G115" s="14">
        <f t="shared" si="5"/>
        <v>5.6193694815157867E-2</v>
      </c>
      <c r="H115" s="15">
        <f t="shared" si="4"/>
        <v>0.63325369481515792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17737</v>
      </c>
      <c r="E116" s="26">
        <v>17866</v>
      </c>
      <c r="F116" s="2">
        <f t="shared" si="3"/>
        <v>0.11094</v>
      </c>
      <c r="G116" s="14">
        <f t="shared" si="5"/>
        <v>6.4011948006832006E-2</v>
      </c>
      <c r="H116" s="15">
        <f t="shared" si="4"/>
        <v>0.174951948006832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40361</v>
      </c>
      <c r="E117" s="26">
        <v>41052</v>
      </c>
      <c r="F117" s="2">
        <f t="shared" si="3"/>
        <v>0.59426000000000001</v>
      </c>
      <c r="G117" s="14">
        <f t="shared" si="5"/>
        <v>6.3156826563992657E-2</v>
      </c>
      <c r="H117" s="15">
        <f t="shared" si="4"/>
        <v>0.6574168265639927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30536</v>
      </c>
      <c r="E118" s="26">
        <v>30539</v>
      </c>
      <c r="F118" s="2">
        <f t="shared" si="3"/>
        <v>2.5799999999999998E-3</v>
      </c>
      <c r="G118" s="14">
        <f t="shared" si="5"/>
        <v>6.1202263266074114E-2</v>
      </c>
      <c r="H118" s="15">
        <f t="shared" si="4"/>
        <v>6.3782263266074113E-2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20536</v>
      </c>
      <c r="E119" s="26">
        <v>21096</v>
      </c>
      <c r="F119" s="2">
        <f t="shared" si="3"/>
        <v>0.48159999999999997</v>
      </c>
      <c r="G119" s="14">
        <f t="shared" si="5"/>
        <v>9.3574717887849837E-2</v>
      </c>
      <c r="H119" s="15">
        <f t="shared" si="4"/>
        <v>0.5751747178878498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62632</v>
      </c>
      <c r="E120" s="26">
        <v>63428</v>
      </c>
      <c r="F120" s="2">
        <f t="shared" si="3"/>
        <v>0.68455999999999995</v>
      </c>
      <c r="G120" s="14">
        <f t="shared" si="5"/>
        <v>0.11348683148539493</v>
      </c>
      <c r="H120" s="15">
        <f t="shared" si="4"/>
        <v>0.7980468314853949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31501</v>
      </c>
      <c r="E121" s="26">
        <v>31682</v>
      </c>
      <c r="F121" s="2">
        <f t="shared" si="3"/>
        <v>0.15565999999999999</v>
      </c>
      <c r="G121" s="14">
        <f t="shared" si="5"/>
        <v>5.863689893755604E-2</v>
      </c>
      <c r="H121" s="15">
        <f t="shared" si="4"/>
        <v>0.21429689893755605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27047</v>
      </c>
      <c r="E122" s="26">
        <v>27047</v>
      </c>
      <c r="F122" s="2">
        <f t="shared" si="3"/>
        <v>0</v>
      </c>
      <c r="G122" s="14">
        <f t="shared" si="5"/>
        <v>5.1918087600961074E-2</v>
      </c>
      <c r="H122" s="15">
        <f t="shared" si="4"/>
        <v>5.1918087600961074E-2</v>
      </c>
      <c r="J122" s="24" t="s">
        <v>103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5"/>
        <v>5.5460733578438413E-2</v>
      </c>
      <c r="H123" s="15">
        <f t="shared" si="4"/>
        <v>5.5460733578438413E-2</v>
      </c>
      <c r="J123" s="24" t="s">
        <v>104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26109</v>
      </c>
      <c r="E124" s="26">
        <v>26646</v>
      </c>
      <c r="F124" s="2">
        <f t="shared" si="3"/>
        <v>0.46182000000000001</v>
      </c>
      <c r="G124" s="14">
        <f t="shared" si="5"/>
        <v>6.3156826563992657E-2</v>
      </c>
      <c r="H124" s="15">
        <f t="shared" si="4"/>
        <v>0.52497682656399269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32629</v>
      </c>
      <c r="E125" s="26">
        <v>32823</v>
      </c>
      <c r="F125" s="2">
        <f t="shared" si="3"/>
        <v>0.16683999999999999</v>
      </c>
      <c r="G125" s="14">
        <f t="shared" si="5"/>
        <v>6.3278986770112552E-2</v>
      </c>
      <c r="H125" s="15">
        <f t="shared" si="4"/>
        <v>0.23011898677011255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6.0957942853834296E-2</v>
      </c>
      <c r="H126" s="15">
        <f t="shared" si="4"/>
        <v>6.0957942853834296E-2</v>
      </c>
      <c r="J126" s="24" t="s">
        <v>104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6.7554593984309352E-2</v>
      </c>
      <c r="H127" s="15">
        <f t="shared" si="4"/>
        <v>6.7554593984309352E-2</v>
      </c>
      <c r="J127" s="24" t="s">
        <v>104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35792</v>
      </c>
      <c r="E128" s="26">
        <v>36275</v>
      </c>
      <c r="F128" s="2">
        <f t="shared" si="3"/>
        <v>0.41537999999999997</v>
      </c>
      <c r="G128" s="14">
        <f t="shared" si="5"/>
        <v>7.5495007382103393E-2</v>
      </c>
      <c r="H128" s="15">
        <f t="shared" si="4"/>
        <v>0.49087500738210338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31350</v>
      </c>
      <c r="E129" s="26">
        <v>31914</v>
      </c>
      <c r="F129" s="2">
        <f t="shared" si="3"/>
        <v>0.48503999999999997</v>
      </c>
      <c r="G129" s="14">
        <f t="shared" si="5"/>
        <v>5.827041831919632E-2</v>
      </c>
      <c r="H129" s="15">
        <f t="shared" si="4"/>
        <v>0.54331041831919624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26732</v>
      </c>
      <c r="E130" s="26">
        <v>26905</v>
      </c>
      <c r="F130" s="2">
        <f t="shared" si="3"/>
        <v>0.14878</v>
      </c>
      <c r="G130" s="14">
        <f t="shared" si="5"/>
        <v>6.2546025533393113E-2</v>
      </c>
      <c r="H130" s="15">
        <f t="shared" si="4"/>
        <v>0.21132602553339311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37186</v>
      </c>
      <c r="E131" s="26">
        <v>37709</v>
      </c>
      <c r="F131" s="2">
        <f t="shared" si="3"/>
        <v>0.44978000000000001</v>
      </c>
      <c r="G131" s="14">
        <f t="shared" si="5"/>
        <v>6.3401146976232461E-2</v>
      </c>
      <c r="H131" s="15">
        <f t="shared" si="4"/>
        <v>0.51318114697623252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21569</v>
      </c>
      <c r="E132" s="26">
        <v>21759</v>
      </c>
      <c r="F132" s="2">
        <f t="shared" si="3"/>
        <v>0.16339999999999999</v>
      </c>
      <c r="G132" s="14">
        <f t="shared" si="5"/>
        <v>6.1202263266074114E-2</v>
      </c>
      <c r="H132" s="15">
        <f t="shared" si="4"/>
        <v>0.2246022632660741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21354</v>
      </c>
      <c r="E133" s="26">
        <v>21383</v>
      </c>
      <c r="F133" s="2">
        <f t="shared" si="3"/>
        <v>2.494E-2</v>
      </c>
      <c r="G133" s="14">
        <f t="shared" si="5"/>
        <v>7.4639885939264045E-2</v>
      </c>
      <c r="H133" s="15">
        <f t="shared" si="4"/>
        <v>9.9579885939264048E-2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37782</v>
      </c>
      <c r="E134" s="84">
        <v>38323</v>
      </c>
      <c r="F134" s="2">
        <f t="shared" si="3"/>
        <v>0.46526000000000001</v>
      </c>
      <c r="G134" s="14">
        <f t="shared" si="5"/>
        <v>7.3173963465825137E-2</v>
      </c>
      <c r="H134" s="15">
        <f t="shared" si="4"/>
        <v>0.53843396346582517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9082</v>
      </c>
      <c r="E135" s="84">
        <v>9154</v>
      </c>
      <c r="F135" s="2">
        <f t="shared" si="3"/>
        <v>6.1919999999999996E-2</v>
      </c>
      <c r="G135" s="14">
        <f t="shared" si="5"/>
        <v>5.5949374402918056E-2</v>
      </c>
      <c r="H135" s="15">
        <f t="shared" si="4"/>
        <v>0.11786937440291806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37727</v>
      </c>
      <c r="E136" s="84">
        <v>37971</v>
      </c>
      <c r="F136" s="2">
        <f t="shared" si="3"/>
        <v>0.20984</v>
      </c>
      <c r="G136" s="14">
        <f t="shared" si="5"/>
        <v>6.3034666357872748E-2</v>
      </c>
      <c r="H136" s="15">
        <f t="shared" si="4"/>
        <v>0.27287466635787272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34.360440000000004</v>
      </c>
      <c r="G137" s="17">
        <f>SUM(G19:G136)</f>
        <v>8.4395599999999895</v>
      </c>
      <c r="H137" s="17">
        <f>SUM(H19:H136)</f>
        <v>42.799999999999976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18.04.19</v>
      </c>
      <c r="E139" s="12" t="str">
        <f>E18</f>
        <v>Показания кВт на 25.10.19</v>
      </c>
      <c r="F139" s="19" t="s">
        <v>34</v>
      </c>
      <c r="G139" s="24"/>
      <c r="H139" s="24"/>
      <c r="I139" s="24"/>
    </row>
    <row r="140" spans="1:19" x14ac:dyDescent="0.25">
      <c r="A140" s="136" t="s">
        <v>24</v>
      </c>
      <c r="B140" s="3">
        <v>49730695</v>
      </c>
      <c r="C140" s="3">
        <v>88.2</v>
      </c>
      <c r="D140" s="27">
        <v>104096</v>
      </c>
      <c r="E140" s="27">
        <v>104098</v>
      </c>
      <c r="F140" s="13">
        <f>(E140-D140)*0.00086</f>
        <v>1.72E-3</v>
      </c>
      <c r="G140" s="24"/>
      <c r="H140" s="24"/>
      <c r="I140" s="24"/>
    </row>
    <row r="141" spans="1:19" x14ac:dyDescent="0.25">
      <c r="A141" s="136" t="s">
        <v>25</v>
      </c>
      <c r="B141" s="3">
        <v>49777184</v>
      </c>
      <c r="C141" s="3">
        <v>95.2</v>
      </c>
      <c r="D141" s="27">
        <v>104635</v>
      </c>
      <c r="E141" s="27">
        <v>104645</v>
      </c>
      <c r="F141" s="13">
        <f>(E141-D141)*0.00086</f>
        <v>8.6E-3</v>
      </c>
      <c r="G141" s="24"/>
      <c r="H141" s="24"/>
      <c r="I141" s="24"/>
    </row>
    <row r="142" spans="1:19" x14ac:dyDescent="0.25">
      <c r="A142" s="136" t="s">
        <v>26</v>
      </c>
      <c r="B142" s="3">
        <v>49777197</v>
      </c>
      <c r="C142" s="3">
        <v>94.5</v>
      </c>
      <c r="D142" s="27">
        <v>87138</v>
      </c>
      <c r="E142" s="27">
        <v>87138</v>
      </c>
      <c r="F142" s="13">
        <f>(E142-D142)*0.00086</f>
        <v>0</v>
      </c>
      <c r="G142" s="24"/>
      <c r="H142" s="24"/>
      <c r="I142" s="24"/>
    </row>
    <row r="143" spans="1:19" x14ac:dyDescent="0.25">
      <c r="A143" s="136" t="s">
        <v>27</v>
      </c>
      <c r="B143" s="3">
        <v>49777207</v>
      </c>
      <c r="C143" s="3">
        <v>66</v>
      </c>
      <c r="D143" s="27">
        <v>83956</v>
      </c>
      <c r="E143" s="27">
        <v>84650</v>
      </c>
      <c r="F143" s="13">
        <f>(E143-D143)*0.00086</f>
        <v>0.59684000000000004</v>
      </c>
      <c r="G143" s="24"/>
      <c r="H143" s="24"/>
      <c r="S143" s="37"/>
    </row>
    <row r="144" spans="1:19" x14ac:dyDescent="0.25">
      <c r="A144" s="136" t="s">
        <v>28</v>
      </c>
      <c r="B144" s="3">
        <v>49777210</v>
      </c>
      <c r="C144" s="3">
        <v>64.2</v>
      </c>
      <c r="D144" s="27">
        <v>73801</v>
      </c>
      <c r="E144" s="27">
        <v>73803</v>
      </c>
      <c r="F144" s="13">
        <f>(E144-D144)*0.00086</f>
        <v>1.72E-3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0.60888000000000009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129" activePane="bottomRight" state="frozen"/>
      <selection pane="topRight" activeCell="C1" sqref="C1"/>
      <selection pane="bottomLeft" activeCell="A19" sqref="A19"/>
      <selection pane="bottomRight" activeCell="G142" sqref="G142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6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38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107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38"/>
      <c r="F5" s="138"/>
      <c r="G5" s="138"/>
      <c r="H5" s="138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108</v>
      </c>
      <c r="H7" s="140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91.331000000000003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74.006379999999979</v>
      </c>
      <c r="H11" s="63"/>
      <c r="I11" s="62"/>
      <c r="J11" s="224" t="s">
        <v>93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17.324620000000024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7.0021200000000006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96</v>
      </c>
      <c r="E18" s="12" t="s">
        <v>109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45455</v>
      </c>
      <c r="E19" s="25">
        <v>46385</v>
      </c>
      <c r="F19" s="2">
        <f t="shared" ref="F19:F81" si="0">(E19-D19)*0.00086</f>
        <v>0.79979999999999996</v>
      </c>
      <c r="G19" s="14">
        <f>C19/6906.1*$G$12</f>
        <v>0.12969445186139808</v>
      </c>
      <c r="H19" s="15">
        <f>F19+G19</f>
        <v>0.92949445186139801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35663</v>
      </c>
      <c r="E20" s="25">
        <v>36651</v>
      </c>
      <c r="F20" s="2">
        <f t="shared" si="0"/>
        <v>0.84967999999999999</v>
      </c>
      <c r="G20" s="14">
        <f t="shared" ref="G20:G83" si="1">C20/6906.1*$G$12</f>
        <v>0.12241952129277031</v>
      </c>
      <c r="H20" s="15">
        <f t="shared" ref="H20:H83" si="2">F20+G20</f>
        <v>0.97209952129277033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40727</v>
      </c>
      <c r="E21" s="25">
        <v>41907</v>
      </c>
      <c r="F21" s="2">
        <f t="shared" si="0"/>
        <v>1.0147999999999999</v>
      </c>
      <c r="G21" s="14">
        <f t="shared" si="1"/>
        <v>0.20018602047465309</v>
      </c>
      <c r="H21" s="15">
        <f t="shared" si="2"/>
        <v>1.214986020474653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84551</v>
      </c>
      <c r="E22" s="25">
        <v>86777</v>
      </c>
      <c r="F22" s="2">
        <f t="shared" si="0"/>
        <v>1.9143600000000001</v>
      </c>
      <c r="G22" s="14">
        <f t="shared" si="1"/>
        <v>0.2114747058397651</v>
      </c>
      <c r="H22" s="15">
        <f t="shared" si="2"/>
        <v>2.1258347058397651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60417</v>
      </c>
      <c r="E23" s="25">
        <v>62656</v>
      </c>
      <c r="F23" s="2">
        <f t="shared" si="0"/>
        <v>1.92554</v>
      </c>
      <c r="G23" s="14">
        <f t="shared" si="1"/>
        <v>0.21172556551454541</v>
      </c>
      <c r="H23" s="15">
        <f t="shared" si="2"/>
        <v>2.1372655655145456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21583</v>
      </c>
      <c r="E24" s="25">
        <v>21653</v>
      </c>
      <c r="F24" s="2">
        <f t="shared" si="0"/>
        <v>6.0199999999999997E-2</v>
      </c>
      <c r="G24" s="14">
        <f t="shared" si="1"/>
        <v>0.14524775169777462</v>
      </c>
      <c r="H24" s="15">
        <f t="shared" si="2"/>
        <v>0.20544775169777463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29720</v>
      </c>
      <c r="E25" s="25">
        <v>30750</v>
      </c>
      <c r="F25" s="2">
        <f t="shared" si="0"/>
        <v>0.88580000000000003</v>
      </c>
      <c r="G25" s="14">
        <f t="shared" si="1"/>
        <v>0.10812051983029509</v>
      </c>
      <c r="H25" s="15">
        <f t="shared" si="2"/>
        <v>0.99392051983029517</v>
      </c>
      <c r="Q25" s="45"/>
      <c r="R25" s="45"/>
    </row>
    <row r="26" spans="1:18" x14ac:dyDescent="0.25">
      <c r="A26" s="3">
        <v>8</v>
      </c>
      <c r="B26" s="142">
        <v>49694372</v>
      </c>
      <c r="C26" s="3">
        <v>45.5</v>
      </c>
      <c r="D26" s="25">
        <v>31542</v>
      </c>
      <c r="E26" s="25">
        <v>32914</v>
      </c>
      <c r="F26" s="2">
        <f t="shared" si="0"/>
        <v>1.1799200000000001</v>
      </c>
      <c r="G26" s="14">
        <f t="shared" si="1"/>
        <v>0.11414115202502151</v>
      </c>
      <c r="H26" s="15">
        <f t="shared" si="2"/>
        <v>1.2940611520250216</v>
      </c>
      <c r="L26" s="54"/>
      <c r="Q26" s="45"/>
      <c r="R26" s="45"/>
    </row>
    <row r="27" spans="1:18" x14ac:dyDescent="0.25">
      <c r="A27" s="3">
        <v>9</v>
      </c>
      <c r="B27" s="142">
        <v>49694352</v>
      </c>
      <c r="C27" s="3">
        <v>52</v>
      </c>
      <c r="D27" s="25">
        <v>19886</v>
      </c>
      <c r="E27" s="25">
        <v>20597</v>
      </c>
      <c r="F27" s="2">
        <f t="shared" si="0"/>
        <v>0.61146</v>
      </c>
      <c r="G27" s="14">
        <f t="shared" si="1"/>
        <v>0.13044703088573886</v>
      </c>
      <c r="H27" s="15">
        <f t="shared" si="2"/>
        <v>0.74190703088573884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44683</v>
      </c>
      <c r="E28" s="25">
        <v>45949</v>
      </c>
      <c r="F28" s="2">
        <f t="shared" si="0"/>
        <v>1.08876</v>
      </c>
      <c r="G28" s="14">
        <f t="shared" si="1"/>
        <v>0.13195218893442048</v>
      </c>
      <c r="H28" s="15">
        <f t="shared" si="2"/>
        <v>1.2207121889344204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2">
        <f t="shared" si="0"/>
        <v>0</v>
      </c>
      <c r="G29" s="14">
        <f t="shared" si="1"/>
        <v>0.12668413576403487</v>
      </c>
      <c r="H29" s="15">
        <f t="shared" si="2"/>
        <v>0.12668413576403487</v>
      </c>
      <c r="J29" s="24" t="s">
        <v>97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34910</v>
      </c>
      <c r="E30" s="25">
        <v>35755</v>
      </c>
      <c r="F30" s="2">
        <f t="shared" si="0"/>
        <v>0.72670000000000001</v>
      </c>
      <c r="G30" s="14">
        <f t="shared" si="1"/>
        <v>0.20294547689723605</v>
      </c>
      <c r="H30" s="15">
        <f t="shared" si="2"/>
        <v>0.92964547689723609</v>
      </c>
      <c r="Q30" s="45"/>
      <c r="R30" s="45"/>
    </row>
    <row r="31" spans="1:18" x14ac:dyDescent="0.25">
      <c r="A31" s="3">
        <v>13</v>
      </c>
      <c r="B31" s="142">
        <v>48446947</v>
      </c>
      <c r="C31" s="3">
        <v>83.6</v>
      </c>
      <c r="D31" s="25">
        <v>40672</v>
      </c>
      <c r="E31" s="25">
        <v>41537</v>
      </c>
      <c r="F31" s="2">
        <f t="shared" si="0"/>
        <v>0.74390000000000001</v>
      </c>
      <c r="G31" s="14">
        <f t="shared" si="1"/>
        <v>0.20971868811630323</v>
      </c>
      <c r="H31" s="15">
        <f t="shared" si="2"/>
        <v>0.95361868811630324</v>
      </c>
      <c r="J31" s="24" t="s">
        <v>98</v>
      </c>
      <c r="L31" s="54"/>
      <c r="Q31" s="45"/>
      <c r="R31" s="45"/>
    </row>
    <row r="32" spans="1:18" x14ac:dyDescent="0.25">
      <c r="A32" s="3">
        <v>14</v>
      </c>
      <c r="B32" s="142">
        <v>49694366</v>
      </c>
      <c r="C32" s="3">
        <v>85</v>
      </c>
      <c r="D32" s="25">
        <v>48727</v>
      </c>
      <c r="E32" s="25">
        <v>49804</v>
      </c>
      <c r="F32" s="2">
        <f t="shared" si="0"/>
        <v>0.92621999999999993</v>
      </c>
      <c r="G32" s="14">
        <f t="shared" si="1"/>
        <v>0.213230723563227</v>
      </c>
      <c r="H32" s="15">
        <f t="shared" si="2"/>
        <v>1.139450723563227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32104</v>
      </c>
      <c r="E33" s="25">
        <v>33064</v>
      </c>
      <c r="F33" s="2">
        <f t="shared" si="0"/>
        <v>0.8256</v>
      </c>
      <c r="G33" s="14">
        <f t="shared" si="1"/>
        <v>0.14524775169777462</v>
      </c>
      <c r="H33" s="15">
        <f t="shared" si="2"/>
        <v>0.9708477516977746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24826</v>
      </c>
      <c r="E34" s="25">
        <v>25158</v>
      </c>
      <c r="F34" s="2">
        <f t="shared" si="0"/>
        <v>0.28552</v>
      </c>
      <c r="G34" s="14">
        <f t="shared" si="1"/>
        <v>0.10611364243205297</v>
      </c>
      <c r="H34" s="15">
        <f t="shared" si="2"/>
        <v>0.39163364243205295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30275</v>
      </c>
      <c r="E35" s="25">
        <v>31139</v>
      </c>
      <c r="F35" s="2">
        <f t="shared" si="0"/>
        <v>0.74304000000000003</v>
      </c>
      <c r="G35" s="14">
        <f t="shared" si="1"/>
        <v>0.1148937310493623</v>
      </c>
      <c r="H35" s="15">
        <f t="shared" si="2"/>
        <v>0.85793373104936232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31781</v>
      </c>
      <c r="E36" s="25">
        <v>32878</v>
      </c>
      <c r="F36" s="2">
        <f t="shared" si="0"/>
        <v>0.94341999999999993</v>
      </c>
      <c r="G36" s="14">
        <f t="shared" si="1"/>
        <v>0.13019617121095861</v>
      </c>
      <c r="H36" s="15">
        <f t="shared" si="2"/>
        <v>1.0736161712109586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1"/>
        <v>0.13245390828398101</v>
      </c>
      <c r="H37" s="15">
        <f t="shared" si="2"/>
        <v>0.13245390828398101</v>
      </c>
      <c r="J37" s="24" t="s">
        <v>99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9487</v>
      </c>
      <c r="F38" s="2">
        <f t="shared" si="0"/>
        <v>5.1599999999999997E-3</v>
      </c>
      <c r="G38" s="14">
        <f t="shared" si="1"/>
        <v>0.12743671478837565</v>
      </c>
      <c r="H38" s="15">
        <f t="shared" si="2"/>
        <v>0.13259671478837565</v>
      </c>
      <c r="J38" s="24" t="s">
        <v>99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20571</v>
      </c>
      <c r="E39" s="26">
        <v>20682</v>
      </c>
      <c r="F39" s="2">
        <f t="shared" si="0"/>
        <v>9.5460000000000003E-2</v>
      </c>
      <c r="G39" s="14">
        <f t="shared" si="1"/>
        <v>0.20244375754767552</v>
      </c>
      <c r="H39" s="15">
        <f t="shared" si="2"/>
        <v>0.29790375754767551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43770</v>
      </c>
      <c r="E40" s="26">
        <v>44276</v>
      </c>
      <c r="F40" s="2">
        <f t="shared" si="0"/>
        <v>0.43515999999999999</v>
      </c>
      <c r="G40" s="14">
        <f t="shared" si="1"/>
        <v>0.21649189933537047</v>
      </c>
      <c r="H40" s="15">
        <f t="shared" si="2"/>
        <v>0.65165189933537049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55013</v>
      </c>
      <c r="E41" s="26">
        <v>56813</v>
      </c>
      <c r="F41" s="2">
        <f t="shared" si="0"/>
        <v>1.548</v>
      </c>
      <c r="G41" s="14">
        <f t="shared" si="1"/>
        <v>0.21849877673361259</v>
      </c>
      <c r="H41" s="15">
        <f t="shared" si="2"/>
        <v>1.7664987767336127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29585</v>
      </c>
      <c r="E42" s="26">
        <v>30425</v>
      </c>
      <c r="F42" s="2">
        <f t="shared" si="0"/>
        <v>0.72239999999999993</v>
      </c>
      <c r="G42" s="14">
        <f t="shared" si="1"/>
        <v>0.14399345332387328</v>
      </c>
      <c r="H42" s="15">
        <f t="shared" si="2"/>
        <v>0.86639345332387319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1"/>
        <v>0.10686622145639377</v>
      </c>
      <c r="H43" s="15">
        <f t="shared" si="2"/>
        <v>0.10686622145639377</v>
      </c>
      <c r="J43" s="24" t="s">
        <v>100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22899</v>
      </c>
      <c r="E44" s="26">
        <v>23534</v>
      </c>
      <c r="F44" s="2">
        <f t="shared" si="0"/>
        <v>0.54610000000000003</v>
      </c>
      <c r="G44" s="14">
        <f t="shared" si="1"/>
        <v>0.11464287137458205</v>
      </c>
      <c r="H44" s="15">
        <f t="shared" si="2"/>
        <v>0.6607428713745821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40031</v>
      </c>
      <c r="E45" s="26">
        <v>40634</v>
      </c>
      <c r="F45" s="2">
        <f t="shared" si="0"/>
        <v>0.51858000000000004</v>
      </c>
      <c r="G45" s="14">
        <f t="shared" si="1"/>
        <v>0.13069789056051914</v>
      </c>
      <c r="H45" s="15">
        <f t="shared" si="2"/>
        <v>0.64927789056051921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43572</v>
      </c>
      <c r="E46" s="26">
        <v>45078</v>
      </c>
      <c r="F46" s="2">
        <f t="shared" si="0"/>
        <v>1.2951599999999999</v>
      </c>
      <c r="G46" s="14">
        <f t="shared" si="1"/>
        <v>0.13195218893442048</v>
      </c>
      <c r="H46" s="15">
        <f t="shared" si="2"/>
        <v>1.4271121889344203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36180</v>
      </c>
      <c r="E47" s="26">
        <v>37076</v>
      </c>
      <c r="F47" s="2">
        <f t="shared" si="0"/>
        <v>0.77056000000000002</v>
      </c>
      <c r="G47" s="14">
        <f t="shared" si="1"/>
        <v>0.12618241641447434</v>
      </c>
      <c r="H47" s="15">
        <f t="shared" si="2"/>
        <v>0.89674241641447439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36172</v>
      </c>
      <c r="E48" s="26">
        <v>36598</v>
      </c>
      <c r="F48" s="2">
        <f t="shared" si="0"/>
        <v>0.36635999999999996</v>
      </c>
      <c r="G48" s="14">
        <f t="shared" si="1"/>
        <v>0.19817914307641096</v>
      </c>
      <c r="H48" s="15">
        <f t="shared" si="2"/>
        <v>0.56453914307641095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59040</v>
      </c>
      <c r="E49" s="26">
        <v>60771</v>
      </c>
      <c r="F49" s="2">
        <f t="shared" si="0"/>
        <v>1.4886599999999999</v>
      </c>
      <c r="G49" s="14">
        <f t="shared" si="1"/>
        <v>0.21573932031102966</v>
      </c>
      <c r="H49" s="15">
        <f t="shared" si="2"/>
        <v>1.7043993203110295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55541</v>
      </c>
      <c r="E50" s="26">
        <v>57198</v>
      </c>
      <c r="F50" s="2">
        <f t="shared" si="0"/>
        <v>1.42502</v>
      </c>
      <c r="G50" s="14">
        <f t="shared" si="1"/>
        <v>0.2192513557579534</v>
      </c>
      <c r="H50" s="15">
        <f t="shared" si="2"/>
        <v>1.6442713557579534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31999</v>
      </c>
      <c r="E51" s="26">
        <v>32419</v>
      </c>
      <c r="F51" s="2">
        <f t="shared" si="0"/>
        <v>0.36119999999999997</v>
      </c>
      <c r="G51" s="14">
        <f t="shared" si="1"/>
        <v>0.1432408742995325</v>
      </c>
      <c r="H51" s="15">
        <f t="shared" si="2"/>
        <v>0.50444087429953244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16804</v>
      </c>
      <c r="E52" s="26">
        <v>17361</v>
      </c>
      <c r="F52" s="2">
        <f t="shared" si="0"/>
        <v>0.47902</v>
      </c>
      <c r="G52" s="14">
        <f t="shared" si="1"/>
        <v>0.10761880048073458</v>
      </c>
      <c r="H52" s="15">
        <f t="shared" si="2"/>
        <v>0.58663880048073458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27208</v>
      </c>
      <c r="E53" s="26">
        <v>28072</v>
      </c>
      <c r="F53" s="2">
        <f t="shared" si="0"/>
        <v>0.74304000000000003</v>
      </c>
      <c r="G53" s="14">
        <f t="shared" si="1"/>
        <v>0.11113083592765829</v>
      </c>
      <c r="H53" s="15">
        <f t="shared" si="2"/>
        <v>0.8541708359276583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38961</v>
      </c>
      <c r="E54" s="26">
        <v>39862</v>
      </c>
      <c r="F54" s="2">
        <f t="shared" si="0"/>
        <v>0.77485999999999999</v>
      </c>
      <c r="G54" s="14">
        <f t="shared" si="1"/>
        <v>0.12969445186139808</v>
      </c>
      <c r="H54" s="15">
        <f t="shared" si="2"/>
        <v>0.90455445186139805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37196</v>
      </c>
      <c r="E55" s="26">
        <v>37656</v>
      </c>
      <c r="F55" s="2">
        <f t="shared" si="0"/>
        <v>0.39560000000000001</v>
      </c>
      <c r="G55" s="14">
        <f t="shared" si="1"/>
        <v>0.13119960991007967</v>
      </c>
      <c r="H55" s="15">
        <f t="shared" si="2"/>
        <v>0.52679960991007968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20603</v>
      </c>
      <c r="E56" s="26">
        <v>20603</v>
      </c>
      <c r="F56" s="2">
        <f t="shared" si="0"/>
        <v>0</v>
      </c>
      <c r="G56" s="14">
        <f t="shared" si="1"/>
        <v>0.12593155673969408</v>
      </c>
      <c r="H56" s="15">
        <f t="shared" si="2"/>
        <v>0.12593155673969408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22965</v>
      </c>
      <c r="E57" s="26">
        <v>23565</v>
      </c>
      <c r="F57" s="2">
        <f t="shared" si="0"/>
        <v>0.51600000000000001</v>
      </c>
      <c r="G57" s="14">
        <f t="shared" si="1"/>
        <v>0.19993516079987286</v>
      </c>
      <c r="H57" s="15">
        <f t="shared" si="2"/>
        <v>0.71593516079987285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30497</v>
      </c>
      <c r="E58" s="26">
        <v>30497</v>
      </c>
      <c r="F58" s="2">
        <f t="shared" si="0"/>
        <v>0</v>
      </c>
      <c r="G58" s="14">
        <f t="shared" si="1"/>
        <v>0.21674275901015075</v>
      </c>
      <c r="H58" s="15">
        <f t="shared" si="2"/>
        <v>0.21674275901015075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44665</v>
      </c>
      <c r="E59" s="26">
        <v>46580</v>
      </c>
      <c r="F59" s="2">
        <f t="shared" si="0"/>
        <v>1.6469</v>
      </c>
      <c r="G59" s="14">
        <f t="shared" si="1"/>
        <v>0.2192513557579534</v>
      </c>
      <c r="H59" s="15">
        <f t="shared" si="2"/>
        <v>1.8661513557579534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29449</v>
      </c>
      <c r="E60" s="26">
        <v>30431</v>
      </c>
      <c r="F60" s="2">
        <f t="shared" si="0"/>
        <v>0.84451999999999994</v>
      </c>
      <c r="G60" s="14">
        <f t="shared" si="1"/>
        <v>0.14399345332387328</v>
      </c>
      <c r="H60" s="15">
        <f t="shared" si="2"/>
        <v>0.98851345332387319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25985</v>
      </c>
      <c r="E61" s="26">
        <v>26442</v>
      </c>
      <c r="F61" s="2">
        <f t="shared" si="0"/>
        <v>0.39301999999999998</v>
      </c>
      <c r="G61" s="14">
        <f t="shared" si="1"/>
        <v>0.10636450210683322</v>
      </c>
      <c r="H61" s="15">
        <f t="shared" si="2"/>
        <v>0.49938450210683322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20978</v>
      </c>
      <c r="E62" s="26">
        <v>20978</v>
      </c>
      <c r="F62" s="2">
        <f t="shared" si="0"/>
        <v>0</v>
      </c>
      <c r="G62" s="14">
        <f t="shared" si="1"/>
        <v>0.11389029235024124</v>
      </c>
      <c r="H62" s="15">
        <f t="shared" si="2"/>
        <v>0.11389029235024124</v>
      </c>
      <c r="J62" s="24" t="s">
        <v>100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28520</v>
      </c>
      <c r="E63" s="26">
        <v>29246</v>
      </c>
      <c r="F63" s="2">
        <f t="shared" si="0"/>
        <v>0.62436000000000003</v>
      </c>
      <c r="G63" s="14">
        <f t="shared" si="1"/>
        <v>0.12894187283705727</v>
      </c>
      <c r="H63" s="15">
        <f t="shared" si="2"/>
        <v>0.7533018728370573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37605</v>
      </c>
      <c r="E64" s="26">
        <v>38708</v>
      </c>
      <c r="F64" s="2">
        <f t="shared" si="0"/>
        <v>0.94857999999999998</v>
      </c>
      <c r="G64" s="14">
        <f t="shared" si="1"/>
        <v>0.1332064873083218</v>
      </c>
      <c r="H64" s="15">
        <f t="shared" si="2"/>
        <v>1.0817864873083218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9458</v>
      </c>
      <c r="E65" s="26">
        <v>9576</v>
      </c>
      <c r="F65" s="2">
        <f t="shared" si="0"/>
        <v>0.10148</v>
      </c>
      <c r="G65" s="14">
        <f t="shared" si="1"/>
        <v>0.12517897771535325</v>
      </c>
      <c r="H65" s="15">
        <f t="shared" si="2"/>
        <v>0.22665897771535326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26908</v>
      </c>
      <c r="E66" s="84">
        <v>28352</v>
      </c>
      <c r="F66" s="85">
        <f t="shared" si="0"/>
        <v>1.2418400000000001</v>
      </c>
      <c r="G66" s="14">
        <f t="shared" si="1"/>
        <v>0.20043688014943339</v>
      </c>
      <c r="H66" s="15">
        <f t="shared" si="2"/>
        <v>1.4422768801494334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56919</v>
      </c>
      <c r="E67" s="26">
        <v>58341</v>
      </c>
      <c r="F67" s="2">
        <f t="shared" si="0"/>
        <v>1.22292</v>
      </c>
      <c r="G67" s="14">
        <f t="shared" si="1"/>
        <v>0.19567054632860831</v>
      </c>
      <c r="H67" s="15">
        <f t="shared" si="2"/>
        <v>1.4185905463286084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2">
        <f t="shared" si="0"/>
        <v>0</v>
      </c>
      <c r="G68" s="14">
        <f t="shared" si="1"/>
        <v>0.21824791705883234</v>
      </c>
      <c r="H68" s="15">
        <f t="shared" si="2"/>
        <v>0.21824791705883234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1"/>
        <v>0.14299001462475222</v>
      </c>
      <c r="H69" s="15">
        <f t="shared" si="2"/>
        <v>0.14299001462475222</v>
      </c>
      <c r="J69" s="24" t="s">
        <v>101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1"/>
        <v>0.10586278275727271</v>
      </c>
      <c r="H70" s="15">
        <f t="shared" si="2"/>
        <v>0.10586278275727271</v>
      </c>
      <c r="J70" s="24" t="s">
        <v>101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17621</v>
      </c>
      <c r="E71" s="26">
        <v>18426</v>
      </c>
      <c r="F71" s="2">
        <f t="shared" si="0"/>
        <v>0.69230000000000003</v>
      </c>
      <c r="G71" s="14">
        <f t="shared" si="1"/>
        <v>0.11414115202502151</v>
      </c>
      <c r="H71" s="15">
        <f t="shared" si="2"/>
        <v>0.80644115202502153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18375</v>
      </c>
      <c r="E72" s="26">
        <v>19655</v>
      </c>
      <c r="F72" s="2">
        <f t="shared" si="0"/>
        <v>1.1008</v>
      </c>
      <c r="G72" s="14">
        <f t="shared" si="1"/>
        <v>0.1294435921866178</v>
      </c>
      <c r="H72" s="15">
        <f t="shared" si="2"/>
        <v>1.2302435921866177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39499</v>
      </c>
      <c r="E73" s="26">
        <v>40223</v>
      </c>
      <c r="F73" s="2">
        <f t="shared" si="0"/>
        <v>0.62263999999999997</v>
      </c>
      <c r="G73" s="14">
        <f t="shared" si="1"/>
        <v>0.13220304860920076</v>
      </c>
      <c r="H73" s="15">
        <f t="shared" si="2"/>
        <v>0.75484304860920071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28106</v>
      </c>
      <c r="E74" s="26">
        <v>28831</v>
      </c>
      <c r="F74" s="2">
        <f t="shared" si="0"/>
        <v>0.62349999999999994</v>
      </c>
      <c r="G74" s="14">
        <f t="shared" si="1"/>
        <v>0.12517897771535325</v>
      </c>
      <c r="H74" s="15">
        <f t="shared" si="2"/>
        <v>0.74867897771535319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32691</v>
      </c>
      <c r="E75" s="26">
        <v>33830</v>
      </c>
      <c r="F75" s="2">
        <f t="shared" si="0"/>
        <v>0.97953999999999997</v>
      </c>
      <c r="G75" s="14">
        <f t="shared" si="1"/>
        <v>0.1994334414503123</v>
      </c>
      <c r="H75" s="15">
        <f t="shared" si="2"/>
        <v>1.1789734414503124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49543</v>
      </c>
      <c r="E76" s="26">
        <v>50928</v>
      </c>
      <c r="F76" s="2">
        <f t="shared" si="0"/>
        <v>1.1911</v>
      </c>
      <c r="G76" s="14">
        <f t="shared" si="1"/>
        <v>0.19592140600338856</v>
      </c>
      <c r="H76" s="15">
        <f t="shared" si="2"/>
        <v>1.3870214060033885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2">
        <f t="shared" si="0"/>
        <v>0</v>
      </c>
      <c r="G77" s="14">
        <f t="shared" si="1"/>
        <v>0.21824791705883234</v>
      </c>
      <c r="H77" s="15">
        <f t="shared" si="2"/>
        <v>0.21824791705883234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31426</v>
      </c>
      <c r="E78" s="26">
        <v>32149</v>
      </c>
      <c r="F78" s="2">
        <f t="shared" si="0"/>
        <v>0.62178</v>
      </c>
      <c r="G78" s="14">
        <f t="shared" si="1"/>
        <v>0.14223743560041144</v>
      </c>
      <c r="H78" s="15">
        <f t="shared" si="2"/>
        <v>0.76401743560041147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20597</v>
      </c>
      <c r="E79" s="26">
        <v>21468</v>
      </c>
      <c r="F79" s="2">
        <f t="shared" si="0"/>
        <v>0.74905999999999995</v>
      </c>
      <c r="G79" s="14">
        <f t="shared" si="1"/>
        <v>0.1066153617816135</v>
      </c>
      <c r="H79" s="15">
        <f t="shared" si="2"/>
        <v>0.85567536178161341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39080</v>
      </c>
      <c r="E80" s="26">
        <v>39814</v>
      </c>
      <c r="F80" s="2">
        <f t="shared" si="0"/>
        <v>0.63124000000000002</v>
      </c>
      <c r="G80" s="14">
        <f t="shared" si="1"/>
        <v>0.11313771332590045</v>
      </c>
      <c r="H80" s="15">
        <f t="shared" si="2"/>
        <v>0.74437771332590041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26">
        <v>5492</v>
      </c>
      <c r="E81" s="26">
        <v>5534</v>
      </c>
      <c r="F81" s="2">
        <f t="shared" si="0"/>
        <v>3.6119999999999999E-2</v>
      </c>
      <c r="G81" s="14">
        <f t="shared" si="1"/>
        <v>0.12869101316227699</v>
      </c>
      <c r="H81" s="15">
        <f t="shared" si="2"/>
        <v>0.16481101316227698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9.2100000000000009</v>
      </c>
      <c r="E82" s="29">
        <v>10.26</v>
      </c>
      <c r="F82" s="2">
        <f>E82-D82</f>
        <v>1.0499999999999989</v>
      </c>
      <c r="G82" s="14">
        <f t="shared" si="1"/>
        <v>0.13119960991007967</v>
      </c>
      <c r="H82" s="15">
        <f t="shared" si="2"/>
        <v>1.1811996099100786</v>
      </c>
      <c r="I82" s="16"/>
      <c r="J82" s="24" t="s">
        <v>100</v>
      </c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33201</v>
      </c>
      <c r="E83" s="26">
        <v>34274</v>
      </c>
      <c r="F83" s="2">
        <f t="shared" ref="F83:F136" si="3">(E83-D83)*0.00086</f>
        <v>0.92277999999999993</v>
      </c>
      <c r="G83" s="14">
        <f t="shared" si="1"/>
        <v>0.1241755390162322</v>
      </c>
      <c r="H83" s="15">
        <f t="shared" si="2"/>
        <v>1.0469555390162322</v>
      </c>
      <c r="K83" s="141" t="s">
        <v>106</v>
      </c>
      <c r="L83" s="37" t="s">
        <v>105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23556</v>
      </c>
      <c r="E84" s="26">
        <v>23584</v>
      </c>
      <c r="F84" s="2">
        <f t="shared" si="3"/>
        <v>2.4080000000000001E-2</v>
      </c>
      <c r="G84" s="14">
        <f t="shared" ref="G84:G136" si="4">C84/6906.1*$G$12</f>
        <v>0.19792828340163074</v>
      </c>
      <c r="H84" s="15">
        <f t="shared" ref="H84:H136" si="5">F84+G84</f>
        <v>0.22200828340163073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4"/>
        <v>0.19592140600338856</v>
      </c>
      <c r="H85" s="15">
        <f t="shared" si="5"/>
        <v>0.19592140600338856</v>
      </c>
      <c r="J85" s="24" t="s">
        <v>101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39457</v>
      </c>
      <c r="E86" s="26">
        <v>39525</v>
      </c>
      <c r="F86" s="2">
        <f t="shared" si="3"/>
        <v>5.8479999999999997E-2</v>
      </c>
      <c r="G86" s="14">
        <f t="shared" si="4"/>
        <v>0.19592140600338856</v>
      </c>
      <c r="H86" s="15">
        <f t="shared" si="5"/>
        <v>0.25440140600338856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16808</v>
      </c>
      <c r="E87" s="26">
        <v>17856</v>
      </c>
      <c r="F87" s="2">
        <f t="shared" si="3"/>
        <v>0.90127999999999997</v>
      </c>
      <c r="G87" s="14">
        <f t="shared" si="4"/>
        <v>0.14248829527519169</v>
      </c>
      <c r="H87" s="15">
        <f t="shared" si="5"/>
        <v>1.0437682952751917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23377</v>
      </c>
      <c r="E88" s="26">
        <v>24135</v>
      </c>
      <c r="F88" s="2">
        <f t="shared" si="3"/>
        <v>0.65188000000000001</v>
      </c>
      <c r="G88" s="14">
        <f t="shared" si="4"/>
        <v>0.10536106340771216</v>
      </c>
      <c r="H88" s="15">
        <f t="shared" si="5"/>
        <v>0.75724106340771213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22327</v>
      </c>
      <c r="E89" s="26">
        <v>23265</v>
      </c>
      <c r="F89" s="2">
        <f t="shared" si="3"/>
        <v>0.80667999999999995</v>
      </c>
      <c r="G89" s="14">
        <f t="shared" si="4"/>
        <v>0.11338857300068071</v>
      </c>
      <c r="H89" s="15">
        <f t="shared" si="5"/>
        <v>0.92006857300068068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4"/>
        <v>0.12894187283705727</v>
      </c>
      <c r="H90" s="15">
        <f t="shared" si="5"/>
        <v>0.12894187283705727</v>
      </c>
      <c r="J90" s="24" t="s">
        <v>102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31213</v>
      </c>
      <c r="E91" s="26">
        <v>32022</v>
      </c>
      <c r="F91" s="2">
        <f t="shared" si="3"/>
        <v>0.69574000000000003</v>
      </c>
      <c r="G91" s="14">
        <f t="shared" si="4"/>
        <v>0.13069789056051914</v>
      </c>
      <c r="H91" s="15">
        <f t="shared" si="5"/>
        <v>0.82643789056051919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18210</v>
      </c>
      <c r="E92" s="26">
        <v>18231</v>
      </c>
      <c r="F92" s="2">
        <f t="shared" si="3"/>
        <v>1.806E-2</v>
      </c>
      <c r="G92" s="14">
        <f t="shared" si="4"/>
        <v>0.12467725836579274</v>
      </c>
      <c r="H92" s="15">
        <f t="shared" si="5"/>
        <v>0.14273725836579274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35945</v>
      </c>
      <c r="E93" s="26">
        <v>37203</v>
      </c>
      <c r="F93" s="2">
        <f t="shared" si="3"/>
        <v>1.08188</v>
      </c>
      <c r="G93" s="14">
        <f t="shared" si="4"/>
        <v>0.19817914307641096</v>
      </c>
      <c r="H93" s="15">
        <f t="shared" si="5"/>
        <v>1.280059143076411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50406</v>
      </c>
      <c r="E94" s="26">
        <v>52208</v>
      </c>
      <c r="F94" s="2">
        <f t="shared" si="3"/>
        <v>1.54972</v>
      </c>
      <c r="G94" s="14">
        <f t="shared" si="4"/>
        <v>0.19642312535294909</v>
      </c>
      <c r="H94" s="15">
        <f t="shared" si="5"/>
        <v>1.7461431253529491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4"/>
        <v>0.19617226567816887</v>
      </c>
      <c r="H95" s="15">
        <f t="shared" si="5"/>
        <v>0.19617226567816887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13675</v>
      </c>
      <c r="E96" s="26">
        <v>14065</v>
      </c>
      <c r="F96" s="2">
        <f t="shared" si="3"/>
        <v>0.33539999999999998</v>
      </c>
      <c r="G96" s="14">
        <f t="shared" si="4"/>
        <v>0.14223743560041144</v>
      </c>
      <c r="H96" s="15">
        <f t="shared" si="5"/>
        <v>0.47763743560041139</v>
      </c>
      <c r="J96" s="24" t="s">
        <v>100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3541</v>
      </c>
      <c r="E97" s="26">
        <v>3688</v>
      </c>
      <c r="F97" s="2">
        <f t="shared" si="3"/>
        <v>0.12642</v>
      </c>
      <c r="G97" s="14">
        <f t="shared" si="4"/>
        <v>0.10536106340771216</v>
      </c>
      <c r="H97" s="15">
        <f t="shared" si="5"/>
        <v>0.23178106340771215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27600</v>
      </c>
      <c r="E98" s="26">
        <v>28352</v>
      </c>
      <c r="F98" s="2">
        <f t="shared" si="3"/>
        <v>0.64671999999999996</v>
      </c>
      <c r="G98" s="14">
        <f t="shared" si="4"/>
        <v>0.1126359939763399</v>
      </c>
      <c r="H98" s="15">
        <f t="shared" si="5"/>
        <v>0.7593559939763399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4"/>
        <v>0.12869101316227699</v>
      </c>
      <c r="H99" s="15">
        <f t="shared" si="5"/>
        <v>0.12869101316227699</v>
      </c>
      <c r="J99" s="24" t="s">
        <v>101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41673</v>
      </c>
      <c r="E100" s="26">
        <v>42397</v>
      </c>
      <c r="F100" s="2">
        <f t="shared" si="3"/>
        <v>0.62263999999999997</v>
      </c>
      <c r="G100" s="14">
        <f t="shared" si="4"/>
        <v>0.1294435921866178</v>
      </c>
      <c r="H100" s="15">
        <f t="shared" si="5"/>
        <v>0.7520835921866178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10089</v>
      </c>
      <c r="E101" s="26">
        <v>10940</v>
      </c>
      <c r="F101" s="2">
        <f t="shared" si="3"/>
        <v>0.73185999999999996</v>
      </c>
      <c r="G101" s="14">
        <f t="shared" si="4"/>
        <v>0.12467725836579274</v>
      </c>
      <c r="H101" s="15">
        <f t="shared" si="5"/>
        <v>0.85653725836579264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10692</v>
      </c>
      <c r="E102" s="26">
        <v>11669</v>
      </c>
      <c r="F102" s="2">
        <f t="shared" si="3"/>
        <v>0.84021999999999997</v>
      </c>
      <c r="G102" s="14">
        <f t="shared" si="4"/>
        <v>0.18990077380866216</v>
      </c>
      <c r="H102" s="15">
        <f t="shared" si="5"/>
        <v>1.0301207738086622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39318</v>
      </c>
      <c r="E103" s="26">
        <v>39751</v>
      </c>
      <c r="F103" s="2">
        <f t="shared" si="3"/>
        <v>0.37237999999999999</v>
      </c>
      <c r="G103" s="14">
        <f t="shared" si="4"/>
        <v>0.22100737348141525</v>
      </c>
      <c r="H103" s="15">
        <f t="shared" si="5"/>
        <v>0.59338737348141524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30404</v>
      </c>
      <c r="E104" s="26">
        <v>31504</v>
      </c>
      <c r="F104" s="2">
        <f t="shared" si="3"/>
        <v>0.94599999999999995</v>
      </c>
      <c r="G104" s="14">
        <f t="shared" si="4"/>
        <v>0.12292124064233086</v>
      </c>
      <c r="H104" s="15">
        <f t="shared" si="5"/>
        <v>1.0689212406423307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15959</v>
      </c>
      <c r="E105" s="26">
        <v>17000</v>
      </c>
      <c r="F105" s="2">
        <f t="shared" si="3"/>
        <v>0.89525999999999994</v>
      </c>
      <c r="G105" s="14">
        <f t="shared" si="4"/>
        <v>0.10686622145639377</v>
      </c>
      <c r="H105" s="15">
        <f t="shared" si="5"/>
        <v>1.0021262214563937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11777</v>
      </c>
      <c r="E106" s="26">
        <v>11812</v>
      </c>
      <c r="F106" s="2">
        <f t="shared" si="3"/>
        <v>3.0099999999999998E-2</v>
      </c>
      <c r="G106" s="14">
        <f t="shared" si="4"/>
        <v>0.11288685365112017</v>
      </c>
      <c r="H106" s="15">
        <f t="shared" si="5"/>
        <v>0.14298685365112015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38829</v>
      </c>
      <c r="E107" s="26">
        <v>39417</v>
      </c>
      <c r="F107" s="2">
        <f t="shared" si="3"/>
        <v>0.50568000000000002</v>
      </c>
      <c r="G107" s="14">
        <f t="shared" si="4"/>
        <v>0.12844015348749674</v>
      </c>
      <c r="H107" s="15">
        <f t="shared" si="5"/>
        <v>0.63412015348749673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26437</v>
      </c>
      <c r="E108" s="26">
        <v>27470</v>
      </c>
      <c r="F108" s="2">
        <f t="shared" si="3"/>
        <v>0.88837999999999995</v>
      </c>
      <c r="G108" s="14">
        <f t="shared" si="4"/>
        <v>0.13069789056051914</v>
      </c>
      <c r="H108" s="15">
        <f t="shared" si="5"/>
        <v>1.0190778905605191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39283</v>
      </c>
      <c r="E109" s="26">
        <v>40115</v>
      </c>
      <c r="F109" s="2">
        <f t="shared" si="3"/>
        <v>0.71551999999999993</v>
      </c>
      <c r="G109" s="14">
        <f t="shared" si="4"/>
        <v>0.12492811804057298</v>
      </c>
      <c r="H109" s="15">
        <f t="shared" si="5"/>
        <v>0.84044811804057296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36556</v>
      </c>
      <c r="E110" s="26">
        <v>37379</v>
      </c>
      <c r="F110" s="2">
        <f t="shared" si="3"/>
        <v>0.70777999999999996</v>
      </c>
      <c r="G110" s="14">
        <f t="shared" si="4"/>
        <v>0.18939905445910163</v>
      </c>
      <c r="H110" s="15">
        <f t="shared" si="5"/>
        <v>0.89717905445910162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14">
        <f t="shared" si="4"/>
        <v>8.5292289425290796E-2</v>
      </c>
      <c r="H111" s="47">
        <f t="shared" si="5"/>
        <v>8.5292289425290796E-2</v>
      </c>
      <c r="J111" s="93" t="s">
        <v>92</v>
      </c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14">
        <f t="shared" si="4"/>
        <v>0.12317210031711114</v>
      </c>
      <c r="H112" s="47">
        <f t="shared" si="5"/>
        <v>0.12317210031711114</v>
      </c>
      <c r="J112" s="93" t="s">
        <v>92</v>
      </c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14">
        <f t="shared" si="4"/>
        <v>0.12166694226842953</v>
      </c>
      <c r="H113" s="47">
        <f t="shared" si="5"/>
        <v>0.12166694226842953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16018</v>
      </c>
      <c r="E114" s="26">
        <v>17111</v>
      </c>
      <c r="F114" s="2">
        <f t="shared" si="3"/>
        <v>0.93997999999999993</v>
      </c>
      <c r="G114" s="14">
        <f t="shared" si="4"/>
        <v>0.10636450210683322</v>
      </c>
      <c r="H114" s="15">
        <f t="shared" si="5"/>
        <v>1.0463445021068332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31186</v>
      </c>
      <c r="E115" s="26">
        <v>32300</v>
      </c>
      <c r="F115" s="2">
        <f t="shared" si="3"/>
        <v>0.95804</v>
      </c>
      <c r="G115" s="14">
        <f t="shared" si="4"/>
        <v>0.11539545039892285</v>
      </c>
      <c r="H115" s="15">
        <f t="shared" si="5"/>
        <v>1.073435450398923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17866</v>
      </c>
      <c r="E116" s="26">
        <v>18342</v>
      </c>
      <c r="F116" s="2">
        <f t="shared" si="3"/>
        <v>0.40936</v>
      </c>
      <c r="G116" s="14">
        <f t="shared" si="4"/>
        <v>0.13145046958485992</v>
      </c>
      <c r="H116" s="15">
        <f t="shared" si="5"/>
        <v>0.5408104695848599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41052</v>
      </c>
      <c r="E117" s="26">
        <v>41911</v>
      </c>
      <c r="F117" s="2">
        <f t="shared" si="3"/>
        <v>0.73873999999999995</v>
      </c>
      <c r="G117" s="14">
        <f t="shared" si="4"/>
        <v>0.12969445186139808</v>
      </c>
      <c r="H117" s="15">
        <f t="shared" si="5"/>
        <v>0.868434451861398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30539</v>
      </c>
      <c r="E118" s="26">
        <v>31647</v>
      </c>
      <c r="F118" s="2">
        <f t="shared" si="3"/>
        <v>0.95287999999999995</v>
      </c>
      <c r="G118" s="14">
        <f t="shared" si="4"/>
        <v>0.1256806970649138</v>
      </c>
      <c r="H118" s="15">
        <f t="shared" si="5"/>
        <v>1.0785606970649138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21096</v>
      </c>
      <c r="E119" s="26">
        <v>22140</v>
      </c>
      <c r="F119" s="2">
        <f t="shared" si="3"/>
        <v>0.89783999999999997</v>
      </c>
      <c r="G119" s="14">
        <f t="shared" si="4"/>
        <v>0.19215851088168456</v>
      </c>
      <c r="H119" s="15">
        <f t="shared" si="5"/>
        <v>1.0899985108816845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90.4</v>
      </c>
      <c r="D120" s="26">
        <v>63428</v>
      </c>
      <c r="E120" s="26">
        <v>65273</v>
      </c>
      <c r="F120" s="2">
        <f t="shared" si="3"/>
        <v>1.5867</v>
      </c>
      <c r="G120" s="14">
        <f t="shared" si="4"/>
        <v>0.22677714600136142</v>
      </c>
      <c r="H120" s="15">
        <f t="shared" si="5"/>
        <v>1.8134771460013615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31682</v>
      </c>
      <c r="E121" s="26">
        <v>32598</v>
      </c>
      <c r="F121" s="2">
        <f t="shared" si="3"/>
        <v>0.78776000000000002</v>
      </c>
      <c r="G121" s="14">
        <f t="shared" si="4"/>
        <v>0.12041264389452819</v>
      </c>
      <c r="H121" s="15">
        <f t="shared" si="5"/>
        <v>0.90817264389452823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27047</v>
      </c>
      <c r="E122" s="26">
        <v>27510</v>
      </c>
      <c r="F122" s="2">
        <f t="shared" si="3"/>
        <v>0.39817999999999998</v>
      </c>
      <c r="G122" s="14">
        <f t="shared" si="4"/>
        <v>0.1066153617816135</v>
      </c>
      <c r="H122" s="15">
        <f t="shared" si="5"/>
        <v>0.50479536178161344</v>
      </c>
      <c r="J122" s="24" t="s">
        <v>103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4"/>
        <v>0.11389029235024124</v>
      </c>
      <c r="H123" s="15">
        <f t="shared" si="5"/>
        <v>0.11389029235024124</v>
      </c>
      <c r="J123" s="24" t="s">
        <v>104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26646</v>
      </c>
      <c r="E124" s="26">
        <v>27748</v>
      </c>
      <c r="F124" s="2">
        <f t="shared" si="3"/>
        <v>0.94772000000000001</v>
      </c>
      <c r="G124" s="14">
        <f t="shared" si="4"/>
        <v>0.12969445186139808</v>
      </c>
      <c r="H124" s="15">
        <f t="shared" si="5"/>
        <v>1.0774144518613982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32823</v>
      </c>
      <c r="E125" s="26">
        <v>33822</v>
      </c>
      <c r="F125" s="2">
        <f t="shared" si="3"/>
        <v>0.85914000000000001</v>
      </c>
      <c r="G125" s="14">
        <f t="shared" si="4"/>
        <v>0.12994531153617833</v>
      </c>
      <c r="H125" s="15">
        <f t="shared" si="5"/>
        <v>0.9890853115361784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2629</v>
      </c>
      <c r="F126" s="2">
        <f t="shared" si="3"/>
        <v>0.53405999999999998</v>
      </c>
      <c r="G126" s="14">
        <f t="shared" si="4"/>
        <v>0.12517897771535325</v>
      </c>
      <c r="H126" s="15">
        <f t="shared" si="5"/>
        <v>0.65923897771535322</v>
      </c>
      <c r="J126" s="24" t="s">
        <v>104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4"/>
        <v>0.13872540015348769</v>
      </c>
      <c r="H127" s="15">
        <f t="shared" si="5"/>
        <v>0.13872540015348769</v>
      </c>
      <c r="J127" s="24" t="s">
        <v>104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36275</v>
      </c>
      <c r="E128" s="26">
        <v>37195</v>
      </c>
      <c r="F128" s="2">
        <f t="shared" si="3"/>
        <v>0.79120000000000001</v>
      </c>
      <c r="G128" s="14">
        <f t="shared" si="4"/>
        <v>0.15503127901420505</v>
      </c>
      <c r="H128" s="15">
        <f t="shared" si="5"/>
        <v>0.94623127901420512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31914</v>
      </c>
      <c r="E129" s="26">
        <v>32928</v>
      </c>
      <c r="F129" s="2">
        <f t="shared" si="3"/>
        <v>0.87203999999999993</v>
      </c>
      <c r="G129" s="14">
        <f t="shared" si="4"/>
        <v>0.11966006487018739</v>
      </c>
      <c r="H129" s="15">
        <f t="shared" si="5"/>
        <v>0.99170006487018736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26905</v>
      </c>
      <c r="E130" s="26">
        <v>27414</v>
      </c>
      <c r="F130" s="2">
        <f t="shared" si="3"/>
        <v>0.43773999999999996</v>
      </c>
      <c r="G130" s="14">
        <f t="shared" si="4"/>
        <v>0.12844015348749674</v>
      </c>
      <c r="H130" s="15">
        <f t="shared" si="5"/>
        <v>0.56618015348749673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37709</v>
      </c>
      <c r="E131" s="26">
        <v>38541</v>
      </c>
      <c r="F131" s="2">
        <f t="shared" si="3"/>
        <v>0.71551999999999993</v>
      </c>
      <c r="G131" s="14">
        <f t="shared" si="4"/>
        <v>0.13019617121095861</v>
      </c>
      <c r="H131" s="15">
        <f t="shared" si="5"/>
        <v>0.84571617121095854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21759</v>
      </c>
      <c r="E132" s="26">
        <v>22647</v>
      </c>
      <c r="F132" s="2">
        <f t="shared" si="3"/>
        <v>0.76368000000000003</v>
      </c>
      <c r="G132" s="14">
        <f t="shared" si="4"/>
        <v>0.1256806970649138</v>
      </c>
      <c r="H132" s="15">
        <f t="shared" si="5"/>
        <v>0.88936069706491383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2">
        <f t="shared" si="3"/>
        <v>0</v>
      </c>
      <c r="G133" s="14">
        <f t="shared" si="4"/>
        <v>0.15327526129074318</v>
      </c>
      <c r="H133" s="15">
        <f t="shared" si="5"/>
        <v>0.15327526129074318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38323</v>
      </c>
      <c r="E134" s="84">
        <v>39309</v>
      </c>
      <c r="F134" s="2">
        <f t="shared" si="3"/>
        <v>0.84795999999999994</v>
      </c>
      <c r="G134" s="14">
        <f t="shared" si="4"/>
        <v>0.15026494519337999</v>
      </c>
      <c r="H134" s="15">
        <f t="shared" si="5"/>
        <v>0.9982249451933799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9154</v>
      </c>
      <c r="E135" s="84">
        <v>9675</v>
      </c>
      <c r="F135" s="2">
        <f t="shared" si="3"/>
        <v>0.44806000000000001</v>
      </c>
      <c r="G135" s="14">
        <f t="shared" si="4"/>
        <v>0.1148937310493623</v>
      </c>
      <c r="H135" s="15">
        <f t="shared" si="5"/>
        <v>0.5629537310493623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37971</v>
      </c>
      <c r="E136" s="84">
        <v>38799</v>
      </c>
      <c r="F136" s="2">
        <f t="shared" si="3"/>
        <v>0.71207999999999994</v>
      </c>
      <c r="G136" s="14">
        <f t="shared" si="4"/>
        <v>0.1294435921866178</v>
      </c>
      <c r="H136" s="15">
        <f t="shared" si="5"/>
        <v>0.84152359218661776</v>
      </c>
      <c r="I136" s="24"/>
    </row>
    <row r="137" spans="1:19" x14ac:dyDescent="0.25">
      <c r="A137" s="231" t="s">
        <v>4</v>
      </c>
      <c r="B137" s="232"/>
      <c r="C137" s="44">
        <f>SUM(C19:C136)</f>
        <v>6906.1</v>
      </c>
      <c r="D137" s="26"/>
      <c r="E137" s="26"/>
      <c r="F137" s="17">
        <f>SUM(F19:F136)</f>
        <v>74.006379999999979</v>
      </c>
      <c r="G137" s="17">
        <f>SUM(G19:G136)</f>
        <v>17.324620000000028</v>
      </c>
      <c r="H137" s="17">
        <f>SUM(H19:H136)</f>
        <v>91.331000000000031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25.10.19</v>
      </c>
      <c r="E139" s="12" t="str">
        <f>E18</f>
        <v>Показания кВт на 24.11.19</v>
      </c>
      <c r="F139" s="19" t="s">
        <v>34</v>
      </c>
      <c r="G139" s="24"/>
      <c r="H139" s="24"/>
      <c r="I139" s="24"/>
    </row>
    <row r="140" spans="1:19" x14ac:dyDescent="0.25">
      <c r="A140" s="139" t="s">
        <v>24</v>
      </c>
      <c r="B140" s="3">
        <v>49730695</v>
      </c>
      <c r="C140" s="3">
        <v>88.2</v>
      </c>
      <c r="D140" s="27">
        <v>104098</v>
      </c>
      <c r="E140" s="27">
        <v>105525</v>
      </c>
      <c r="F140" s="13">
        <f>(E140-D140)*0.00086</f>
        <v>1.22722</v>
      </c>
      <c r="G140" s="24"/>
      <c r="H140" s="24"/>
      <c r="I140" s="24"/>
    </row>
    <row r="141" spans="1:19" x14ac:dyDescent="0.25">
      <c r="A141" s="139" t="s">
        <v>25</v>
      </c>
      <c r="B141" s="3">
        <v>49777184</v>
      </c>
      <c r="C141" s="3">
        <v>95.2</v>
      </c>
      <c r="D141" s="27">
        <v>104645</v>
      </c>
      <c r="E141" s="27">
        <v>107425</v>
      </c>
      <c r="F141" s="13">
        <f>(E141-D141)*0.00086</f>
        <v>2.3908</v>
      </c>
      <c r="G141" s="24"/>
      <c r="H141" s="24"/>
      <c r="I141" s="24"/>
    </row>
    <row r="142" spans="1:19" x14ac:dyDescent="0.25">
      <c r="A142" s="139" t="s">
        <v>26</v>
      </c>
      <c r="B142" s="3">
        <v>49777197</v>
      </c>
      <c r="C142" s="3">
        <v>94.5</v>
      </c>
      <c r="D142" s="27">
        <v>87138</v>
      </c>
      <c r="E142" s="27">
        <v>87138</v>
      </c>
      <c r="F142" s="13">
        <f>(E142-D142)*0.00086</f>
        <v>0</v>
      </c>
      <c r="G142" s="24"/>
      <c r="H142" s="24"/>
      <c r="I142" s="24"/>
    </row>
    <row r="143" spans="1:19" x14ac:dyDescent="0.25">
      <c r="A143" s="139" t="s">
        <v>27</v>
      </c>
      <c r="B143" s="3">
        <v>49777207</v>
      </c>
      <c r="C143" s="3">
        <v>66</v>
      </c>
      <c r="D143" s="27">
        <v>84650</v>
      </c>
      <c r="E143" s="27">
        <v>87024</v>
      </c>
      <c r="F143" s="13">
        <f>(E143-D143)*0.00086</f>
        <v>2.0416400000000001</v>
      </c>
      <c r="G143" s="24"/>
      <c r="H143" s="24"/>
      <c r="S143" s="37"/>
    </row>
    <row r="144" spans="1:19" x14ac:dyDescent="0.25">
      <c r="A144" s="139" t="s">
        <v>28</v>
      </c>
      <c r="B144" s="3">
        <v>49777210</v>
      </c>
      <c r="C144" s="3">
        <v>64.2</v>
      </c>
      <c r="D144" s="27">
        <v>73803</v>
      </c>
      <c r="E144" s="27">
        <v>75364</v>
      </c>
      <c r="F144" s="13">
        <f>(E144-D144)*0.00086</f>
        <v>1.34246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7.0021200000000006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100" activePane="bottomRight" state="frozen"/>
      <selection pane="topRight" activeCell="C1" sqref="C1"/>
      <selection pane="bottomLeft" activeCell="A19" sqref="A19"/>
      <selection pane="bottomRight" activeCell="G18" sqref="G18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6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43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110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43"/>
      <c r="F5" s="143"/>
      <c r="G5" s="143"/>
      <c r="H5" s="143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111</v>
      </c>
      <c r="H7" s="145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107.815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97.956220000000016</v>
      </c>
      <c r="H11" s="63"/>
      <c r="I11" s="62"/>
      <c r="J11" s="224" t="s">
        <v>93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9.8587799999999817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7.0021200000000006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109</v>
      </c>
      <c r="E18" s="12" t="s">
        <v>112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46385</v>
      </c>
      <c r="E19" s="25">
        <v>47889</v>
      </c>
      <c r="F19" s="2">
        <f t="shared" ref="F19:F81" si="0">(E19-D19)*0.00086</f>
        <v>1.2934399999999999</v>
      </c>
      <c r="G19" s="14">
        <f>C19/6906.1*$G$12</f>
        <v>7.380416240714717E-2</v>
      </c>
      <c r="H19" s="15">
        <f>F19+G19</f>
        <v>1.3672441624071472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36651</v>
      </c>
      <c r="E20" s="25">
        <v>37808</v>
      </c>
      <c r="F20" s="2">
        <f t="shared" si="0"/>
        <v>0.99502000000000002</v>
      </c>
      <c r="G20" s="14">
        <f t="shared" ref="G20:G83" si="1">C20/6906.1*$G$12</f>
        <v>6.9664277088371016E-2</v>
      </c>
      <c r="H20" s="15">
        <f t="shared" ref="H20:H83" si="2">F20+G20</f>
        <v>1.0646842770883711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41907</v>
      </c>
      <c r="E21" s="25">
        <v>43287</v>
      </c>
      <c r="F21" s="2">
        <f t="shared" si="0"/>
        <v>1.1868000000000001</v>
      </c>
      <c r="G21" s="14">
        <f t="shared" si="1"/>
        <v>0.11391822359942637</v>
      </c>
      <c r="H21" s="15">
        <f t="shared" si="2"/>
        <v>1.3007182235994263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86777</v>
      </c>
      <c r="E22" s="25">
        <v>89446</v>
      </c>
      <c r="F22" s="2">
        <f t="shared" si="0"/>
        <v>2.2953399999999999</v>
      </c>
      <c r="G22" s="14">
        <f t="shared" si="1"/>
        <v>0.12034218357683762</v>
      </c>
      <c r="H22" s="15">
        <f t="shared" si="2"/>
        <v>2.4156821835768376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62656</v>
      </c>
      <c r="E23" s="25">
        <v>64946</v>
      </c>
      <c r="F23" s="2">
        <f t="shared" si="0"/>
        <v>1.9694</v>
      </c>
      <c r="G23" s="14">
        <f t="shared" si="1"/>
        <v>0.12048493824300234</v>
      </c>
      <c r="H23" s="15">
        <f t="shared" si="2"/>
        <v>2.0898849382430025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21653</v>
      </c>
      <c r="E24" s="25">
        <v>21800</v>
      </c>
      <c r="F24" s="2">
        <f t="shared" si="0"/>
        <v>0.12642</v>
      </c>
      <c r="G24" s="14">
        <f t="shared" si="1"/>
        <v>8.2654951709358229E-2</v>
      </c>
      <c r="H24" s="15">
        <f t="shared" si="2"/>
        <v>0.20907495170935825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30750</v>
      </c>
      <c r="E25" s="25">
        <v>31844</v>
      </c>
      <c r="F25" s="2">
        <f t="shared" si="0"/>
        <v>0.94084000000000001</v>
      </c>
      <c r="G25" s="14">
        <f t="shared" si="1"/>
        <v>6.1527261116983416E-2</v>
      </c>
      <c r="H25" s="15">
        <f t="shared" si="2"/>
        <v>1.0023672611169834</v>
      </c>
      <c r="Q25" s="45"/>
      <c r="R25" s="45"/>
    </row>
    <row r="26" spans="1:18" x14ac:dyDescent="0.25">
      <c r="A26" s="3">
        <v>8</v>
      </c>
      <c r="B26" s="142">
        <v>49694372</v>
      </c>
      <c r="C26" s="3">
        <v>45.5</v>
      </c>
      <c r="D26" s="25">
        <v>32914</v>
      </c>
      <c r="E26" s="25">
        <v>34395</v>
      </c>
      <c r="F26" s="2">
        <f t="shared" si="0"/>
        <v>1.27366</v>
      </c>
      <c r="G26" s="14">
        <f t="shared" si="1"/>
        <v>6.4953373104936082E-2</v>
      </c>
      <c r="H26" s="15">
        <f t="shared" si="2"/>
        <v>1.3386133731049361</v>
      </c>
      <c r="L26" s="54"/>
      <c r="Q26" s="45"/>
      <c r="R26" s="45"/>
    </row>
    <row r="27" spans="1:18" x14ac:dyDescent="0.25">
      <c r="A27" s="3">
        <v>9</v>
      </c>
      <c r="B27" s="142">
        <v>49694352</v>
      </c>
      <c r="C27" s="3">
        <v>52</v>
      </c>
      <c r="D27" s="25">
        <v>20597</v>
      </c>
      <c r="E27" s="25">
        <v>21355</v>
      </c>
      <c r="F27" s="2">
        <f t="shared" si="0"/>
        <v>0.65188000000000001</v>
      </c>
      <c r="G27" s="14">
        <f t="shared" si="1"/>
        <v>7.4232426405641247E-2</v>
      </c>
      <c r="H27" s="15">
        <f t="shared" si="2"/>
        <v>0.72611242640564122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45949</v>
      </c>
      <c r="E28" s="25">
        <v>47401</v>
      </c>
      <c r="F28" s="2">
        <f t="shared" si="0"/>
        <v>1.2487200000000001</v>
      </c>
      <c r="G28" s="14">
        <f t="shared" si="1"/>
        <v>7.5088954402629415E-2</v>
      </c>
      <c r="H28" s="15">
        <f t="shared" si="2"/>
        <v>1.3238089544026295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2">
        <f t="shared" si="0"/>
        <v>0</v>
      </c>
      <c r="G29" s="14">
        <f t="shared" si="1"/>
        <v>7.2091106413170819E-2</v>
      </c>
      <c r="H29" s="15">
        <f t="shared" si="2"/>
        <v>7.2091106413170819E-2</v>
      </c>
      <c r="J29" s="24" t="s">
        <v>97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35755</v>
      </c>
      <c r="E30" s="25">
        <v>36671</v>
      </c>
      <c r="F30" s="2">
        <f t="shared" si="0"/>
        <v>0.78776000000000002</v>
      </c>
      <c r="G30" s="14">
        <f t="shared" si="1"/>
        <v>0.11548852492723802</v>
      </c>
      <c r="H30" s="15">
        <f t="shared" si="2"/>
        <v>0.90324852492723806</v>
      </c>
      <c r="Q30" s="45"/>
      <c r="R30" s="45"/>
    </row>
    <row r="31" spans="1:18" x14ac:dyDescent="0.25">
      <c r="A31" s="3">
        <v>13</v>
      </c>
      <c r="B31" s="142">
        <v>48446947</v>
      </c>
      <c r="C31" s="3">
        <v>83.6</v>
      </c>
      <c r="D31" s="25">
        <v>41537</v>
      </c>
      <c r="E31" s="25">
        <v>42650</v>
      </c>
      <c r="F31" s="2">
        <f t="shared" si="0"/>
        <v>0.95718000000000003</v>
      </c>
      <c r="G31" s="14">
        <f t="shared" si="1"/>
        <v>0.11934290091368475</v>
      </c>
      <c r="H31" s="15">
        <f t="shared" si="2"/>
        <v>1.0765229009136847</v>
      </c>
      <c r="J31" s="24" t="s">
        <v>98</v>
      </c>
      <c r="L31" s="54"/>
      <c r="Q31" s="45"/>
      <c r="R31" s="45"/>
    </row>
    <row r="32" spans="1:18" x14ac:dyDescent="0.25">
      <c r="A32" s="3">
        <v>14</v>
      </c>
      <c r="B32" s="142">
        <v>49694366</v>
      </c>
      <c r="C32" s="3">
        <v>85</v>
      </c>
      <c r="D32" s="25">
        <v>49804</v>
      </c>
      <c r="E32" s="25">
        <v>51477</v>
      </c>
      <c r="F32" s="2">
        <f t="shared" si="0"/>
        <v>1.4387799999999999</v>
      </c>
      <c r="G32" s="14">
        <f t="shared" si="1"/>
        <v>0.12134146623999049</v>
      </c>
      <c r="H32" s="15">
        <f t="shared" si="2"/>
        <v>1.5601214662399905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33064</v>
      </c>
      <c r="E33" s="25">
        <v>34102</v>
      </c>
      <c r="F33" s="2">
        <f t="shared" si="0"/>
        <v>0.89268000000000003</v>
      </c>
      <c r="G33" s="14">
        <f t="shared" si="1"/>
        <v>8.2654951709358229E-2</v>
      </c>
      <c r="H33" s="15">
        <f t="shared" si="2"/>
        <v>0.97533495170935824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25158</v>
      </c>
      <c r="E34" s="25">
        <v>25636</v>
      </c>
      <c r="F34" s="2">
        <f t="shared" si="0"/>
        <v>0.41108</v>
      </c>
      <c r="G34" s="14">
        <f t="shared" si="1"/>
        <v>6.0385223787665858E-2</v>
      </c>
      <c r="H34" s="15">
        <f t="shared" si="2"/>
        <v>0.47146522378766587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31139</v>
      </c>
      <c r="E35" s="25">
        <v>31974</v>
      </c>
      <c r="F35" s="2">
        <f t="shared" si="0"/>
        <v>0.71809999999999996</v>
      </c>
      <c r="G35" s="14">
        <f t="shared" si="1"/>
        <v>6.5381637103430174E-2</v>
      </c>
      <c r="H35" s="15">
        <f t="shared" si="2"/>
        <v>0.78348163710343011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32878</v>
      </c>
      <c r="E36" s="25">
        <v>34050</v>
      </c>
      <c r="F36" s="2">
        <f t="shared" si="0"/>
        <v>1.0079199999999999</v>
      </c>
      <c r="G36" s="14">
        <f t="shared" si="1"/>
        <v>7.4089671739476545E-2</v>
      </c>
      <c r="H36" s="15">
        <f t="shared" si="2"/>
        <v>1.0820096717394765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1"/>
        <v>7.5374463734958805E-2</v>
      </c>
      <c r="H37" s="15">
        <f t="shared" si="2"/>
        <v>7.5374463734958805E-2</v>
      </c>
      <c r="J37" s="24" t="s">
        <v>99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9487</v>
      </c>
      <c r="E38" s="25">
        <v>9978</v>
      </c>
      <c r="F38" s="2">
        <f t="shared" si="0"/>
        <v>0.42225999999999997</v>
      </c>
      <c r="G38" s="14">
        <f t="shared" si="1"/>
        <v>7.251937041166491E-2</v>
      </c>
      <c r="H38" s="15">
        <f t="shared" si="2"/>
        <v>0.49477937041166486</v>
      </c>
      <c r="J38" s="24" t="s">
        <v>99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20682</v>
      </c>
      <c r="E39" s="26">
        <v>20801</v>
      </c>
      <c r="F39" s="2">
        <f t="shared" si="0"/>
        <v>0.10234</v>
      </c>
      <c r="G39" s="14">
        <f t="shared" si="1"/>
        <v>0.11520301559490863</v>
      </c>
      <c r="H39" s="15">
        <f t="shared" si="2"/>
        <v>0.21754301559490863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44276</v>
      </c>
      <c r="E40" s="26">
        <v>45020</v>
      </c>
      <c r="F40" s="2">
        <f t="shared" si="0"/>
        <v>0.63983999999999996</v>
      </c>
      <c r="G40" s="14">
        <f t="shared" si="1"/>
        <v>0.12319727690013153</v>
      </c>
      <c r="H40" s="15">
        <f t="shared" si="2"/>
        <v>0.76303727690013146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56813</v>
      </c>
      <c r="E41" s="26">
        <v>58776</v>
      </c>
      <c r="F41" s="2">
        <f t="shared" si="0"/>
        <v>1.68818</v>
      </c>
      <c r="G41" s="14">
        <f t="shared" si="1"/>
        <v>0.12433931422944908</v>
      </c>
      <c r="H41" s="15">
        <f t="shared" si="2"/>
        <v>1.8125193142294491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30425</v>
      </c>
      <c r="E42" s="26">
        <v>31228</v>
      </c>
      <c r="F42" s="2">
        <f t="shared" si="0"/>
        <v>0.69057999999999997</v>
      </c>
      <c r="G42" s="14">
        <f t="shared" si="1"/>
        <v>8.1941178378534762E-2</v>
      </c>
      <c r="H42" s="15">
        <f t="shared" si="2"/>
        <v>0.77252117837853473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1"/>
        <v>6.0813487786159949E-2</v>
      </c>
      <c r="H43" s="15">
        <f t="shared" si="2"/>
        <v>6.0813487786159949E-2</v>
      </c>
      <c r="J43" s="24" t="s">
        <v>100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23534</v>
      </c>
      <c r="E44" s="26">
        <v>24445</v>
      </c>
      <c r="F44" s="2">
        <f t="shared" si="0"/>
        <v>0.78345999999999993</v>
      </c>
      <c r="G44" s="14">
        <f t="shared" si="1"/>
        <v>6.5238882437265486E-2</v>
      </c>
      <c r="H44" s="15">
        <f t="shared" si="2"/>
        <v>0.84869888243726543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40634</v>
      </c>
      <c r="E45" s="26">
        <v>41608</v>
      </c>
      <c r="F45" s="2">
        <f t="shared" si="0"/>
        <v>0.83763999999999994</v>
      </c>
      <c r="G45" s="14">
        <f t="shared" si="1"/>
        <v>7.4375181071805949E-2</v>
      </c>
      <c r="H45" s="15">
        <f t="shared" si="2"/>
        <v>0.9120151810718059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45078</v>
      </c>
      <c r="E46" s="26">
        <v>46582</v>
      </c>
      <c r="F46" s="2">
        <f t="shared" si="0"/>
        <v>1.2934399999999999</v>
      </c>
      <c r="G46" s="14">
        <f t="shared" si="1"/>
        <v>7.5088954402629415E-2</v>
      </c>
      <c r="H46" s="15">
        <f t="shared" si="2"/>
        <v>1.3685289544026293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37076</v>
      </c>
      <c r="E47" s="26">
        <v>38269</v>
      </c>
      <c r="F47" s="2">
        <f t="shared" si="0"/>
        <v>1.0259799999999999</v>
      </c>
      <c r="G47" s="14">
        <f t="shared" si="1"/>
        <v>7.1805597080841443E-2</v>
      </c>
      <c r="H47" s="15">
        <f t="shared" si="2"/>
        <v>1.0977855970808412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36598</v>
      </c>
      <c r="E48" s="26">
        <v>37312</v>
      </c>
      <c r="F48" s="2">
        <f t="shared" si="0"/>
        <v>0.61404000000000003</v>
      </c>
      <c r="G48" s="14">
        <f t="shared" si="1"/>
        <v>0.11277618627010881</v>
      </c>
      <c r="H48" s="15">
        <f t="shared" si="2"/>
        <v>0.7268161862701088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60771</v>
      </c>
      <c r="E49" s="26">
        <v>62936</v>
      </c>
      <c r="F49" s="2">
        <f t="shared" si="0"/>
        <v>1.8618999999999999</v>
      </c>
      <c r="G49" s="14">
        <f t="shared" si="1"/>
        <v>0.12276901290163744</v>
      </c>
      <c r="H49" s="15">
        <f t="shared" si="2"/>
        <v>1.9846690129016373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57198</v>
      </c>
      <c r="E50" s="26">
        <v>58859</v>
      </c>
      <c r="F50" s="2">
        <f t="shared" si="0"/>
        <v>1.4284600000000001</v>
      </c>
      <c r="G50" s="14">
        <f t="shared" si="1"/>
        <v>0.12476757822794317</v>
      </c>
      <c r="H50" s="15">
        <f t="shared" si="2"/>
        <v>1.5532275782279432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32419</v>
      </c>
      <c r="E51" s="26">
        <v>33101</v>
      </c>
      <c r="F51" s="2">
        <f t="shared" si="0"/>
        <v>0.58651999999999993</v>
      </c>
      <c r="G51" s="14">
        <f t="shared" si="1"/>
        <v>8.1512914380040685E-2</v>
      </c>
      <c r="H51" s="15">
        <f t="shared" si="2"/>
        <v>0.66803291438004064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17361</v>
      </c>
      <c r="E52" s="26">
        <v>17955</v>
      </c>
      <c r="F52" s="2">
        <f t="shared" si="0"/>
        <v>0.51083999999999996</v>
      </c>
      <c r="G52" s="14">
        <f t="shared" si="1"/>
        <v>6.1241751784654033E-2</v>
      </c>
      <c r="H52" s="15">
        <f t="shared" si="2"/>
        <v>0.57208175178465404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28072</v>
      </c>
      <c r="E53" s="26">
        <v>29367</v>
      </c>
      <c r="F53" s="2">
        <f t="shared" si="0"/>
        <v>1.1136999999999999</v>
      </c>
      <c r="G53" s="14">
        <f t="shared" si="1"/>
        <v>6.3240317110959746E-2</v>
      </c>
      <c r="H53" s="15">
        <f t="shared" si="2"/>
        <v>1.1769403171109596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39862</v>
      </c>
      <c r="E54" s="26">
        <v>41193</v>
      </c>
      <c r="F54" s="2">
        <f t="shared" si="0"/>
        <v>1.14466</v>
      </c>
      <c r="G54" s="14">
        <f t="shared" si="1"/>
        <v>7.380416240714717E-2</v>
      </c>
      <c r="H54" s="15">
        <f t="shared" si="2"/>
        <v>1.2184641624071473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37656</v>
      </c>
      <c r="E55" s="26">
        <v>38582</v>
      </c>
      <c r="F55" s="2">
        <f t="shared" si="0"/>
        <v>0.79635999999999996</v>
      </c>
      <c r="G55" s="14">
        <f t="shared" si="1"/>
        <v>7.4660690404135324E-2</v>
      </c>
      <c r="H55" s="15">
        <f t="shared" si="2"/>
        <v>0.87102069040413532</v>
      </c>
      <c r="Q55" s="45"/>
      <c r="R55" s="45"/>
    </row>
    <row r="56" spans="1:18" x14ac:dyDescent="0.25">
      <c r="A56" s="3">
        <v>38</v>
      </c>
      <c r="B56" s="97" t="s">
        <v>115</v>
      </c>
      <c r="C56" s="3">
        <v>50.2</v>
      </c>
      <c r="D56" s="26">
        <v>0</v>
      </c>
      <c r="E56" s="17">
        <v>0.41199999999999998</v>
      </c>
      <c r="F56" s="2">
        <f>(E56-D56)</f>
        <v>0.41199999999999998</v>
      </c>
      <c r="G56" s="14">
        <f t="shared" si="1"/>
        <v>7.1662842414676742E-2</v>
      </c>
      <c r="H56" s="15">
        <f t="shared" si="2"/>
        <v>0.48366284241467672</v>
      </c>
      <c r="J56" s="24" t="s">
        <v>61</v>
      </c>
      <c r="K56" s="146" t="s">
        <v>113</v>
      </c>
      <c r="L56" s="146" t="s">
        <v>114</v>
      </c>
      <c r="M56" s="147"/>
      <c r="N56" s="147"/>
      <c r="O56" s="147"/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23565</v>
      </c>
      <c r="E57" s="26">
        <v>24453</v>
      </c>
      <c r="F57" s="2">
        <f t="shared" si="0"/>
        <v>0.76368000000000003</v>
      </c>
      <c r="G57" s="14">
        <f t="shared" si="1"/>
        <v>0.11377546893326168</v>
      </c>
      <c r="H57" s="15">
        <f t="shared" si="2"/>
        <v>0.87745546893326165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30497</v>
      </c>
      <c r="E58" s="26">
        <v>31647</v>
      </c>
      <c r="F58" s="2">
        <f t="shared" si="0"/>
        <v>0.98899999999999999</v>
      </c>
      <c r="G58" s="14">
        <f t="shared" si="1"/>
        <v>0.12334003156629623</v>
      </c>
      <c r="H58" s="15">
        <f t="shared" si="2"/>
        <v>1.1123400315662961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46580</v>
      </c>
      <c r="E59" s="26">
        <v>48662</v>
      </c>
      <c r="F59" s="2">
        <f t="shared" si="0"/>
        <v>1.7905199999999999</v>
      </c>
      <c r="G59" s="14">
        <f t="shared" si="1"/>
        <v>0.12476757822794317</v>
      </c>
      <c r="H59" s="15">
        <f t="shared" si="2"/>
        <v>1.915287578227943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30431</v>
      </c>
      <c r="E60" s="26">
        <v>31695</v>
      </c>
      <c r="F60" s="2">
        <f t="shared" si="0"/>
        <v>1.08704</v>
      </c>
      <c r="G60" s="14">
        <f t="shared" si="1"/>
        <v>8.1941178378534762E-2</v>
      </c>
      <c r="H60" s="15">
        <f t="shared" si="2"/>
        <v>1.1689811783785347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26442</v>
      </c>
      <c r="E61" s="26">
        <v>27234</v>
      </c>
      <c r="F61" s="2">
        <f t="shared" si="0"/>
        <v>0.68111999999999995</v>
      </c>
      <c r="G61" s="14">
        <f t="shared" si="1"/>
        <v>6.0527978453830553E-2</v>
      </c>
      <c r="H61" s="15">
        <f t="shared" si="2"/>
        <v>0.74164797845383046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20978</v>
      </c>
      <c r="E62" s="26">
        <v>21000</v>
      </c>
      <c r="F62" s="2">
        <f t="shared" si="0"/>
        <v>1.8919999999999999E-2</v>
      </c>
      <c r="G62" s="14">
        <f t="shared" si="1"/>
        <v>6.4810618438771395E-2</v>
      </c>
      <c r="H62" s="15">
        <f t="shared" si="2"/>
        <v>8.3730618438771387E-2</v>
      </c>
      <c r="J62" s="24" t="s">
        <v>100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29246</v>
      </c>
      <c r="E63" s="26">
        <v>29246</v>
      </c>
      <c r="F63" s="2">
        <f t="shared" si="0"/>
        <v>0</v>
      </c>
      <c r="G63" s="14">
        <f t="shared" si="1"/>
        <v>7.3375898408653079E-2</v>
      </c>
      <c r="H63" s="15">
        <f t="shared" si="2"/>
        <v>7.3375898408653079E-2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38708</v>
      </c>
      <c r="E64" s="26">
        <v>40591</v>
      </c>
      <c r="F64" s="2">
        <f t="shared" si="0"/>
        <v>1.61938</v>
      </c>
      <c r="G64" s="14">
        <f t="shared" si="1"/>
        <v>7.5802727733452896E-2</v>
      </c>
      <c r="H64" s="15">
        <f t="shared" si="2"/>
        <v>1.695182727733453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9576</v>
      </c>
      <c r="E65" s="26">
        <v>9986</v>
      </c>
      <c r="F65" s="2">
        <f t="shared" si="0"/>
        <v>0.35259999999999997</v>
      </c>
      <c r="G65" s="14">
        <f t="shared" si="1"/>
        <v>7.1234578416182651E-2</v>
      </c>
      <c r="H65" s="15">
        <f t="shared" si="2"/>
        <v>0.42383457841618261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28352</v>
      </c>
      <c r="E66" s="84">
        <v>29650</v>
      </c>
      <c r="F66" s="85">
        <f t="shared" si="0"/>
        <v>1.1162799999999999</v>
      </c>
      <c r="G66" s="14">
        <f t="shared" si="1"/>
        <v>0.11406097826559108</v>
      </c>
      <c r="H66" s="15">
        <f t="shared" si="2"/>
        <v>1.230340978265591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58341</v>
      </c>
      <c r="E67" s="26">
        <v>59930</v>
      </c>
      <c r="F67" s="2">
        <f t="shared" si="0"/>
        <v>1.3665399999999999</v>
      </c>
      <c r="G67" s="14">
        <f t="shared" si="1"/>
        <v>0.11134863960846188</v>
      </c>
      <c r="H67" s="15">
        <f t="shared" si="2"/>
        <v>1.4778886396084618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2">
        <f t="shared" si="0"/>
        <v>0</v>
      </c>
      <c r="G68" s="14">
        <f t="shared" si="1"/>
        <v>0.1241965595632844</v>
      </c>
      <c r="H68" s="15">
        <f t="shared" si="2"/>
        <v>0.1241965595632844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1"/>
        <v>8.1370159713875984E-2</v>
      </c>
      <c r="H69" s="15">
        <f t="shared" si="2"/>
        <v>8.1370159713875984E-2</v>
      </c>
      <c r="J69" s="24" t="s">
        <v>101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1"/>
        <v>6.024246912150117E-2</v>
      </c>
      <c r="H70" s="15">
        <f t="shared" si="2"/>
        <v>6.024246912150117E-2</v>
      </c>
      <c r="J70" s="24" t="s">
        <v>101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18426</v>
      </c>
      <c r="E71" s="26">
        <v>19047</v>
      </c>
      <c r="F71" s="2">
        <f t="shared" si="0"/>
        <v>0.53405999999999998</v>
      </c>
      <c r="G71" s="14">
        <f t="shared" si="1"/>
        <v>6.4953373104936082E-2</v>
      </c>
      <c r="H71" s="15">
        <f t="shared" si="2"/>
        <v>0.59901337310493608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19655</v>
      </c>
      <c r="E72" s="26">
        <v>20992</v>
      </c>
      <c r="F72" s="2">
        <f t="shared" si="0"/>
        <v>1.1498200000000001</v>
      </c>
      <c r="G72" s="14">
        <f t="shared" si="1"/>
        <v>7.3661407740982468E-2</v>
      </c>
      <c r="H72" s="15">
        <f t="shared" si="2"/>
        <v>1.2234814077409826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40223</v>
      </c>
      <c r="E73" s="26">
        <v>41322</v>
      </c>
      <c r="F73" s="2">
        <f t="shared" si="0"/>
        <v>0.94513999999999998</v>
      </c>
      <c r="G73" s="14">
        <f t="shared" si="1"/>
        <v>7.5231709068794117E-2</v>
      </c>
      <c r="H73" s="15">
        <f t="shared" si="2"/>
        <v>1.020371709068794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28831</v>
      </c>
      <c r="E74" s="26">
        <v>29735</v>
      </c>
      <c r="F74" s="2">
        <f t="shared" si="0"/>
        <v>0.77744000000000002</v>
      </c>
      <c r="G74" s="14">
        <f t="shared" si="1"/>
        <v>7.1234578416182651E-2</v>
      </c>
      <c r="H74" s="15">
        <f t="shared" si="2"/>
        <v>0.84867457841618266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33830</v>
      </c>
      <c r="E75" s="26">
        <v>34969</v>
      </c>
      <c r="F75" s="2">
        <f t="shared" si="0"/>
        <v>0.97953999999999997</v>
      </c>
      <c r="G75" s="14">
        <f t="shared" si="1"/>
        <v>0.11348995960093229</v>
      </c>
      <c r="H75" s="15">
        <f t="shared" si="2"/>
        <v>1.0930299596009323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50928</v>
      </c>
      <c r="E76" s="26">
        <v>52297</v>
      </c>
      <c r="F76" s="2">
        <f t="shared" si="0"/>
        <v>1.1773400000000001</v>
      </c>
      <c r="G76" s="14">
        <f t="shared" si="1"/>
        <v>0.11149139427462655</v>
      </c>
      <c r="H76" s="15">
        <f t="shared" si="2"/>
        <v>1.2888313942746266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2">
        <f t="shared" si="0"/>
        <v>0</v>
      </c>
      <c r="G77" s="14">
        <f t="shared" si="1"/>
        <v>0.1241965595632844</v>
      </c>
      <c r="H77" s="15">
        <f t="shared" si="2"/>
        <v>0.1241965595632844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32149</v>
      </c>
      <c r="E78" s="26">
        <v>33433</v>
      </c>
      <c r="F78" s="2">
        <f t="shared" si="0"/>
        <v>1.1042399999999999</v>
      </c>
      <c r="G78" s="14">
        <f t="shared" si="1"/>
        <v>8.0941895715381906E-2</v>
      </c>
      <c r="H78" s="15">
        <f t="shared" si="2"/>
        <v>1.1851818957153819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21468</v>
      </c>
      <c r="E79" s="26">
        <v>22370</v>
      </c>
      <c r="F79" s="2">
        <f t="shared" si="0"/>
        <v>0.77571999999999997</v>
      </c>
      <c r="G79" s="14">
        <f t="shared" si="1"/>
        <v>6.0670733119995247E-2</v>
      </c>
      <c r="H79" s="15">
        <f t="shared" si="2"/>
        <v>0.83639073311999523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39814</v>
      </c>
      <c r="E80" s="112">
        <v>47949</v>
      </c>
      <c r="F80" s="2">
        <f t="shared" si="0"/>
        <v>6.9961000000000002</v>
      </c>
      <c r="G80" s="14">
        <f t="shared" si="1"/>
        <v>6.4382354440277317E-2</v>
      </c>
      <c r="H80" s="15">
        <f t="shared" si="2"/>
        <v>7.0604823544402775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26">
        <v>5534</v>
      </c>
      <c r="E81" s="26">
        <v>6329</v>
      </c>
      <c r="F81" s="2">
        <f t="shared" si="0"/>
        <v>0.68369999999999997</v>
      </c>
      <c r="G81" s="14">
        <f t="shared" si="1"/>
        <v>7.3233143742488377E-2</v>
      </c>
      <c r="H81" s="15">
        <f t="shared" si="2"/>
        <v>0.75693314374248832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10.26</v>
      </c>
      <c r="E82" s="29">
        <v>11.12</v>
      </c>
      <c r="F82" s="2">
        <f>E82-D82</f>
        <v>0.85999999999999943</v>
      </c>
      <c r="G82" s="14">
        <f t="shared" si="1"/>
        <v>7.4660690404135324E-2</v>
      </c>
      <c r="H82" s="15">
        <f t="shared" si="2"/>
        <v>0.9346606904041348</v>
      </c>
      <c r="I82" s="16"/>
      <c r="J82" s="24" t="s">
        <v>100</v>
      </c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34274</v>
      </c>
      <c r="E83" s="26">
        <v>35363</v>
      </c>
      <c r="F83" s="2">
        <f t="shared" ref="F83:F136" si="3">(E83-D83)*0.00086</f>
        <v>0.93653999999999993</v>
      </c>
      <c r="G83" s="14">
        <f t="shared" si="1"/>
        <v>7.0663559751523886E-2</v>
      </c>
      <c r="H83" s="15">
        <f t="shared" si="2"/>
        <v>1.0072035597515239</v>
      </c>
      <c r="K83" s="141" t="s">
        <v>106</v>
      </c>
      <c r="L83" s="37" t="s">
        <v>105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23584</v>
      </c>
      <c r="E84" s="26">
        <v>23712</v>
      </c>
      <c r="F84" s="2">
        <f t="shared" si="3"/>
        <v>0.11008</v>
      </c>
      <c r="G84" s="14">
        <f t="shared" ref="G84:G136" si="4">C84/6906.1*$G$12</f>
        <v>0.11263343160394414</v>
      </c>
      <c r="H84" s="15">
        <f t="shared" ref="H84:H136" si="5">F84+G84</f>
        <v>0.22271343160394413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4"/>
        <v>0.11149139427462655</v>
      </c>
      <c r="H85" s="15">
        <f t="shared" si="5"/>
        <v>0.11149139427462655</v>
      </c>
      <c r="J85" s="24" t="s">
        <v>101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39525</v>
      </c>
      <c r="E86" s="26">
        <v>39525</v>
      </c>
      <c r="F86" s="2">
        <f t="shared" si="3"/>
        <v>0</v>
      </c>
      <c r="G86" s="14">
        <f t="shared" si="4"/>
        <v>0.11149139427462655</v>
      </c>
      <c r="H86" s="15">
        <f t="shared" si="5"/>
        <v>0.11149139427462655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17856</v>
      </c>
      <c r="E87" s="26">
        <v>18934</v>
      </c>
      <c r="F87" s="2">
        <f t="shared" si="3"/>
        <v>0.92708000000000002</v>
      </c>
      <c r="G87" s="14">
        <f t="shared" si="4"/>
        <v>8.1084650381546594E-2</v>
      </c>
      <c r="H87" s="15">
        <f t="shared" si="5"/>
        <v>1.0081646503815467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24135</v>
      </c>
      <c r="E88" s="26">
        <v>25004</v>
      </c>
      <c r="F88" s="2">
        <f t="shared" si="3"/>
        <v>0.74734</v>
      </c>
      <c r="G88" s="14">
        <f t="shared" si="4"/>
        <v>5.9956959789171774E-2</v>
      </c>
      <c r="H88" s="15">
        <f t="shared" si="5"/>
        <v>0.80729695978917182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23265</v>
      </c>
      <c r="E89" s="26">
        <v>24379</v>
      </c>
      <c r="F89" s="2">
        <f t="shared" si="3"/>
        <v>0.95804</v>
      </c>
      <c r="G89" s="14">
        <f t="shared" si="4"/>
        <v>6.4525109106442005E-2</v>
      </c>
      <c r="H89" s="15">
        <f t="shared" si="5"/>
        <v>1.022565109106442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4"/>
        <v>7.3375898408653079E-2</v>
      </c>
      <c r="H90" s="15">
        <f t="shared" si="5"/>
        <v>7.3375898408653079E-2</v>
      </c>
      <c r="J90" s="24" t="s">
        <v>102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32022</v>
      </c>
      <c r="E91" s="26">
        <v>33039</v>
      </c>
      <c r="F91" s="2">
        <f t="shared" si="3"/>
        <v>0.87461999999999995</v>
      </c>
      <c r="G91" s="14">
        <f t="shared" si="4"/>
        <v>7.4375181071805949E-2</v>
      </c>
      <c r="H91" s="15">
        <f t="shared" si="5"/>
        <v>0.94899518107180592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18231</v>
      </c>
      <c r="E92" s="26">
        <v>18414</v>
      </c>
      <c r="F92" s="2">
        <f t="shared" si="3"/>
        <v>0.15737999999999999</v>
      </c>
      <c r="G92" s="14">
        <f t="shared" si="4"/>
        <v>7.0949069083853275E-2</v>
      </c>
      <c r="H92" s="15">
        <f t="shared" si="5"/>
        <v>0.22832906908385325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37203</v>
      </c>
      <c r="E93" s="26">
        <v>38451</v>
      </c>
      <c r="F93" s="2">
        <f t="shared" si="3"/>
        <v>1.07328</v>
      </c>
      <c r="G93" s="14">
        <f t="shared" si="4"/>
        <v>0.11277618627010881</v>
      </c>
      <c r="H93" s="15">
        <f t="shared" si="5"/>
        <v>1.1860561862701089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52208</v>
      </c>
      <c r="E94" s="26">
        <v>54084</v>
      </c>
      <c r="F94" s="2">
        <f t="shared" si="3"/>
        <v>1.6133599999999999</v>
      </c>
      <c r="G94" s="14">
        <f t="shared" si="4"/>
        <v>0.11177690360695595</v>
      </c>
      <c r="H94" s="15">
        <f t="shared" si="5"/>
        <v>1.7251369036069559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4"/>
        <v>0.11163414894079127</v>
      </c>
      <c r="H95" s="15">
        <f t="shared" si="5"/>
        <v>0.11163414894079127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14065</v>
      </c>
      <c r="E96" s="26">
        <v>15144</v>
      </c>
      <c r="F96" s="2">
        <f t="shared" si="3"/>
        <v>0.92793999999999999</v>
      </c>
      <c r="G96" s="14">
        <f t="shared" si="4"/>
        <v>8.0941895715381906E-2</v>
      </c>
      <c r="H96" s="15">
        <f t="shared" si="5"/>
        <v>1.008881895715382</v>
      </c>
      <c r="J96" s="24" t="s">
        <v>100</v>
      </c>
      <c r="Q96" s="45"/>
      <c r="R96" s="45"/>
    </row>
    <row r="97" spans="1:19" x14ac:dyDescent="0.25">
      <c r="A97" s="3">
        <v>79</v>
      </c>
      <c r="B97" s="3">
        <v>49690039</v>
      </c>
      <c r="C97" s="3">
        <v>42</v>
      </c>
      <c r="D97" s="26">
        <v>3688</v>
      </c>
      <c r="E97" s="26">
        <v>3724</v>
      </c>
      <c r="F97" s="2">
        <f t="shared" si="3"/>
        <v>3.0959999999999998E-2</v>
      </c>
      <c r="G97" s="14">
        <f t="shared" si="4"/>
        <v>5.9956959789171774E-2</v>
      </c>
      <c r="H97" s="15">
        <f t="shared" si="5"/>
        <v>9.0916959789171775E-2</v>
      </c>
      <c r="Q97" s="45"/>
      <c r="R97" s="45"/>
    </row>
    <row r="98" spans="1:19" x14ac:dyDescent="0.25">
      <c r="A98" s="3">
        <v>80</v>
      </c>
      <c r="B98" s="3">
        <v>49730693</v>
      </c>
      <c r="C98" s="3">
        <v>44.9</v>
      </c>
      <c r="D98" s="26">
        <v>28352</v>
      </c>
      <c r="E98" s="26">
        <v>29142</v>
      </c>
      <c r="F98" s="2">
        <f t="shared" si="3"/>
        <v>0.6794</v>
      </c>
      <c r="G98" s="14">
        <f t="shared" si="4"/>
        <v>6.4096845107947914E-2</v>
      </c>
      <c r="H98" s="15">
        <f t="shared" si="5"/>
        <v>0.74349684510794789</v>
      </c>
      <c r="Q98" s="45"/>
      <c r="R98" s="45"/>
    </row>
    <row r="99" spans="1:19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4"/>
        <v>7.3233143742488377E-2</v>
      </c>
      <c r="H99" s="15">
        <f t="shared" si="5"/>
        <v>7.3233143742488377E-2</v>
      </c>
      <c r="J99" s="24" t="s">
        <v>101</v>
      </c>
      <c r="Q99" s="45"/>
      <c r="R99" s="45"/>
    </row>
    <row r="100" spans="1:19" x14ac:dyDescent="0.25">
      <c r="A100" s="3">
        <v>82</v>
      </c>
      <c r="B100" s="3">
        <v>49777206</v>
      </c>
      <c r="C100" s="3">
        <v>51.6</v>
      </c>
      <c r="D100" s="26">
        <v>42397</v>
      </c>
      <c r="E100" s="26">
        <v>44201</v>
      </c>
      <c r="F100" s="2">
        <f t="shared" si="3"/>
        <v>1.5514399999999999</v>
      </c>
      <c r="G100" s="14">
        <f t="shared" si="4"/>
        <v>7.3661407740982468E-2</v>
      </c>
      <c r="H100" s="15">
        <f t="shared" si="5"/>
        <v>1.6251014077409824</v>
      </c>
      <c r="Q100" s="45"/>
      <c r="R100" s="45"/>
    </row>
    <row r="101" spans="1:19" x14ac:dyDescent="0.25">
      <c r="A101" s="3">
        <v>83</v>
      </c>
      <c r="B101" s="3">
        <v>49777193</v>
      </c>
      <c r="C101" s="3">
        <v>49.7</v>
      </c>
      <c r="D101" s="26">
        <v>10940</v>
      </c>
      <c r="E101" s="26">
        <v>11922</v>
      </c>
      <c r="F101" s="2">
        <f t="shared" si="3"/>
        <v>0.84451999999999994</v>
      </c>
      <c r="G101" s="14">
        <f t="shared" si="4"/>
        <v>7.0949069083853275E-2</v>
      </c>
      <c r="H101" s="15">
        <f t="shared" si="5"/>
        <v>0.91546906908385317</v>
      </c>
      <c r="Q101" s="45"/>
      <c r="R101" s="45"/>
    </row>
    <row r="102" spans="1:19" x14ac:dyDescent="0.25">
      <c r="A102" s="3">
        <v>84</v>
      </c>
      <c r="B102" s="3">
        <v>49777196</v>
      </c>
      <c r="C102" s="3">
        <v>75.7</v>
      </c>
      <c r="D102" s="26">
        <v>11669</v>
      </c>
      <c r="E102" s="26">
        <v>12609</v>
      </c>
      <c r="F102" s="2">
        <f t="shared" si="3"/>
        <v>0.80840000000000001</v>
      </c>
      <c r="G102" s="14">
        <f t="shared" si="4"/>
        <v>0.10806528228667389</v>
      </c>
      <c r="H102" s="15">
        <f t="shared" si="5"/>
        <v>0.9164652822866739</v>
      </c>
      <c r="Q102" s="45"/>
      <c r="R102" s="45"/>
    </row>
    <row r="103" spans="1:19" x14ac:dyDescent="0.25">
      <c r="A103" s="3">
        <v>85</v>
      </c>
      <c r="B103" s="3">
        <v>49777188</v>
      </c>
      <c r="C103" s="3">
        <v>88.1</v>
      </c>
      <c r="D103" s="26">
        <v>39751</v>
      </c>
      <c r="E103" s="26">
        <v>40335</v>
      </c>
      <c r="F103" s="2">
        <f t="shared" si="3"/>
        <v>0.50224000000000002</v>
      </c>
      <c r="G103" s="14">
        <f t="shared" si="4"/>
        <v>0.12576686089109604</v>
      </c>
      <c r="H103" s="15">
        <f t="shared" si="5"/>
        <v>0.62800686089109603</v>
      </c>
      <c r="Q103" s="45"/>
      <c r="R103" s="45"/>
    </row>
    <row r="104" spans="1:19" x14ac:dyDescent="0.25">
      <c r="A104" s="3">
        <v>86</v>
      </c>
      <c r="B104" s="3">
        <v>49690031</v>
      </c>
      <c r="C104" s="3">
        <v>49</v>
      </c>
      <c r="D104" s="26">
        <v>31504</v>
      </c>
      <c r="E104" s="26">
        <v>32508</v>
      </c>
      <c r="F104" s="2">
        <f t="shared" si="3"/>
        <v>0.86343999999999999</v>
      </c>
      <c r="G104" s="14">
        <f t="shared" si="4"/>
        <v>6.9949786420700405E-2</v>
      </c>
      <c r="H104" s="15">
        <f t="shared" si="5"/>
        <v>0.93338978642070036</v>
      </c>
      <c r="Q104" s="45"/>
      <c r="R104" s="45"/>
    </row>
    <row r="105" spans="1:19" x14ac:dyDescent="0.25">
      <c r="A105" s="3">
        <v>87</v>
      </c>
      <c r="B105" s="3">
        <v>49730696</v>
      </c>
      <c r="C105" s="3">
        <v>42.6</v>
      </c>
      <c r="D105" s="26">
        <v>17000</v>
      </c>
      <c r="E105" s="26">
        <v>17629</v>
      </c>
      <c r="F105" s="2">
        <f t="shared" si="3"/>
        <v>0.54093999999999998</v>
      </c>
      <c r="G105" s="14">
        <f t="shared" si="4"/>
        <v>6.0813487786159949E-2</v>
      </c>
      <c r="H105" s="15">
        <f t="shared" si="5"/>
        <v>0.60175348778615989</v>
      </c>
      <c r="Q105" s="45"/>
      <c r="R105" s="45"/>
    </row>
    <row r="106" spans="1:19" x14ac:dyDescent="0.25">
      <c r="A106" s="3">
        <v>88</v>
      </c>
      <c r="B106" s="3">
        <v>49777183</v>
      </c>
      <c r="C106" s="3">
        <v>45</v>
      </c>
      <c r="D106" s="26">
        <v>11812</v>
      </c>
      <c r="E106" s="26">
        <v>11829</v>
      </c>
      <c r="F106" s="2">
        <f t="shared" si="3"/>
        <v>1.4619999999999999E-2</v>
      </c>
      <c r="G106" s="14">
        <f t="shared" si="4"/>
        <v>6.4239599774112616E-2</v>
      </c>
      <c r="H106" s="15">
        <f t="shared" si="5"/>
        <v>7.885959977411261E-2</v>
      </c>
      <c r="Q106" s="45"/>
      <c r="R106" s="45"/>
    </row>
    <row r="107" spans="1:19" x14ac:dyDescent="0.25">
      <c r="A107" s="3">
        <v>89</v>
      </c>
      <c r="B107" s="3">
        <v>49690045</v>
      </c>
      <c r="C107" s="3">
        <v>51.2</v>
      </c>
      <c r="D107" s="26">
        <v>39417</v>
      </c>
      <c r="E107" s="26">
        <v>39958</v>
      </c>
      <c r="F107" s="2">
        <f t="shared" si="3"/>
        <v>0.46526000000000001</v>
      </c>
      <c r="G107" s="14">
        <f t="shared" si="4"/>
        <v>7.3090389076323689E-2</v>
      </c>
      <c r="H107" s="15">
        <f t="shared" si="5"/>
        <v>0.53835038907632371</v>
      </c>
      <c r="Q107" s="45"/>
      <c r="R107" s="45"/>
    </row>
    <row r="108" spans="1:19" x14ac:dyDescent="0.25">
      <c r="A108" s="3">
        <v>90</v>
      </c>
      <c r="B108" s="3">
        <v>49777189</v>
      </c>
      <c r="C108" s="3">
        <v>52.1</v>
      </c>
      <c r="D108" s="26">
        <v>27470</v>
      </c>
      <c r="E108" s="26">
        <v>28849</v>
      </c>
      <c r="F108" s="2">
        <f t="shared" si="3"/>
        <v>1.18594</v>
      </c>
      <c r="G108" s="14">
        <f t="shared" si="4"/>
        <v>7.4375181071805949E-2</v>
      </c>
      <c r="H108" s="15">
        <f t="shared" si="5"/>
        <v>1.2603151810718058</v>
      </c>
      <c r="Q108" s="45"/>
      <c r="R108" s="45"/>
    </row>
    <row r="109" spans="1:19" x14ac:dyDescent="0.25">
      <c r="A109" s="3">
        <v>91</v>
      </c>
      <c r="B109" s="3">
        <v>49777185</v>
      </c>
      <c r="C109" s="3">
        <v>49.8</v>
      </c>
      <c r="D109" s="26">
        <v>40115</v>
      </c>
      <c r="E109" s="26">
        <v>40893</v>
      </c>
      <c r="F109" s="2">
        <f t="shared" si="3"/>
        <v>0.66908000000000001</v>
      </c>
      <c r="G109" s="14">
        <f t="shared" si="4"/>
        <v>7.1091823750017963E-2</v>
      </c>
      <c r="H109" s="15">
        <f t="shared" si="5"/>
        <v>0.740171823750018</v>
      </c>
      <c r="Q109" s="45"/>
      <c r="R109" s="45"/>
    </row>
    <row r="110" spans="1:19" x14ac:dyDescent="0.25">
      <c r="A110" s="3">
        <v>92</v>
      </c>
      <c r="B110" s="3">
        <v>49777190</v>
      </c>
      <c r="C110" s="3">
        <v>75.5</v>
      </c>
      <c r="D110" s="26">
        <v>37379</v>
      </c>
      <c r="E110" s="26">
        <v>38217</v>
      </c>
      <c r="F110" s="2">
        <f t="shared" si="3"/>
        <v>0.72067999999999999</v>
      </c>
      <c r="G110" s="14">
        <f t="shared" si="4"/>
        <v>0.1077797729543445</v>
      </c>
      <c r="H110" s="15">
        <f t="shared" si="5"/>
        <v>0.82845977295434448</v>
      </c>
      <c r="Q110" s="45"/>
      <c r="R110" s="45"/>
    </row>
    <row r="111" spans="1:19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v>0.87419999999999998</v>
      </c>
      <c r="G111" s="14">
        <f t="shared" si="4"/>
        <v>4.8536586495996202E-2</v>
      </c>
      <c r="H111" s="47">
        <f t="shared" si="5"/>
        <v>0.92273658649599621</v>
      </c>
      <c r="J111" s="93" t="s">
        <v>92</v>
      </c>
      <c r="K111" s="32" t="s">
        <v>37</v>
      </c>
      <c r="L111" s="46"/>
      <c r="M111" s="46"/>
      <c r="Q111" s="148" t="s">
        <v>116</v>
      </c>
      <c r="R111" s="148"/>
      <c r="S111" s="149">
        <f>0.015*34*12/7</f>
        <v>0.87428571428571433</v>
      </c>
    </row>
    <row r="112" spans="1:19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9436</v>
      </c>
      <c r="F112" s="49">
        <f t="shared" si="3"/>
        <v>0.84795999999999994</v>
      </c>
      <c r="G112" s="14">
        <f t="shared" si="4"/>
        <v>7.0092541086865107E-2</v>
      </c>
      <c r="H112" s="47">
        <f t="shared" si="5"/>
        <v>0.91805254108686507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4727</v>
      </c>
      <c r="F113" s="49">
        <f t="shared" si="3"/>
        <v>8.5999999999999993E-2</v>
      </c>
      <c r="G113" s="14">
        <f t="shared" si="4"/>
        <v>6.9236013089876938E-2</v>
      </c>
      <c r="H113" s="47">
        <f t="shared" si="5"/>
        <v>0.15523601308987695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17111</v>
      </c>
      <c r="E114" s="26">
        <v>18177</v>
      </c>
      <c r="F114" s="2">
        <f t="shared" si="3"/>
        <v>0.91676000000000002</v>
      </c>
      <c r="G114" s="14">
        <f t="shared" si="4"/>
        <v>6.0527978453830553E-2</v>
      </c>
      <c r="H114" s="15">
        <f t="shared" si="5"/>
        <v>0.97728797845383053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32300</v>
      </c>
      <c r="E115" s="26">
        <v>33467</v>
      </c>
      <c r="F115" s="2">
        <f t="shared" si="3"/>
        <v>1.00362</v>
      </c>
      <c r="G115" s="14">
        <f t="shared" si="4"/>
        <v>6.5667146435759563E-2</v>
      </c>
      <c r="H115" s="15">
        <f t="shared" si="5"/>
        <v>1.0692871464357596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18342</v>
      </c>
      <c r="E116" s="26">
        <v>19127</v>
      </c>
      <c r="F116" s="2">
        <f t="shared" si="3"/>
        <v>0.67510000000000003</v>
      </c>
      <c r="G116" s="14">
        <f t="shared" si="4"/>
        <v>7.4803445070300026E-2</v>
      </c>
      <c r="H116" s="15">
        <f t="shared" si="5"/>
        <v>0.74990344507030005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41911</v>
      </c>
      <c r="E117" s="26">
        <v>43221</v>
      </c>
      <c r="F117" s="2">
        <f t="shared" si="3"/>
        <v>1.1266</v>
      </c>
      <c r="G117" s="14">
        <f t="shared" si="4"/>
        <v>7.380416240714717E-2</v>
      </c>
      <c r="H117" s="15">
        <f t="shared" si="5"/>
        <v>1.2004041624071473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31647</v>
      </c>
      <c r="E118" s="26">
        <v>32936</v>
      </c>
      <c r="F118" s="2">
        <f t="shared" si="3"/>
        <v>1.1085400000000001</v>
      </c>
      <c r="G118" s="14">
        <f t="shared" si="4"/>
        <v>7.1520087748512054E-2</v>
      </c>
      <c r="H118" s="15">
        <f t="shared" si="5"/>
        <v>1.1800600877485121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22140</v>
      </c>
      <c r="E119" s="26">
        <v>23385</v>
      </c>
      <c r="F119" s="2">
        <f t="shared" si="3"/>
        <v>1.0707</v>
      </c>
      <c r="G119" s="14">
        <f t="shared" si="4"/>
        <v>0.10935007428215614</v>
      </c>
      <c r="H119" s="15">
        <f t="shared" si="5"/>
        <v>1.180050074282156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90.4</v>
      </c>
      <c r="D120" s="26">
        <v>65273</v>
      </c>
      <c r="E120" s="26">
        <v>67293</v>
      </c>
      <c r="F120" s="2">
        <f t="shared" si="3"/>
        <v>1.7371999999999999</v>
      </c>
      <c r="G120" s="14">
        <f t="shared" si="4"/>
        <v>0.12905021821288401</v>
      </c>
      <c r="H120" s="15">
        <f t="shared" si="5"/>
        <v>1.8662502182128839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32598</v>
      </c>
      <c r="E121" s="26">
        <v>33440</v>
      </c>
      <c r="F121" s="2">
        <f t="shared" si="3"/>
        <v>0.72411999999999999</v>
      </c>
      <c r="G121" s="14">
        <f t="shared" si="4"/>
        <v>6.8522239759053458E-2</v>
      </c>
      <c r="H121" s="15">
        <f t="shared" si="5"/>
        <v>0.79264223975905346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27510</v>
      </c>
      <c r="E122" s="26">
        <v>28540</v>
      </c>
      <c r="F122" s="2">
        <f t="shared" si="3"/>
        <v>0.88580000000000003</v>
      </c>
      <c r="G122" s="14">
        <f t="shared" si="4"/>
        <v>6.0670733119995247E-2</v>
      </c>
      <c r="H122" s="15">
        <f t="shared" si="5"/>
        <v>0.9464707331199953</v>
      </c>
      <c r="J122" s="24" t="s">
        <v>103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4"/>
        <v>6.4810618438771395E-2</v>
      </c>
      <c r="H123" s="15">
        <f t="shared" si="5"/>
        <v>6.4810618438771395E-2</v>
      </c>
      <c r="J123" s="24" t="s">
        <v>104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27748</v>
      </c>
      <c r="E124" s="26">
        <v>28883</v>
      </c>
      <c r="F124" s="2">
        <f t="shared" si="3"/>
        <v>0.97609999999999997</v>
      </c>
      <c r="G124" s="14">
        <f t="shared" si="4"/>
        <v>7.380416240714717E-2</v>
      </c>
      <c r="H124" s="15">
        <f t="shared" si="5"/>
        <v>1.0499041624071472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33822</v>
      </c>
      <c r="E125" s="26">
        <v>35009</v>
      </c>
      <c r="F125" s="2">
        <f t="shared" si="3"/>
        <v>1.0208200000000001</v>
      </c>
      <c r="G125" s="14">
        <f t="shared" si="4"/>
        <v>7.3946917073311857E-2</v>
      </c>
      <c r="H125" s="15">
        <f t="shared" si="5"/>
        <v>1.0947669170733119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2629</v>
      </c>
      <c r="E126" s="26">
        <v>3134</v>
      </c>
      <c r="F126" s="2">
        <f t="shared" si="3"/>
        <v>0.43429999999999996</v>
      </c>
      <c r="G126" s="14">
        <f t="shared" si="4"/>
        <v>7.1234578416182651E-2</v>
      </c>
      <c r="H126" s="15">
        <f t="shared" si="5"/>
        <v>0.50553457841618266</v>
      </c>
      <c r="J126" s="24" t="s">
        <v>104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4"/>
        <v>7.8943330389076166E-2</v>
      </c>
      <c r="H127" s="15">
        <f t="shared" si="5"/>
        <v>7.8943330389076166E-2</v>
      </c>
      <c r="J127" s="24" t="s">
        <v>104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37195</v>
      </c>
      <c r="E128" s="26">
        <v>38695</v>
      </c>
      <c r="F128" s="2">
        <f t="shared" si="3"/>
        <v>1.29</v>
      </c>
      <c r="G128" s="14">
        <f t="shared" si="4"/>
        <v>8.8222383689781331E-2</v>
      </c>
      <c r="H128" s="15">
        <f t="shared" si="5"/>
        <v>1.3782223836897813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32928</v>
      </c>
      <c r="E129" s="26">
        <v>34035</v>
      </c>
      <c r="F129" s="2">
        <f t="shared" si="3"/>
        <v>0.95201999999999998</v>
      </c>
      <c r="G129" s="14">
        <f t="shared" si="4"/>
        <v>6.809397576055938E-2</v>
      </c>
      <c r="H129" s="15">
        <f t="shared" si="5"/>
        <v>1.0201139757605593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27414</v>
      </c>
      <c r="E130" s="26">
        <v>28115</v>
      </c>
      <c r="F130" s="2">
        <f t="shared" si="3"/>
        <v>0.60285999999999995</v>
      </c>
      <c r="G130" s="14">
        <f t="shared" si="4"/>
        <v>7.3090389076323689E-2</v>
      </c>
      <c r="H130" s="15">
        <f t="shared" si="5"/>
        <v>0.67595038907632365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38541</v>
      </c>
      <c r="E131" s="26">
        <v>39720</v>
      </c>
      <c r="F131" s="2">
        <f t="shared" si="3"/>
        <v>1.0139400000000001</v>
      </c>
      <c r="G131" s="14">
        <f t="shared" si="4"/>
        <v>7.4089671739476545E-2</v>
      </c>
      <c r="H131" s="15">
        <f t="shared" si="5"/>
        <v>1.0880296717394766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22647</v>
      </c>
      <c r="E132" s="26">
        <v>23818</v>
      </c>
      <c r="F132" s="2">
        <f t="shared" si="3"/>
        <v>1.0070600000000001</v>
      </c>
      <c r="G132" s="14">
        <f t="shared" si="4"/>
        <v>7.1520087748512054E-2</v>
      </c>
      <c r="H132" s="15">
        <f t="shared" si="5"/>
        <v>1.0785800877485121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2">
        <f t="shared" si="3"/>
        <v>0</v>
      </c>
      <c r="G133" s="14">
        <f t="shared" si="4"/>
        <v>8.7223101026628475E-2</v>
      </c>
      <c r="H133" s="15">
        <f t="shared" si="5"/>
        <v>8.7223101026628475E-2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39309</v>
      </c>
      <c r="E134" s="84">
        <v>40386</v>
      </c>
      <c r="F134" s="2">
        <f t="shared" si="3"/>
        <v>0.92621999999999993</v>
      </c>
      <c r="G134" s="14">
        <f t="shared" si="4"/>
        <v>8.5510045032652138E-2</v>
      </c>
      <c r="H134" s="15">
        <f t="shared" si="5"/>
        <v>1.0117300450326521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9675</v>
      </c>
      <c r="E135" s="84">
        <v>10520</v>
      </c>
      <c r="F135" s="2">
        <f t="shared" si="3"/>
        <v>0.72670000000000001</v>
      </c>
      <c r="G135" s="14">
        <f t="shared" si="4"/>
        <v>6.5381637103430174E-2</v>
      </c>
      <c r="H135" s="15">
        <f t="shared" si="5"/>
        <v>0.79208163710343016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38799</v>
      </c>
      <c r="E136" s="84">
        <v>39766</v>
      </c>
      <c r="F136" s="2">
        <f t="shared" si="3"/>
        <v>0.83162000000000003</v>
      </c>
      <c r="G136" s="14">
        <f t="shared" si="4"/>
        <v>7.3661407740982468E-2</v>
      </c>
      <c r="H136" s="15">
        <f t="shared" si="5"/>
        <v>0.90528140774098254</v>
      </c>
      <c r="I136" s="24"/>
    </row>
    <row r="137" spans="1:19" x14ac:dyDescent="0.25">
      <c r="A137" s="231" t="s">
        <v>4</v>
      </c>
      <c r="B137" s="232"/>
      <c r="C137" s="44">
        <f>SUM(C19:C136)</f>
        <v>6906.1</v>
      </c>
      <c r="D137" s="26"/>
      <c r="E137" s="26"/>
      <c r="F137" s="17">
        <f>SUM(F19:F136)</f>
        <v>97.956220000000016</v>
      </c>
      <c r="G137" s="17">
        <f>SUM(G19:G136)</f>
        <v>9.8587799999999817</v>
      </c>
      <c r="H137" s="17">
        <f>SUM(H19:H136)</f>
        <v>107.81499999999998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24.11.19</v>
      </c>
      <c r="E139" s="12" t="str">
        <f>E18</f>
        <v>Показания кВт на 22.12.19</v>
      </c>
      <c r="F139" s="19" t="s">
        <v>34</v>
      </c>
      <c r="G139" s="24"/>
      <c r="H139" s="24"/>
      <c r="I139" s="24"/>
    </row>
    <row r="140" spans="1:19" x14ac:dyDescent="0.25">
      <c r="A140" s="144" t="s">
        <v>24</v>
      </c>
      <c r="B140" s="3">
        <v>49730695</v>
      </c>
      <c r="C140" s="3">
        <v>88.2</v>
      </c>
      <c r="D140" s="27">
        <v>104098</v>
      </c>
      <c r="E140" s="27">
        <v>105525</v>
      </c>
      <c r="F140" s="13">
        <f>(E140-D140)*0.00086</f>
        <v>1.22722</v>
      </c>
      <c r="G140" s="24"/>
      <c r="H140" s="24"/>
      <c r="I140" s="24"/>
    </row>
    <row r="141" spans="1:19" x14ac:dyDescent="0.25">
      <c r="A141" s="144" t="s">
        <v>25</v>
      </c>
      <c r="B141" s="3">
        <v>49777184</v>
      </c>
      <c r="C141" s="3">
        <v>95.2</v>
      </c>
      <c r="D141" s="27">
        <v>104645</v>
      </c>
      <c r="E141" s="27">
        <v>107425</v>
      </c>
      <c r="F141" s="13">
        <f>(E141-D141)*0.00086</f>
        <v>2.3908</v>
      </c>
      <c r="G141" s="24"/>
      <c r="H141" s="24"/>
      <c r="I141" s="24"/>
    </row>
    <row r="142" spans="1:19" x14ac:dyDescent="0.25">
      <c r="A142" s="144" t="s">
        <v>26</v>
      </c>
      <c r="B142" s="3">
        <v>49777197</v>
      </c>
      <c r="C142" s="3">
        <v>94.5</v>
      </c>
      <c r="D142" s="27">
        <v>87138</v>
      </c>
      <c r="E142" s="27">
        <v>87138</v>
      </c>
      <c r="F142" s="13">
        <f>(E142-D142)*0.00086</f>
        <v>0</v>
      </c>
      <c r="G142" s="24"/>
      <c r="H142" s="24"/>
      <c r="I142" s="24"/>
    </row>
    <row r="143" spans="1:19" x14ac:dyDescent="0.25">
      <c r="A143" s="144" t="s">
        <v>27</v>
      </c>
      <c r="B143" s="3">
        <v>49777207</v>
      </c>
      <c r="C143" s="3">
        <v>66</v>
      </c>
      <c r="D143" s="27">
        <v>84650</v>
      </c>
      <c r="E143" s="27">
        <v>87024</v>
      </c>
      <c r="F143" s="13">
        <f>(E143-D143)*0.00086</f>
        <v>2.0416400000000001</v>
      </c>
      <c r="G143" s="24"/>
      <c r="H143" s="24"/>
      <c r="S143" s="37"/>
    </row>
    <row r="144" spans="1:19" x14ac:dyDescent="0.25">
      <c r="A144" s="144" t="s">
        <v>28</v>
      </c>
      <c r="B144" s="3">
        <v>49777210</v>
      </c>
      <c r="C144" s="3">
        <v>64.2</v>
      </c>
      <c r="D144" s="27">
        <v>73803</v>
      </c>
      <c r="E144" s="27">
        <v>75364</v>
      </c>
      <c r="F144" s="13">
        <f>(E144-D144)*0.00086</f>
        <v>1.34246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7.0021200000000006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8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H16" sqref="H16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13.42578125" style="37" customWidth="1"/>
    <col min="12" max="12" width="10.7109375" style="37" bestFit="1" customWidth="1"/>
    <col min="13" max="27" width="9.140625" style="155"/>
    <col min="28" max="16384" width="9.140625" style="36"/>
  </cols>
  <sheetData>
    <row r="1" spans="1:19" ht="20.25" x14ac:dyDescent="0.25">
      <c r="A1" s="234" t="s">
        <v>16</v>
      </c>
      <c r="B1" s="234"/>
      <c r="C1" s="234"/>
      <c r="D1" s="234"/>
      <c r="E1" s="234"/>
      <c r="F1" s="234"/>
      <c r="G1" s="234"/>
      <c r="H1" s="234"/>
      <c r="I1" s="72"/>
      <c r="J1" s="72"/>
      <c r="K1" s="72"/>
      <c r="L1" s="71"/>
    </row>
    <row r="2" spans="1:19" ht="8.25" customHeight="1" x14ac:dyDescent="0.3">
      <c r="A2" s="150"/>
      <c r="B2" s="150"/>
      <c r="C2" s="150"/>
      <c r="D2" s="150"/>
      <c r="E2" s="150"/>
      <c r="F2" s="75"/>
      <c r="G2" s="76"/>
      <c r="H2" s="76"/>
      <c r="I2" s="151"/>
      <c r="J2" s="70"/>
      <c r="K2" s="65"/>
      <c r="L2" s="65"/>
    </row>
    <row r="3" spans="1:19" ht="32.25" customHeight="1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117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51"/>
      <c r="F5" s="151"/>
      <c r="G5" s="151"/>
      <c r="H5" s="151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118</v>
      </c>
      <c r="H7" s="152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115.93300000000001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106.45261999999998</v>
      </c>
      <c r="H11" s="63"/>
      <c r="I11" s="62"/>
      <c r="J11" s="224" t="s">
        <v>93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9.4803800000000251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/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156"/>
      <c r="N15" s="156"/>
      <c r="O15" s="156"/>
      <c r="P15" s="156"/>
      <c r="Q15" s="156"/>
      <c r="R15" s="156"/>
      <c r="S15" s="156"/>
    </row>
    <row r="16" spans="1:19" x14ac:dyDescent="0.25">
      <c r="G16" s="16"/>
      <c r="H16" s="16"/>
      <c r="Q16" s="157"/>
      <c r="R16" s="157"/>
    </row>
    <row r="17" spans="1:18" x14ac:dyDescent="0.25">
      <c r="Q17" s="157"/>
      <c r="R17" s="157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112</v>
      </c>
      <c r="E18" s="12" t="s">
        <v>119</v>
      </c>
      <c r="F18" s="12" t="s">
        <v>32</v>
      </c>
      <c r="G18" s="59" t="s">
        <v>15</v>
      </c>
      <c r="H18" s="58" t="s">
        <v>35</v>
      </c>
      <c r="Q18" s="157"/>
      <c r="R18" s="157"/>
    </row>
    <row r="19" spans="1:18" x14ac:dyDescent="0.25">
      <c r="A19" s="3">
        <v>1</v>
      </c>
      <c r="B19" s="3">
        <v>49694375</v>
      </c>
      <c r="C19" s="3">
        <v>51.7</v>
      </c>
      <c r="D19" s="25">
        <v>47889</v>
      </c>
      <c r="E19" s="25">
        <v>49285</v>
      </c>
      <c r="F19" s="2">
        <f t="shared" ref="F19:F81" si="0">(E19-D19)*0.00086</f>
        <v>1.2005600000000001</v>
      </c>
      <c r="G19" s="14">
        <f>C19/6906.1*$G$12</f>
        <v>7.0971408754579468E-2</v>
      </c>
      <c r="H19" s="15">
        <f>F19+G19</f>
        <v>1.2715314087545795</v>
      </c>
      <c r="Q19" s="157"/>
      <c r="R19" s="157"/>
    </row>
    <row r="20" spans="1:18" x14ac:dyDescent="0.25">
      <c r="A20" s="3">
        <v>2</v>
      </c>
      <c r="B20" s="3">
        <v>49694370</v>
      </c>
      <c r="C20" s="3">
        <v>48.8</v>
      </c>
      <c r="D20" s="25">
        <v>37808</v>
      </c>
      <c r="E20" s="25">
        <v>39109</v>
      </c>
      <c r="F20" s="2">
        <f t="shared" si="0"/>
        <v>1.11886</v>
      </c>
      <c r="G20" s="14">
        <f t="shared" ref="G20:G83" si="1">C20/6906.1*$G$12</f>
        <v>6.6990420642620466E-2</v>
      </c>
      <c r="H20" s="15">
        <f t="shared" ref="H20:H83" si="2">F20+G20</f>
        <v>1.1858504206426204</v>
      </c>
      <c r="Q20" s="157"/>
      <c r="R20" s="157"/>
    </row>
    <row r="21" spans="1:18" x14ac:dyDescent="0.25">
      <c r="A21" s="3">
        <v>3</v>
      </c>
      <c r="B21" s="3">
        <v>49694359</v>
      </c>
      <c r="C21" s="3">
        <v>79.8</v>
      </c>
      <c r="D21" s="25">
        <v>43287</v>
      </c>
      <c r="E21" s="25">
        <v>45020</v>
      </c>
      <c r="F21" s="2">
        <f t="shared" si="0"/>
        <v>1.49038</v>
      </c>
      <c r="G21" s="14">
        <f t="shared" si="1"/>
        <v>0.10954581080494083</v>
      </c>
      <c r="H21" s="15">
        <f t="shared" si="2"/>
        <v>1.5999258108049408</v>
      </c>
      <c r="Q21" s="157"/>
      <c r="R21" s="157"/>
    </row>
    <row r="22" spans="1:18" x14ac:dyDescent="0.25">
      <c r="A22" s="3">
        <v>4</v>
      </c>
      <c r="B22" s="3">
        <v>49694358</v>
      </c>
      <c r="C22" s="3">
        <v>84.3</v>
      </c>
      <c r="D22" s="25">
        <v>89446</v>
      </c>
      <c r="E22" s="25">
        <v>93052</v>
      </c>
      <c r="F22" s="2">
        <f t="shared" si="0"/>
        <v>3.1011600000000001</v>
      </c>
      <c r="G22" s="14">
        <f t="shared" si="1"/>
        <v>0.11572320615108411</v>
      </c>
      <c r="H22" s="15">
        <f t="shared" si="2"/>
        <v>3.2168832061510844</v>
      </c>
      <c r="Q22" s="157"/>
      <c r="R22" s="157"/>
    </row>
    <row r="23" spans="1:18" x14ac:dyDescent="0.25">
      <c r="A23" s="3">
        <v>5</v>
      </c>
      <c r="B23" s="3">
        <v>49694360</v>
      </c>
      <c r="C23" s="3">
        <v>84.4</v>
      </c>
      <c r="D23" s="25">
        <v>64946</v>
      </c>
      <c r="E23" s="25">
        <v>67904</v>
      </c>
      <c r="F23" s="2">
        <f t="shared" si="0"/>
        <v>2.5438800000000001</v>
      </c>
      <c r="G23" s="14">
        <f t="shared" si="1"/>
        <v>0.11586048160322066</v>
      </c>
      <c r="H23" s="15">
        <f t="shared" si="2"/>
        <v>2.6597404816032206</v>
      </c>
      <c r="Q23" s="157"/>
      <c r="R23" s="157"/>
    </row>
    <row r="24" spans="1:18" x14ac:dyDescent="0.25">
      <c r="A24" s="3">
        <v>6</v>
      </c>
      <c r="B24" s="3">
        <v>49694353</v>
      </c>
      <c r="C24" s="3">
        <v>57.9</v>
      </c>
      <c r="D24" s="25">
        <v>21800</v>
      </c>
      <c r="E24" s="25">
        <v>22313</v>
      </c>
      <c r="F24" s="2">
        <f t="shared" si="0"/>
        <v>0.44118000000000002</v>
      </c>
      <c r="G24" s="14">
        <f t="shared" si="1"/>
        <v>7.9482486787043546E-2</v>
      </c>
      <c r="H24" s="15">
        <f t="shared" si="2"/>
        <v>0.52066248678704352</v>
      </c>
      <c r="Q24" s="157"/>
      <c r="R24" s="157"/>
    </row>
    <row r="25" spans="1:18" x14ac:dyDescent="0.25">
      <c r="A25" s="3">
        <v>7</v>
      </c>
      <c r="B25" s="3">
        <v>49694367</v>
      </c>
      <c r="C25" s="3">
        <v>43.1</v>
      </c>
      <c r="D25" s="25">
        <v>31844</v>
      </c>
      <c r="E25" s="25">
        <v>33257</v>
      </c>
      <c r="F25" s="2">
        <f t="shared" si="0"/>
        <v>1.2151799999999999</v>
      </c>
      <c r="G25" s="14">
        <f t="shared" si="1"/>
        <v>5.9165719870838976E-2</v>
      </c>
      <c r="H25" s="15">
        <f t="shared" si="2"/>
        <v>1.274345719870839</v>
      </c>
      <c r="Q25" s="157"/>
      <c r="R25" s="157"/>
    </row>
    <row r="26" spans="1:18" x14ac:dyDescent="0.25">
      <c r="A26" s="3">
        <v>8</v>
      </c>
      <c r="B26" s="142">
        <v>49694372</v>
      </c>
      <c r="C26" s="3">
        <v>45.5</v>
      </c>
      <c r="D26" s="25">
        <v>34395</v>
      </c>
      <c r="E26" s="25">
        <v>35881</v>
      </c>
      <c r="F26" s="2">
        <f t="shared" si="0"/>
        <v>1.27796</v>
      </c>
      <c r="G26" s="14">
        <f t="shared" si="1"/>
        <v>6.246033072211539E-2</v>
      </c>
      <c r="H26" s="15">
        <f t="shared" si="2"/>
        <v>1.3404203307221154</v>
      </c>
      <c r="L26" s="54"/>
      <c r="Q26" s="157"/>
      <c r="R26" s="157"/>
    </row>
    <row r="27" spans="1:18" x14ac:dyDescent="0.25">
      <c r="A27" s="3">
        <v>9</v>
      </c>
      <c r="B27" s="142">
        <v>49694352</v>
      </c>
      <c r="C27" s="3">
        <v>52</v>
      </c>
      <c r="D27" s="25">
        <v>21355</v>
      </c>
      <c r="E27" s="25">
        <v>22337</v>
      </c>
      <c r="F27" s="2">
        <f t="shared" si="0"/>
        <v>0.84451999999999994</v>
      </c>
      <c r="G27" s="14">
        <f t="shared" si="1"/>
        <v>7.1383235110989027E-2</v>
      </c>
      <c r="H27" s="15">
        <f t="shared" si="2"/>
        <v>0.91590323511098892</v>
      </c>
      <c r="Q27" s="157"/>
      <c r="R27" s="157"/>
    </row>
    <row r="28" spans="1:18" x14ac:dyDescent="0.25">
      <c r="A28" s="3">
        <v>10</v>
      </c>
      <c r="B28" s="4">
        <v>49694378</v>
      </c>
      <c r="C28" s="3">
        <v>52.6</v>
      </c>
      <c r="D28" s="25">
        <v>47401</v>
      </c>
      <c r="E28" s="25">
        <v>49226</v>
      </c>
      <c r="F28" s="2">
        <f t="shared" si="0"/>
        <v>1.5694999999999999</v>
      </c>
      <c r="G28" s="14">
        <f t="shared" si="1"/>
        <v>7.220688782380813E-2</v>
      </c>
      <c r="H28" s="15">
        <f t="shared" si="2"/>
        <v>1.6417068878238079</v>
      </c>
      <c r="Q28" s="157"/>
      <c r="R28" s="157"/>
    </row>
    <row r="29" spans="1:18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2">
        <f t="shared" si="0"/>
        <v>0</v>
      </c>
      <c r="G29" s="14">
        <f t="shared" si="1"/>
        <v>6.9324103328941261E-2</v>
      </c>
      <c r="H29" s="15">
        <f t="shared" si="2"/>
        <v>6.9324103328941261E-2</v>
      </c>
      <c r="J29" s="160"/>
      <c r="K29" s="158"/>
      <c r="L29" s="158"/>
      <c r="Q29" s="157"/>
      <c r="R29" s="157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36671</v>
      </c>
      <c r="E30" s="25">
        <v>37485</v>
      </c>
      <c r="F30" s="2">
        <f t="shared" si="0"/>
        <v>0.70004</v>
      </c>
      <c r="G30" s="14">
        <f t="shared" si="1"/>
        <v>0.11105584077844254</v>
      </c>
      <c r="H30" s="15">
        <f t="shared" si="2"/>
        <v>0.81109584077844255</v>
      </c>
      <c r="J30" s="160"/>
      <c r="K30" s="158"/>
      <c r="L30" s="158"/>
      <c r="Q30" s="157"/>
      <c r="R30" s="157"/>
    </row>
    <row r="31" spans="1:18" x14ac:dyDescent="0.25">
      <c r="A31" s="3">
        <v>13</v>
      </c>
      <c r="B31" s="142">
        <v>48446947</v>
      </c>
      <c r="C31" s="3">
        <v>83.6</v>
      </c>
      <c r="D31" s="25">
        <v>42650</v>
      </c>
      <c r="E31" s="25">
        <v>44077</v>
      </c>
      <c r="F31" s="2">
        <f t="shared" si="0"/>
        <v>1.22722</v>
      </c>
      <c r="G31" s="14">
        <f t="shared" si="1"/>
        <v>0.11476227798612849</v>
      </c>
      <c r="H31" s="15">
        <f t="shared" si="2"/>
        <v>1.3419822779861286</v>
      </c>
      <c r="J31" s="160"/>
      <c r="K31" s="158"/>
      <c r="L31" s="161"/>
      <c r="Q31" s="157"/>
      <c r="R31" s="157"/>
    </row>
    <row r="32" spans="1:18" x14ac:dyDescent="0.25">
      <c r="A32" s="3">
        <v>14</v>
      </c>
      <c r="B32" s="142">
        <v>49694366</v>
      </c>
      <c r="C32" s="3">
        <v>85</v>
      </c>
      <c r="D32" s="25">
        <v>51477</v>
      </c>
      <c r="E32" s="25">
        <v>53632</v>
      </c>
      <c r="F32" s="2">
        <f t="shared" si="0"/>
        <v>1.8532999999999999</v>
      </c>
      <c r="G32" s="14">
        <f t="shared" si="1"/>
        <v>0.11668413431603974</v>
      </c>
      <c r="H32" s="15">
        <f t="shared" si="2"/>
        <v>1.9699841343160398</v>
      </c>
      <c r="J32" s="160"/>
      <c r="K32" s="158"/>
      <c r="L32" s="158"/>
      <c r="Q32" s="157"/>
      <c r="R32" s="157"/>
    </row>
    <row r="33" spans="1:18" x14ac:dyDescent="0.25">
      <c r="A33" s="3">
        <v>15</v>
      </c>
      <c r="B33" s="3">
        <v>49694351</v>
      </c>
      <c r="C33" s="3">
        <v>57.9</v>
      </c>
      <c r="D33" s="25">
        <v>34102</v>
      </c>
      <c r="E33" s="25">
        <v>35319</v>
      </c>
      <c r="F33" s="2">
        <f t="shared" si="0"/>
        <v>1.0466199999999999</v>
      </c>
      <c r="G33" s="14">
        <f t="shared" si="1"/>
        <v>7.9482486787043546E-2</v>
      </c>
      <c r="H33" s="15">
        <f t="shared" si="2"/>
        <v>1.1261024867870435</v>
      </c>
      <c r="J33" s="160"/>
      <c r="K33" s="158"/>
      <c r="L33" s="158"/>
      <c r="Q33" s="157"/>
      <c r="R33" s="157"/>
    </row>
    <row r="34" spans="1:18" x14ac:dyDescent="0.25">
      <c r="A34" s="3">
        <v>16</v>
      </c>
      <c r="B34" s="3">
        <v>49694368</v>
      </c>
      <c r="C34" s="3">
        <v>42.3</v>
      </c>
      <c r="D34" s="25">
        <v>25636</v>
      </c>
      <c r="E34" s="25">
        <v>26103</v>
      </c>
      <c r="F34" s="2">
        <f t="shared" si="0"/>
        <v>0.40161999999999998</v>
      </c>
      <c r="G34" s="14">
        <f t="shared" si="1"/>
        <v>5.8067516253746836E-2</v>
      </c>
      <c r="H34" s="15">
        <f t="shared" si="2"/>
        <v>0.45968751625374682</v>
      </c>
      <c r="J34" s="160"/>
      <c r="K34" s="158"/>
      <c r="L34" s="158"/>
      <c r="Q34" s="157"/>
      <c r="R34" s="157"/>
    </row>
    <row r="35" spans="1:18" x14ac:dyDescent="0.25">
      <c r="A35" s="3">
        <v>17</v>
      </c>
      <c r="B35" s="3">
        <v>49694356</v>
      </c>
      <c r="C35" s="3">
        <v>45.8</v>
      </c>
      <c r="D35" s="25">
        <v>31974</v>
      </c>
      <c r="E35" s="25">
        <v>33302</v>
      </c>
      <c r="F35" s="2">
        <f t="shared" si="0"/>
        <v>1.14208</v>
      </c>
      <c r="G35" s="14">
        <f t="shared" si="1"/>
        <v>6.2872157078524948E-2</v>
      </c>
      <c r="H35" s="15">
        <f t="shared" si="2"/>
        <v>1.2049521570785249</v>
      </c>
      <c r="J35" s="160"/>
      <c r="K35" s="158"/>
      <c r="L35" s="158"/>
      <c r="Q35" s="157"/>
      <c r="R35" s="157"/>
    </row>
    <row r="36" spans="1:18" x14ac:dyDescent="0.25">
      <c r="A36" s="3">
        <v>18</v>
      </c>
      <c r="B36" s="3">
        <v>49694371</v>
      </c>
      <c r="C36" s="3">
        <v>51.9</v>
      </c>
      <c r="D36" s="25">
        <v>34050</v>
      </c>
      <c r="E36" s="25">
        <v>35571</v>
      </c>
      <c r="F36" s="2">
        <f t="shared" si="0"/>
        <v>1.30806</v>
      </c>
      <c r="G36" s="14">
        <f t="shared" si="1"/>
        <v>7.1245959658852498E-2</v>
      </c>
      <c r="H36" s="15">
        <f t="shared" si="2"/>
        <v>1.3793059596588524</v>
      </c>
      <c r="J36" s="160"/>
      <c r="K36" s="158"/>
      <c r="L36" s="158"/>
      <c r="Q36" s="157"/>
      <c r="R36" s="157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1"/>
        <v>7.248143872808116E-2</v>
      </c>
      <c r="H37" s="15">
        <f t="shared" si="2"/>
        <v>7.248143872808116E-2</v>
      </c>
      <c r="J37" s="160"/>
      <c r="K37" s="158"/>
      <c r="L37" s="158"/>
      <c r="Q37" s="157"/>
      <c r="R37" s="157"/>
    </row>
    <row r="38" spans="1:18" x14ac:dyDescent="0.25">
      <c r="A38" s="3">
        <v>20</v>
      </c>
      <c r="B38" s="3">
        <v>49690023</v>
      </c>
      <c r="C38" s="3">
        <v>50.8</v>
      </c>
      <c r="D38" s="25">
        <v>9978</v>
      </c>
      <c r="E38" s="25">
        <v>10937</v>
      </c>
      <c r="F38" s="2">
        <f t="shared" si="0"/>
        <v>0.82474000000000003</v>
      </c>
      <c r="G38" s="14">
        <f t="shared" si="1"/>
        <v>6.9735929685350806E-2</v>
      </c>
      <c r="H38" s="15">
        <f t="shared" si="2"/>
        <v>0.89447592968535083</v>
      </c>
      <c r="J38" s="160"/>
      <c r="K38" s="158"/>
      <c r="L38" s="158"/>
      <c r="Q38" s="157"/>
      <c r="R38" s="157"/>
    </row>
    <row r="39" spans="1:18" x14ac:dyDescent="0.25">
      <c r="A39" s="3">
        <v>21</v>
      </c>
      <c r="B39" s="3">
        <v>49690017</v>
      </c>
      <c r="C39" s="3">
        <v>80.7</v>
      </c>
      <c r="D39" s="26">
        <v>20801</v>
      </c>
      <c r="E39" s="26">
        <v>21075</v>
      </c>
      <c r="F39" s="2">
        <f t="shared" si="0"/>
        <v>0.23563999999999999</v>
      </c>
      <c r="G39" s="14">
        <f t="shared" si="1"/>
        <v>0.11078128987416951</v>
      </c>
      <c r="H39" s="15">
        <f t="shared" si="2"/>
        <v>0.34642128987416948</v>
      </c>
      <c r="J39" s="160"/>
      <c r="K39" s="158"/>
      <c r="L39" s="158"/>
      <c r="Q39" s="157"/>
      <c r="R39" s="157"/>
    </row>
    <row r="40" spans="1:18" x14ac:dyDescent="0.25">
      <c r="A40" s="3">
        <v>22</v>
      </c>
      <c r="B40" s="3">
        <v>49690009</v>
      </c>
      <c r="C40" s="3">
        <v>86.3</v>
      </c>
      <c r="D40" s="26">
        <v>45020</v>
      </c>
      <c r="E40" s="26">
        <v>46112</v>
      </c>
      <c r="F40" s="2">
        <f t="shared" si="0"/>
        <v>0.93911999999999995</v>
      </c>
      <c r="G40" s="14">
        <f t="shared" si="1"/>
        <v>0.11846871519381447</v>
      </c>
      <c r="H40" s="15">
        <f t="shared" si="2"/>
        <v>1.0575887151938144</v>
      </c>
      <c r="J40" s="160"/>
      <c r="K40" s="158"/>
      <c r="L40" s="158"/>
      <c r="Q40" s="157"/>
      <c r="R40" s="157"/>
    </row>
    <row r="41" spans="1:18" x14ac:dyDescent="0.25">
      <c r="A41" s="3">
        <v>23</v>
      </c>
      <c r="B41" s="3">
        <v>49690012</v>
      </c>
      <c r="C41" s="3">
        <v>87.1</v>
      </c>
      <c r="D41" s="26">
        <v>58776</v>
      </c>
      <c r="E41" s="26">
        <v>61200</v>
      </c>
      <c r="F41" s="2">
        <f t="shared" si="0"/>
        <v>2.0846399999999998</v>
      </c>
      <c r="G41" s="14">
        <f t="shared" si="1"/>
        <v>0.1195669188109066</v>
      </c>
      <c r="H41" s="15">
        <f t="shared" si="2"/>
        <v>2.2042069188109066</v>
      </c>
      <c r="J41" s="160"/>
      <c r="K41" s="158"/>
      <c r="L41" s="158"/>
      <c r="Q41" s="157"/>
      <c r="R41" s="157"/>
    </row>
    <row r="42" spans="1:18" x14ac:dyDescent="0.25">
      <c r="A42" s="3">
        <v>24</v>
      </c>
      <c r="B42" s="3">
        <v>49694361</v>
      </c>
      <c r="C42" s="3">
        <v>57.4</v>
      </c>
      <c r="D42" s="26">
        <v>31228</v>
      </c>
      <c r="E42" s="26">
        <v>32093</v>
      </c>
      <c r="F42" s="2">
        <f t="shared" si="0"/>
        <v>0.74390000000000001</v>
      </c>
      <c r="G42" s="14">
        <f t="shared" si="1"/>
        <v>7.8796109526360958E-2</v>
      </c>
      <c r="H42" s="15">
        <f t="shared" si="2"/>
        <v>0.82269610952636096</v>
      </c>
      <c r="J42" s="160"/>
      <c r="K42" s="158"/>
      <c r="L42" s="158"/>
      <c r="Q42" s="157"/>
      <c r="R42" s="157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1"/>
        <v>5.8479342610156394E-2</v>
      </c>
      <c r="H43" s="15">
        <f t="shared" si="2"/>
        <v>5.8479342610156394E-2</v>
      </c>
      <c r="J43" s="160"/>
      <c r="K43" s="158"/>
      <c r="L43" s="158"/>
      <c r="Q43" s="157"/>
      <c r="R43" s="157"/>
    </row>
    <row r="44" spans="1:18" x14ac:dyDescent="0.25">
      <c r="A44" s="3">
        <v>26</v>
      </c>
      <c r="B44" s="3">
        <v>49690027</v>
      </c>
      <c r="C44" s="3">
        <v>45.7</v>
      </c>
      <c r="D44" s="26">
        <v>24445</v>
      </c>
      <c r="E44" s="26">
        <v>25500</v>
      </c>
      <c r="F44" s="2">
        <f t="shared" si="0"/>
        <v>0.9073</v>
      </c>
      <c r="G44" s="14">
        <f t="shared" si="1"/>
        <v>6.2734881626388433E-2</v>
      </c>
      <c r="H44" s="15">
        <f t="shared" si="2"/>
        <v>0.9700348816263884</v>
      </c>
      <c r="J44" s="160"/>
      <c r="K44" s="158"/>
      <c r="L44" s="158"/>
      <c r="Q44" s="157"/>
      <c r="R44" s="157"/>
    </row>
    <row r="45" spans="1:18" x14ac:dyDescent="0.25">
      <c r="A45" s="3">
        <v>27</v>
      </c>
      <c r="B45" s="3">
        <v>49694363</v>
      </c>
      <c r="C45" s="3">
        <v>52.1</v>
      </c>
      <c r="D45" s="26">
        <v>41608</v>
      </c>
      <c r="E45" s="26">
        <v>42883</v>
      </c>
      <c r="F45" s="2">
        <f t="shared" si="0"/>
        <v>1.0965</v>
      </c>
      <c r="G45" s="14">
        <f t="shared" si="1"/>
        <v>7.1520510563125542E-2</v>
      </c>
      <c r="H45" s="15">
        <f t="shared" si="2"/>
        <v>1.1680205105631256</v>
      </c>
      <c r="J45" s="160"/>
      <c r="K45" s="158"/>
      <c r="L45" s="158"/>
      <c r="Q45" s="157"/>
      <c r="R45" s="157"/>
    </row>
    <row r="46" spans="1:18" x14ac:dyDescent="0.25">
      <c r="A46" s="3">
        <v>28</v>
      </c>
      <c r="B46" s="3">
        <v>49690013</v>
      </c>
      <c r="C46" s="3">
        <v>52.6</v>
      </c>
      <c r="D46" s="26">
        <v>46582</v>
      </c>
      <c r="E46" s="26">
        <v>48202</v>
      </c>
      <c r="F46" s="2">
        <f t="shared" si="0"/>
        <v>1.3932</v>
      </c>
      <c r="G46" s="14">
        <f t="shared" si="1"/>
        <v>7.220688782380813E-2</v>
      </c>
      <c r="H46" s="15">
        <f t="shared" si="2"/>
        <v>1.465406887823808</v>
      </c>
      <c r="J46" s="160"/>
      <c r="K46" s="158"/>
      <c r="L46" s="158"/>
      <c r="Q46" s="157"/>
      <c r="R46" s="157"/>
    </row>
    <row r="47" spans="1:18" x14ac:dyDescent="0.25">
      <c r="A47" s="3">
        <v>29</v>
      </c>
      <c r="B47" s="3">
        <v>49694355</v>
      </c>
      <c r="C47" s="3">
        <v>50.3</v>
      </c>
      <c r="D47" s="26">
        <v>38269</v>
      </c>
      <c r="E47" s="26">
        <v>39557</v>
      </c>
      <c r="F47" s="2">
        <f t="shared" si="0"/>
        <v>1.10768</v>
      </c>
      <c r="G47" s="14">
        <f t="shared" si="1"/>
        <v>6.9049552424668231E-2</v>
      </c>
      <c r="H47" s="15">
        <f t="shared" si="2"/>
        <v>1.1767295524246681</v>
      </c>
      <c r="J47" s="160"/>
      <c r="K47" s="158"/>
      <c r="L47" s="158"/>
      <c r="Q47" s="157"/>
      <c r="R47" s="157"/>
    </row>
    <row r="48" spans="1:18" x14ac:dyDescent="0.25">
      <c r="A48" s="3">
        <v>30</v>
      </c>
      <c r="B48" s="3">
        <v>48446938</v>
      </c>
      <c r="C48" s="3">
        <v>79</v>
      </c>
      <c r="D48" s="26">
        <v>37312</v>
      </c>
      <c r="E48" s="26">
        <v>38325</v>
      </c>
      <c r="F48" s="2">
        <f t="shared" si="0"/>
        <v>0.87117999999999995</v>
      </c>
      <c r="G48" s="14">
        <f t="shared" si="1"/>
        <v>0.1084476071878487</v>
      </c>
      <c r="H48" s="15">
        <f t="shared" si="2"/>
        <v>0.97962760718784869</v>
      </c>
      <c r="J48" s="160"/>
      <c r="K48" s="158"/>
      <c r="L48" s="158"/>
      <c r="Q48" s="157"/>
      <c r="R48" s="157"/>
    </row>
    <row r="49" spans="1:18" x14ac:dyDescent="0.25">
      <c r="A49" s="3">
        <v>31</v>
      </c>
      <c r="B49" s="3">
        <v>49690019</v>
      </c>
      <c r="C49" s="3">
        <v>86</v>
      </c>
      <c r="D49" s="26">
        <v>62936</v>
      </c>
      <c r="E49" s="26">
        <v>65418</v>
      </c>
      <c r="F49" s="2">
        <f t="shared" si="0"/>
        <v>2.1345199999999998</v>
      </c>
      <c r="G49" s="14">
        <f t="shared" si="1"/>
        <v>0.11805688883740491</v>
      </c>
      <c r="H49" s="15">
        <f t="shared" si="2"/>
        <v>2.2525768888374045</v>
      </c>
      <c r="J49" s="160"/>
      <c r="K49" s="158"/>
      <c r="L49" s="158"/>
      <c r="Q49" s="157"/>
      <c r="R49" s="157"/>
    </row>
    <row r="50" spans="1:18" x14ac:dyDescent="0.25">
      <c r="A50" s="3">
        <v>32</v>
      </c>
      <c r="B50" s="3">
        <v>49690026</v>
      </c>
      <c r="C50" s="3">
        <v>87.4</v>
      </c>
      <c r="D50" s="26">
        <v>58859</v>
      </c>
      <c r="E50" s="26">
        <v>61080</v>
      </c>
      <c r="F50" s="2">
        <f t="shared" si="0"/>
        <v>1.9100599999999999</v>
      </c>
      <c r="G50" s="14">
        <f t="shared" si="1"/>
        <v>0.11997874516731616</v>
      </c>
      <c r="H50" s="15">
        <f t="shared" si="2"/>
        <v>2.0300387451673161</v>
      </c>
      <c r="J50" s="160"/>
      <c r="K50" s="158"/>
      <c r="L50" s="158"/>
      <c r="Q50" s="157"/>
      <c r="R50" s="157"/>
    </row>
    <row r="51" spans="1:18" x14ac:dyDescent="0.25">
      <c r="A51" s="3">
        <v>33</v>
      </c>
      <c r="B51" s="3">
        <v>49694364</v>
      </c>
      <c r="C51" s="3">
        <v>57.1</v>
      </c>
      <c r="D51" s="26">
        <v>33101</v>
      </c>
      <c r="E51" s="26">
        <v>33970</v>
      </c>
      <c r="F51" s="2">
        <f t="shared" si="0"/>
        <v>0.74734</v>
      </c>
      <c r="G51" s="14">
        <f t="shared" si="1"/>
        <v>7.8384283169951413E-2</v>
      </c>
      <c r="H51" s="15">
        <f t="shared" si="2"/>
        <v>0.82572428316995139</v>
      </c>
      <c r="J51" s="160"/>
      <c r="K51" s="158"/>
      <c r="L51" s="158"/>
      <c r="Q51" s="157"/>
      <c r="R51" s="157"/>
    </row>
    <row r="52" spans="1:18" x14ac:dyDescent="0.25">
      <c r="A52" s="3">
        <v>34</v>
      </c>
      <c r="B52" s="3">
        <v>49690020</v>
      </c>
      <c r="C52" s="3">
        <v>42.9</v>
      </c>
      <c r="D52" s="26">
        <v>17955</v>
      </c>
      <c r="E52" s="26">
        <v>18719</v>
      </c>
      <c r="F52" s="2">
        <f t="shared" si="0"/>
        <v>0.65703999999999996</v>
      </c>
      <c r="G52" s="14">
        <f t="shared" si="1"/>
        <v>5.8891168966565946E-2</v>
      </c>
      <c r="H52" s="15">
        <f t="shared" si="2"/>
        <v>0.71593116896656595</v>
      </c>
      <c r="J52" s="160"/>
      <c r="K52" s="158"/>
      <c r="L52" s="158"/>
      <c r="Q52" s="157"/>
      <c r="R52" s="157"/>
    </row>
    <row r="53" spans="1:18" x14ac:dyDescent="0.25">
      <c r="A53" s="3">
        <v>35</v>
      </c>
      <c r="B53" s="3">
        <v>49690028</v>
      </c>
      <c r="C53" s="3">
        <v>44.3</v>
      </c>
      <c r="D53" s="26">
        <v>29367</v>
      </c>
      <c r="E53" s="26">
        <v>30369</v>
      </c>
      <c r="F53" s="2">
        <f t="shared" si="0"/>
        <v>0.86171999999999993</v>
      </c>
      <c r="G53" s="14">
        <f t="shared" si="1"/>
        <v>6.0813025296477176E-2</v>
      </c>
      <c r="H53" s="15">
        <f t="shared" si="2"/>
        <v>0.92253302529647707</v>
      </c>
      <c r="J53" s="160"/>
      <c r="K53" s="158"/>
      <c r="L53" s="158"/>
      <c r="Q53" s="157"/>
      <c r="R53" s="157"/>
    </row>
    <row r="54" spans="1:18" x14ac:dyDescent="0.25">
      <c r="A54" s="3">
        <v>36</v>
      </c>
      <c r="B54" s="3">
        <v>49690015</v>
      </c>
      <c r="C54" s="3">
        <v>51.7</v>
      </c>
      <c r="D54" s="26">
        <v>41193</v>
      </c>
      <c r="E54" s="26">
        <v>41606</v>
      </c>
      <c r="F54" s="2">
        <f t="shared" si="0"/>
        <v>0.35518</v>
      </c>
      <c r="G54" s="14">
        <f t="shared" si="1"/>
        <v>7.0971408754579468E-2</v>
      </c>
      <c r="H54" s="15">
        <f t="shared" si="2"/>
        <v>0.42615140875457946</v>
      </c>
      <c r="J54" s="160"/>
      <c r="K54" s="158"/>
      <c r="L54" s="158"/>
      <c r="Q54" s="157"/>
      <c r="R54" s="157"/>
    </row>
    <row r="55" spans="1:18" x14ac:dyDescent="0.25">
      <c r="A55" s="3">
        <v>37</v>
      </c>
      <c r="B55" s="3">
        <v>49690008</v>
      </c>
      <c r="C55" s="3">
        <v>52.3</v>
      </c>
      <c r="D55" s="26">
        <v>38582</v>
      </c>
      <c r="E55" s="26">
        <v>39780</v>
      </c>
      <c r="F55" s="2">
        <f t="shared" si="0"/>
        <v>1.0302800000000001</v>
      </c>
      <c r="G55" s="14">
        <f t="shared" si="1"/>
        <v>7.1795061467398572E-2</v>
      </c>
      <c r="H55" s="15">
        <f t="shared" si="2"/>
        <v>1.1020750614673986</v>
      </c>
      <c r="J55" s="160"/>
      <c r="K55" s="158"/>
      <c r="L55" s="158"/>
      <c r="Q55" s="157"/>
      <c r="R55" s="157"/>
    </row>
    <row r="56" spans="1:18" x14ac:dyDescent="0.25">
      <c r="A56" s="3">
        <v>38</v>
      </c>
      <c r="B56" s="97" t="s">
        <v>115</v>
      </c>
      <c r="C56" s="3">
        <v>50.2</v>
      </c>
      <c r="D56" s="17">
        <v>0.41199999999999998</v>
      </c>
      <c r="E56" s="17">
        <v>1.675</v>
      </c>
      <c r="F56" s="2">
        <f>(E56-D56)</f>
        <v>1.2630000000000001</v>
      </c>
      <c r="G56" s="14">
        <f t="shared" si="1"/>
        <v>6.8912276972531716E-2</v>
      </c>
      <c r="H56" s="15">
        <f t="shared" si="2"/>
        <v>1.3319122769725318</v>
      </c>
      <c r="J56" s="160"/>
      <c r="K56" s="158"/>
      <c r="L56" s="158"/>
      <c r="Q56" s="157"/>
      <c r="R56" s="157"/>
    </row>
    <row r="57" spans="1:18" x14ac:dyDescent="0.25">
      <c r="A57" s="3">
        <v>39</v>
      </c>
      <c r="B57" s="3">
        <v>49690016</v>
      </c>
      <c r="C57" s="3">
        <v>79.7</v>
      </c>
      <c r="D57" s="26">
        <v>24453</v>
      </c>
      <c r="E57" s="26">
        <v>25414</v>
      </c>
      <c r="F57" s="2">
        <f t="shared" si="0"/>
        <v>0.82645999999999997</v>
      </c>
      <c r="G57" s="14">
        <f t="shared" si="1"/>
        <v>0.10940853535280433</v>
      </c>
      <c r="H57" s="15">
        <f t="shared" si="2"/>
        <v>0.93586853535280434</v>
      </c>
      <c r="J57" s="160"/>
      <c r="K57" s="158"/>
      <c r="L57" s="158"/>
      <c r="Q57" s="157"/>
      <c r="R57" s="157"/>
    </row>
    <row r="58" spans="1:18" x14ac:dyDescent="0.25">
      <c r="A58" s="3">
        <v>40</v>
      </c>
      <c r="B58" s="3">
        <v>49690024</v>
      </c>
      <c r="C58" s="3">
        <v>86.4</v>
      </c>
      <c r="D58" s="26">
        <v>31647</v>
      </c>
      <c r="E58" s="26">
        <v>32133</v>
      </c>
      <c r="F58" s="2">
        <f t="shared" si="0"/>
        <v>0.41796</v>
      </c>
      <c r="G58" s="14">
        <f t="shared" si="1"/>
        <v>0.118605990645951</v>
      </c>
      <c r="H58" s="15">
        <f t="shared" si="2"/>
        <v>0.53656599064595101</v>
      </c>
      <c r="J58" s="160"/>
      <c r="K58" s="158"/>
      <c r="L58" s="158"/>
      <c r="Q58" s="157"/>
      <c r="R58" s="157"/>
    </row>
    <row r="59" spans="1:18" x14ac:dyDescent="0.25">
      <c r="A59" s="3">
        <v>41</v>
      </c>
      <c r="B59" s="3">
        <v>49690035</v>
      </c>
      <c r="C59" s="3">
        <v>87.4</v>
      </c>
      <c r="D59" s="26">
        <v>48662</v>
      </c>
      <c r="E59" s="26">
        <v>51120</v>
      </c>
      <c r="F59" s="2">
        <f t="shared" si="0"/>
        <v>2.11388</v>
      </c>
      <c r="G59" s="14">
        <f t="shared" si="1"/>
        <v>0.11997874516731616</v>
      </c>
      <c r="H59" s="15">
        <f t="shared" si="2"/>
        <v>2.233858745167316</v>
      </c>
      <c r="J59" s="160"/>
      <c r="K59" s="158"/>
      <c r="L59" s="158"/>
      <c r="Q59" s="157"/>
      <c r="R59" s="157"/>
    </row>
    <row r="60" spans="1:18" x14ac:dyDescent="0.25">
      <c r="A60" s="3">
        <v>42</v>
      </c>
      <c r="B60" s="3">
        <v>49690040</v>
      </c>
      <c r="C60" s="3">
        <v>57.4</v>
      </c>
      <c r="D60" s="26">
        <v>31695</v>
      </c>
      <c r="E60" s="26">
        <v>33359</v>
      </c>
      <c r="F60" s="2">
        <f t="shared" si="0"/>
        <v>1.4310399999999999</v>
      </c>
      <c r="G60" s="14">
        <f t="shared" si="1"/>
        <v>7.8796109526360958E-2</v>
      </c>
      <c r="H60" s="15">
        <f t="shared" si="2"/>
        <v>1.5098361095263608</v>
      </c>
      <c r="J60" s="160"/>
      <c r="K60" s="158"/>
      <c r="L60" s="158"/>
      <c r="Q60" s="157"/>
      <c r="R60" s="157"/>
    </row>
    <row r="61" spans="1:18" x14ac:dyDescent="0.25">
      <c r="A61" s="3">
        <v>43</v>
      </c>
      <c r="B61" s="3">
        <v>49690038</v>
      </c>
      <c r="C61" s="3">
        <v>42.4</v>
      </c>
      <c r="D61" s="26">
        <v>27234</v>
      </c>
      <c r="E61" s="26">
        <v>28016</v>
      </c>
      <c r="F61" s="2">
        <f t="shared" si="0"/>
        <v>0.67252000000000001</v>
      </c>
      <c r="G61" s="14">
        <f t="shared" si="1"/>
        <v>5.8204791705883351E-2</v>
      </c>
      <c r="H61" s="15">
        <f t="shared" si="2"/>
        <v>0.73072479170588334</v>
      </c>
      <c r="J61" s="160"/>
      <c r="K61" s="158"/>
      <c r="L61" s="158"/>
      <c r="Q61" s="157"/>
      <c r="R61" s="157"/>
    </row>
    <row r="62" spans="1:18" x14ac:dyDescent="0.25">
      <c r="A62" s="3">
        <v>44</v>
      </c>
      <c r="B62" s="3">
        <v>49690010</v>
      </c>
      <c r="C62" s="3">
        <v>45.4</v>
      </c>
      <c r="D62" s="26">
        <v>21000</v>
      </c>
      <c r="E62" s="26">
        <v>21070</v>
      </c>
      <c r="F62" s="2">
        <f t="shared" si="0"/>
        <v>6.0199999999999997E-2</v>
      </c>
      <c r="G62" s="14">
        <f t="shared" si="1"/>
        <v>6.2323055269978875E-2</v>
      </c>
      <c r="H62" s="15">
        <f t="shared" si="2"/>
        <v>0.12252305526997886</v>
      </c>
      <c r="J62" s="160"/>
      <c r="K62" s="158"/>
      <c r="L62" s="158"/>
      <c r="Q62" s="157"/>
      <c r="R62" s="157"/>
    </row>
    <row r="63" spans="1:18" x14ac:dyDescent="0.25">
      <c r="A63" s="3">
        <v>45</v>
      </c>
      <c r="B63" s="3">
        <v>49690033</v>
      </c>
      <c r="C63" s="3">
        <v>51.4</v>
      </c>
      <c r="D63" s="26">
        <v>29246</v>
      </c>
      <c r="E63" s="26">
        <v>29246</v>
      </c>
      <c r="F63" s="2">
        <f t="shared" si="0"/>
        <v>0</v>
      </c>
      <c r="G63" s="14">
        <f t="shared" si="1"/>
        <v>7.0559582398169923E-2</v>
      </c>
      <c r="H63" s="15">
        <f t="shared" si="2"/>
        <v>7.0559582398169923E-2</v>
      </c>
      <c r="J63" s="160"/>
      <c r="K63" s="158"/>
      <c r="L63" s="158"/>
      <c r="Q63" s="157"/>
      <c r="R63" s="157"/>
    </row>
    <row r="64" spans="1:18" x14ac:dyDescent="0.25">
      <c r="A64" s="3">
        <v>46</v>
      </c>
      <c r="B64" s="3">
        <v>49690054</v>
      </c>
      <c r="C64" s="3">
        <v>53.1</v>
      </c>
      <c r="D64" s="26">
        <v>40591</v>
      </c>
      <c r="E64" s="26">
        <v>42345</v>
      </c>
      <c r="F64" s="2">
        <f t="shared" si="0"/>
        <v>1.50844</v>
      </c>
      <c r="G64" s="14">
        <f t="shared" si="1"/>
        <v>7.2893265084490719E-2</v>
      </c>
      <c r="H64" s="15">
        <f t="shared" si="2"/>
        <v>1.5813332650844907</v>
      </c>
      <c r="J64" s="160"/>
      <c r="K64" s="158"/>
      <c r="L64" s="158"/>
      <c r="Q64" s="157"/>
      <c r="R64" s="157"/>
    </row>
    <row r="65" spans="1:18" x14ac:dyDescent="0.25">
      <c r="A65" s="3">
        <v>47</v>
      </c>
      <c r="B65" s="3">
        <v>49690036</v>
      </c>
      <c r="C65" s="3">
        <v>49.9</v>
      </c>
      <c r="D65" s="26">
        <v>9986</v>
      </c>
      <c r="E65" s="26">
        <v>10198</v>
      </c>
      <c r="F65" s="2">
        <f t="shared" si="0"/>
        <v>0.18231999999999998</v>
      </c>
      <c r="G65" s="14">
        <f t="shared" si="1"/>
        <v>6.8500450616122158E-2</v>
      </c>
      <c r="H65" s="15">
        <f t="shared" si="2"/>
        <v>0.25082045061612213</v>
      </c>
      <c r="J65" s="160"/>
      <c r="K65" s="158"/>
      <c r="L65" s="158"/>
      <c r="Q65" s="157"/>
      <c r="R65" s="157"/>
    </row>
    <row r="66" spans="1:18" x14ac:dyDescent="0.25">
      <c r="A66" s="3">
        <v>48</v>
      </c>
      <c r="B66" s="3">
        <v>49690043</v>
      </c>
      <c r="C66" s="3">
        <v>79.900000000000006</v>
      </c>
      <c r="D66" s="26">
        <v>29650</v>
      </c>
      <c r="E66" s="26">
        <v>30301</v>
      </c>
      <c r="F66" s="2">
        <f t="shared" si="0"/>
        <v>0.55986000000000002</v>
      </c>
      <c r="G66" s="14">
        <f t="shared" si="1"/>
        <v>0.10968308625707737</v>
      </c>
      <c r="H66" s="15">
        <f t="shared" si="2"/>
        <v>0.66954308625707737</v>
      </c>
      <c r="J66" s="160"/>
      <c r="K66" s="158"/>
      <c r="L66" s="158"/>
      <c r="Q66" s="157"/>
      <c r="R66" s="157"/>
    </row>
    <row r="67" spans="1:18" x14ac:dyDescent="0.25">
      <c r="A67" s="3">
        <v>49</v>
      </c>
      <c r="B67" s="3">
        <v>49690052</v>
      </c>
      <c r="C67" s="3">
        <v>78</v>
      </c>
      <c r="D67" s="26">
        <v>59930</v>
      </c>
      <c r="E67" s="26">
        <v>61982</v>
      </c>
      <c r="F67" s="2">
        <f t="shared" si="0"/>
        <v>1.7647200000000001</v>
      </c>
      <c r="G67" s="14">
        <f t="shared" si="1"/>
        <v>0.10707485266648353</v>
      </c>
      <c r="H67" s="15">
        <f t="shared" si="2"/>
        <v>1.8717948526664836</v>
      </c>
      <c r="J67" s="160"/>
      <c r="K67" s="158"/>
      <c r="L67" s="158"/>
      <c r="Q67" s="157"/>
      <c r="R67" s="157"/>
    </row>
    <row r="68" spans="1:18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2">
        <f t="shared" si="0"/>
        <v>0</v>
      </c>
      <c r="G68" s="14">
        <f t="shared" si="1"/>
        <v>0.1194296433587701</v>
      </c>
      <c r="H68" s="15">
        <f t="shared" si="2"/>
        <v>0.1194296433587701</v>
      </c>
      <c r="J68" s="160"/>
      <c r="K68" s="158"/>
      <c r="L68" s="158"/>
      <c r="Q68" s="157"/>
      <c r="R68" s="157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1"/>
        <v>7.8247007717814884E-2</v>
      </c>
      <c r="H69" s="15">
        <f t="shared" si="2"/>
        <v>7.8247007717814884E-2</v>
      </c>
      <c r="J69" s="160"/>
      <c r="K69" s="158"/>
      <c r="L69" s="158"/>
      <c r="Q69" s="157"/>
      <c r="R69" s="157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1"/>
        <v>5.7930240801610328E-2</v>
      </c>
      <c r="H70" s="15">
        <f t="shared" si="2"/>
        <v>5.7930240801610328E-2</v>
      </c>
      <c r="J70" s="160"/>
      <c r="K70" s="158"/>
      <c r="L70" s="158"/>
      <c r="Q70" s="157"/>
      <c r="R70" s="157"/>
    </row>
    <row r="71" spans="1:18" x14ac:dyDescent="0.25">
      <c r="A71" s="3">
        <v>53</v>
      </c>
      <c r="B71" s="3">
        <v>49690056</v>
      </c>
      <c r="C71" s="3">
        <v>45.5</v>
      </c>
      <c r="D71" s="26">
        <v>19047</v>
      </c>
      <c r="E71" s="26">
        <v>19845</v>
      </c>
      <c r="F71" s="2">
        <f t="shared" si="0"/>
        <v>0.68628</v>
      </c>
      <c r="G71" s="14">
        <f t="shared" si="1"/>
        <v>6.246033072211539E-2</v>
      </c>
      <c r="H71" s="15">
        <f t="shared" si="2"/>
        <v>0.74874033072211543</v>
      </c>
      <c r="J71" s="160"/>
      <c r="K71" s="158"/>
      <c r="L71" s="158"/>
      <c r="Q71" s="157"/>
      <c r="R71" s="157"/>
    </row>
    <row r="72" spans="1:18" x14ac:dyDescent="0.25">
      <c r="A72" s="3">
        <v>54</v>
      </c>
      <c r="B72" s="3">
        <v>49690032</v>
      </c>
      <c r="C72" s="3">
        <v>51.6</v>
      </c>
      <c r="D72" s="26">
        <v>20992</v>
      </c>
      <c r="E72" s="26">
        <v>22523</v>
      </c>
      <c r="F72" s="2">
        <f t="shared" si="0"/>
        <v>1.3166599999999999</v>
      </c>
      <c r="G72" s="14">
        <f t="shared" si="1"/>
        <v>7.0834133302442953E-2</v>
      </c>
      <c r="H72" s="15">
        <f t="shared" si="2"/>
        <v>1.3874941333024429</v>
      </c>
      <c r="J72" s="160"/>
      <c r="K72" s="158"/>
      <c r="L72" s="158"/>
      <c r="Q72" s="157"/>
      <c r="R72" s="157"/>
    </row>
    <row r="73" spans="1:18" x14ac:dyDescent="0.25">
      <c r="A73" s="3">
        <v>55</v>
      </c>
      <c r="B73" s="3">
        <v>49690055</v>
      </c>
      <c r="C73" s="3">
        <v>52.7</v>
      </c>
      <c r="D73" s="26">
        <v>41322</v>
      </c>
      <c r="E73" s="26">
        <v>42571</v>
      </c>
      <c r="F73" s="2">
        <f t="shared" si="0"/>
        <v>1.0741399999999999</v>
      </c>
      <c r="G73" s="14">
        <f t="shared" si="1"/>
        <v>7.2344163275944645E-2</v>
      </c>
      <c r="H73" s="15">
        <f t="shared" si="2"/>
        <v>1.1464841632759446</v>
      </c>
      <c r="J73" s="160"/>
      <c r="K73" s="158"/>
      <c r="L73" s="158"/>
      <c r="Q73" s="157"/>
      <c r="R73" s="157"/>
    </row>
    <row r="74" spans="1:18" x14ac:dyDescent="0.25">
      <c r="A74" s="3">
        <v>56</v>
      </c>
      <c r="B74" s="3">
        <v>49690058</v>
      </c>
      <c r="C74" s="3">
        <v>49.9</v>
      </c>
      <c r="D74" s="26">
        <v>29735</v>
      </c>
      <c r="E74" s="26">
        <v>30979</v>
      </c>
      <c r="F74" s="2">
        <f t="shared" si="0"/>
        <v>1.0698399999999999</v>
      </c>
      <c r="G74" s="14">
        <f t="shared" si="1"/>
        <v>6.8500450616122158E-2</v>
      </c>
      <c r="H74" s="15">
        <f t="shared" si="2"/>
        <v>1.1383404506161221</v>
      </c>
      <c r="J74" s="160"/>
      <c r="K74" s="158"/>
      <c r="L74" s="158"/>
      <c r="Q74" s="157"/>
      <c r="R74" s="157"/>
    </row>
    <row r="75" spans="1:18" x14ac:dyDescent="0.25">
      <c r="A75" s="3">
        <v>57</v>
      </c>
      <c r="B75" s="3">
        <v>49690011</v>
      </c>
      <c r="C75" s="3">
        <v>79.5</v>
      </c>
      <c r="D75" s="26">
        <v>34969</v>
      </c>
      <c r="E75" s="26">
        <v>36454</v>
      </c>
      <c r="F75" s="2">
        <f t="shared" si="0"/>
        <v>1.2770999999999999</v>
      </c>
      <c r="G75" s="14">
        <f t="shared" si="1"/>
        <v>0.10913398444853128</v>
      </c>
      <c r="H75" s="15">
        <f t="shared" si="2"/>
        <v>1.3862339844485312</v>
      </c>
      <c r="J75" s="160"/>
      <c r="K75" s="158"/>
      <c r="L75" s="158"/>
      <c r="Q75" s="157"/>
      <c r="R75" s="157"/>
    </row>
    <row r="76" spans="1:18" x14ac:dyDescent="0.25">
      <c r="A76" s="3">
        <v>58</v>
      </c>
      <c r="B76" s="3">
        <v>49690061</v>
      </c>
      <c r="C76" s="3">
        <v>78.099999999999994</v>
      </c>
      <c r="D76" s="26">
        <v>52297</v>
      </c>
      <c r="E76" s="26">
        <v>54060</v>
      </c>
      <c r="F76" s="2">
        <f t="shared" si="0"/>
        <v>1.5161799999999999</v>
      </c>
      <c r="G76" s="14">
        <f t="shared" si="1"/>
        <v>0.10721212811862003</v>
      </c>
      <c r="H76" s="15">
        <f t="shared" si="2"/>
        <v>1.6233921281186199</v>
      </c>
      <c r="J76" s="160"/>
      <c r="K76" s="158"/>
      <c r="L76" s="158"/>
      <c r="Q76" s="157"/>
      <c r="R76" s="157"/>
    </row>
    <row r="77" spans="1:18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2">
        <f t="shared" si="0"/>
        <v>0</v>
      </c>
      <c r="G77" s="14">
        <f t="shared" si="1"/>
        <v>0.1194296433587701</v>
      </c>
      <c r="H77" s="15">
        <f t="shared" si="2"/>
        <v>0.1194296433587701</v>
      </c>
      <c r="J77" s="160"/>
      <c r="K77" s="158"/>
      <c r="L77" s="158"/>
      <c r="Q77" s="157"/>
      <c r="R77" s="157"/>
    </row>
    <row r="78" spans="1:18" x14ac:dyDescent="0.25">
      <c r="A78" s="3">
        <v>60</v>
      </c>
      <c r="B78" s="3">
        <v>49690049</v>
      </c>
      <c r="C78" s="3">
        <v>56.7</v>
      </c>
      <c r="D78" s="26">
        <v>33433</v>
      </c>
      <c r="E78" s="26">
        <v>35068</v>
      </c>
      <c r="F78" s="2">
        <f t="shared" si="0"/>
        <v>1.4060999999999999</v>
      </c>
      <c r="G78" s="14">
        <f t="shared" si="1"/>
        <v>7.7835181361405339E-2</v>
      </c>
      <c r="H78" s="15">
        <f t="shared" si="2"/>
        <v>1.4839351813614052</v>
      </c>
      <c r="J78" s="160"/>
      <c r="K78" s="158"/>
      <c r="L78" s="158"/>
      <c r="Q78" s="157"/>
      <c r="R78" s="157"/>
    </row>
    <row r="79" spans="1:18" x14ac:dyDescent="0.25">
      <c r="A79" s="3">
        <v>61</v>
      </c>
      <c r="B79" s="3">
        <v>49690044</v>
      </c>
      <c r="C79" s="3">
        <v>42.5</v>
      </c>
      <c r="D79" s="26">
        <v>22370</v>
      </c>
      <c r="E79" s="26">
        <v>23501</v>
      </c>
      <c r="F79" s="2">
        <f t="shared" si="0"/>
        <v>0.97265999999999997</v>
      </c>
      <c r="G79" s="14">
        <f t="shared" si="1"/>
        <v>5.8342067158019872E-2</v>
      </c>
      <c r="H79" s="15">
        <f t="shared" si="2"/>
        <v>1.0310020671580198</v>
      </c>
      <c r="J79" s="160"/>
      <c r="K79" s="158"/>
      <c r="L79" s="158"/>
      <c r="Q79" s="157"/>
      <c r="R79" s="157"/>
    </row>
    <row r="80" spans="1:18" x14ac:dyDescent="0.25">
      <c r="A80" s="3">
        <v>62</v>
      </c>
      <c r="B80" s="3">
        <v>49690047</v>
      </c>
      <c r="C80" s="3">
        <v>45.1</v>
      </c>
      <c r="D80" s="26">
        <v>47949</v>
      </c>
      <c r="E80" s="26">
        <v>48460</v>
      </c>
      <c r="F80" s="2">
        <f t="shared" si="0"/>
        <v>0.43945999999999996</v>
      </c>
      <c r="G80" s="14">
        <f t="shared" si="1"/>
        <v>6.1911228913569323E-2</v>
      </c>
      <c r="H80" s="15">
        <f t="shared" si="2"/>
        <v>0.50137122891356933</v>
      </c>
      <c r="J80" s="160"/>
      <c r="K80" s="158"/>
      <c r="L80" s="158"/>
      <c r="Q80" s="157"/>
      <c r="R80" s="157"/>
    </row>
    <row r="81" spans="1:18" x14ac:dyDescent="0.25">
      <c r="A81" s="3">
        <v>63</v>
      </c>
      <c r="B81" s="3">
        <v>17219687</v>
      </c>
      <c r="C81" s="3">
        <v>51.3</v>
      </c>
      <c r="D81" s="26">
        <v>6329</v>
      </c>
      <c r="E81" s="26">
        <v>7075</v>
      </c>
      <c r="F81" s="2">
        <f t="shared" si="0"/>
        <v>0.64156000000000002</v>
      </c>
      <c r="G81" s="14">
        <f t="shared" si="1"/>
        <v>7.0422306946033394E-2</v>
      </c>
      <c r="H81" s="15">
        <f t="shared" si="2"/>
        <v>0.71198230694603337</v>
      </c>
      <c r="J81" s="160"/>
      <c r="K81" s="158"/>
      <c r="L81" s="158"/>
      <c r="Q81" s="157"/>
      <c r="R81" s="157"/>
    </row>
    <row r="82" spans="1:18" x14ac:dyDescent="0.25">
      <c r="A82" s="3">
        <v>64</v>
      </c>
      <c r="B82" s="52" t="s">
        <v>41</v>
      </c>
      <c r="C82" s="3">
        <v>52.3</v>
      </c>
      <c r="D82" s="29">
        <v>11.12</v>
      </c>
      <c r="E82" s="29">
        <v>11.12</v>
      </c>
      <c r="F82" s="2">
        <f>E82-D82</f>
        <v>0</v>
      </c>
      <c r="G82" s="14">
        <f t="shared" si="1"/>
        <v>7.1795061467398572E-2</v>
      </c>
      <c r="H82" s="15">
        <f t="shared" si="2"/>
        <v>7.1795061467398572E-2</v>
      </c>
      <c r="J82" s="160"/>
      <c r="K82" s="158"/>
      <c r="L82" s="158"/>
      <c r="Q82" s="157"/>
      <c r="R82" s="157"/>
    </row>
    <row r="83" spans="1:18" x14ac:dyDescent="0.25">
      <c r="A83" s="3">
        <v>65</v>
      </c>
      <c r="B83" s="3">
        <v>49690060</v>
      </c>
      <c r="C83" s="3">
        <v>49.5</v>
      </c>
      <c r="D83" s="26">
        <v>35363</v>
      </c>
      <c r="E83" s="26">
        <v>36121</v>
      </c>
      <c r="F83" s="2">
        <f t="shared" ref="F83:F136" si="3">(E83-D83)*0.00086</f>
        <v>0.65188000000000001</v>
      </c>
      <c r="G83" s="14">
        <f t="shared" si="1"/>
        <v>6.7951348807576084E-2</v>
      </c>
      <c r="H83" s="15">
        <f t="shared" si="2"/>
        <v>0.71983134880757604</v>
      </c>
      <c r="J83" s="160"/>
      <c r="K83" s="162"/>
      <c r="L83" s="158"/>
      <c r="Q83" s="157"/>
      <c r="R83" s="157"/>
    </row>
    <row r="84" spans="1:18" x14ac:dyDescent="0.25">
      <c r="A84" s="3">
        <v>66</v>
      </c>
      <c r="B84" s="3">
        <v>49690051</v>
      </c>
      <c r="C84" s="3">
        <v>78.900000000000006</v>
      </c>
      <c r="D84" s="26">
        <v>23712</v>
      </c>
      <c r="E84" s="26">
        <v>23993</v>
      </c>
      <c r="F84" s="2">
        <f t="shared" si="3"/>
        <v>0.24165999999999999</v>
      </c>
      <c r="G84" s="14">
        <f t="shared" ref="G84:G136" si="4">C84/6906.1*$G$12</f>
        <v>0.1083103317357122</v>
      </c>
      <c r="H84" s="15">
        <f t="shared" ref="H84:H136" si="5">F84+G84</f>
        <v>0.34997033173571218</v>
      </c>
      <c r="J84" s="160"/>
      <c r="K84" s="158"/>
      <c r="L84" s="158"/>
      <c r="Q84" s="157"/>
      <c r="R84" s="157"/>
    </row>
    <row r="85" spans="1:18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4"/>
        <v>0.10721212811862003</v>
      </c>
      <c r="H85" s="15">
        <f t="shared" si="5"/>
        <v>0.10721212811862003</v>
      </c>
      <c r="J85" s="160"/>
      <c r="K85" s="158"/>
      <c r="L85" s="158"/>
      <c r="Q85" s="157"/>
      <c r="R85" s="157"/>
    </row>
    <row r="86" spans="1:18" x14ac:dyDescent="0.25">
      <c r="A86" s="3">
        <v>68</v>
      </c>
      <c r="B86" s="3">
        <v>49690030</v>
      </c>
      <c r="C86" s="3">
        <v>78.099999999999994</v>
      </c>
      <c r="D86" s="26">
        <v>39525</v>
      </c>
      <c r="E86" s="26">
        <v>39602</v>
      </c>
      <c r="F86" s="2">
        <f t="shared" si="3"/>
        <v>6.6220000000000001E-2</v>
      </c>
      <c r="G86" s="14">
        <f t="shared" si="4"/>
        <v>0.10721212811862003</v>
      </c>
      <c r="H86" s="15">
        <f t="shared" si="5"/>
        <v>0.17343212811862002</v>
      </c>
      <c r="J86" s="160"/>
      <c r="K86" s="158"/>
      <c r="L86" s="158"/>
      <c r="Q86" s="157"/>
      <c r="R86" s="157"/>
    </row>
    <row r="87" spans="1:18" x14ac:dyDescent="0.25">
      <c r="A87" s="3">
        <v>69</v>
      </c>
      <c r="B87" s="3">
        <v>49690022</v>
      </c>
      <c r="C87" s="3">
        <v>56.8</v>
      </c>
      <c r="D87" s="26">
        <v>18934</v>
      </c>
      <c r="E87" s="26">
        <v>20235</v>
      </c>
      <c r="F87" s="2">
        <f t="shared" si="3"/>
        <v>1.11886</v>
      </c>
      <c r="G87" s="14">
        <f t="shared" si="4"/>
        <v>7.7972456813541854E-2</v>
      </c>
      <c r="H87" s="15">
        <f t="shared" si="5"/>
        <v>1.1968324568135418</v>
      </c>
      <c r="J87" s="160"/>
      <c r="K87" s="158"/>
      <c r="L87" s="158"/>
      <c r="Q87" s="157"/>
      <c r="R87" s="157"/>
    </row>
    <row r="88" spans="1:18" x14ac:dyDescent="0.25">
      <c r="A88" s="3">
        <v>70</v>
      </c>
      <c r="B88" s="3">
        <v>49690018</v>
      </c>
      <c r="C88" s="3">
        <v>42</v>
      </c>
      <c r="D88" s="26">
        <v>25004</v>
      </c>
      <c r="E88" s="26">
        <v>26107</v>
      </c>
      <c r="F88" s="2">
        <f t="shared" si="3"/>
        <v>0.94857999999999998</v>
      </c>
      <c r="G88" s="14">
        <f t="shared" si="4"/>
        <v>5.7655689897337284E-2</v>
      </c>
      <c r="H88" s="15">
        <f t="shared" si="5"/>
        <v>1.0062356898973372</v>
      </c>
      <c r="J88" s="160"/>
      <c r="K88" s="158"/>
      <c r="L88" s="158"/>
      <c r="Q88" s="157"/>
      <c r="R88" s="157"/>
    </row>
    <row r="89" spans="1:18" x14ac:dyDescent="0.25">
      <c r="A89" s="3">
        <v>71</v>
      </c>
      <c r="B89" s="3">
        <v>49690021</v>
      </c>
      <c r="C89" s="3">
        <v>45.2</v>
      </c>
      <c r="D89" s="26">
        <v>24379</v>
      </c>
      <c r="E89" s="26">
        <v>25615</v>
      </c>
      <c r="F89" s="2">
        <f t="shared" si="3"/>
        <v>1.0629599999999999</v>
      </c>
      <c r="G89" s="14">
        <f t="shared" si="4"/>
        <v>6.2048504365705845E-2</v>
      </c>
      <c r="H89" s="15">
        <f t="shared" si="5"/>
        <v>1.1250085043657057</v>
      </c>
      <c r="J89" s="160"/>
      <c r="K89" s="158"/>
      <c r="L89" s="158"/>
      <c r="Q89" s="157"/>
      <c r="R89" s="157"/>
    </row>
    <row r="90" spans="1:18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4"/>
        <v>7.0559582398169923E-2</v>
      </c>
      <c r="H90" s="15">
        <f t="shared" si="5"/>
        <v>7.0559582398169923E-2</v>
      </c>
      <c r="J90" s="160"/>
      <c r="K90" s="158"/>
      <c r="L90" s="158"/>
      <c r="Q90" s="157"/>
      <c r="R90" s="157"/>
    </row>
    <row r="91" spans="1:18" x14ac:dyDescent="0.25">
      <c r="A91" s="3">
        <v>73</v>
      </c>
      <c r="B91" s="3">
        <v>49690034</v>
      </c>
      <c r="C91" s="3">
        <v>52.1</v>
      </c>
      <c r="D91" s="26">
        <v>33039</v>
      </c>
      <c r="E91" s="26">
        <v>34416</v>
      </c>
      <c r="F91" s="2">
        <f t="shared" si="3"/>
        <v>1.1842200000000001</v>
      </c>
      <c r="G91" s="14">
        <f t="shared" si="4"/>
        <v>7.1520510563125542E-2</v>
      </c>
      <c r="H91" s="15">
        <f t="shared" si="5"/>
        <v>1.2557405105631256</v>
      </c>
      <c r="J91" s="160"/>
      <c r="K91" s="158"/>
      <c r="L91" s="158"/>
      <c r="Q91" s="157"/>
      <c r="R91" s="157"/>
    </row>
    <row r="92" spans="1:18" x14ac:dyDescent="0.25">
      <c r="A92" s="3">
        <v>74</v>
      </c>
      <c r="B92" s="3">
        <v>49777205</v>
      </c>
      <c r="C92" s="3">
        <v>49.7</v>
      </c>
      <c r="D92" s="26">
        <v>18414</v>
      </c>
      <c r="E92" s="26">
        <v>18689</v>
      </c>
      <c r="F92" s="2">
        <f t="shared" si="3"/>
        <v>0.23649999999999999</v>
      </c>
      <c r="G92" s="14">
        <f t="shared" si="4"/>
        <v>6.8225899711849128E-2</v>
      </c>
      <c r="H92" s="15">
        <f t="shared" si="5"/>
        <v>0.3047258997118491</v>
      </c>
      <c r="J92" s="160"/>
      <c r="K92" s="158"/>
      <c r="L92" s="158"/>
      <c r="Q92" s="157"/>
      <c r="R92" s="157"/>
    </row>
    <row r="93" spans="1:18" x14ac:dyDescent="0.25">
      <c r="A93" s="3">
        <v>75</v>
      </c>
      <c r="B93" s="3">
        <v>49730686</v>
      </c>
      <c r="C93" s="3">
        <v>79</v>
      </c>
      <c r="D93" s="26">
        <v>38451</v>
      </c>
      <c r="E93" s="26">
        <v>39964</v>
      </c>
      <c r="F93" s="2">
        <f t="shared" si="3"/>
        <v>1.30118</v>
      </c>
      <c r="G93" s="14">
        <f t="shared" si="4"/>
        <v>0.1084476071878487</v>
      </c>
      <c r="H93" s="15">
        <f t="shared" si="5"/>
        <v>1.4096276071878486</v>
      </c>
      <c r="J93" s="160"/>
      <c r="K93" s="158"/>
      <c r="L93" s="158"/>
      <c r="Q93" s="157"/>
      <c r="R93" s="157"/>
    </row>
    <row r="94" spans="1:18" x14ac:dyDescent="0.25">
      <c r="A94" s="3">
        <v>76</v>
      </c>
      <c r="B94" s="3">
        <v>49690025</v>
      </c>
      <c r="C94" s="3">
        <v>78.3</v>
      </c>
      <c r="D94" s="26">
        <v>54084</v>
      </c>
      <c r="E94" s="26">
        <v>55370</v>
      </c>
      <c r="F94" s="2">
        <f t="shared" si="3"/>
        <v>1.1059600000000001</v>
      </c>
      <c r="G94" s="14">
        <f t="shared" si="4"/>
        <v>0.10748667902289308</v>
      </c>
      <c r="H94" s="15">
        <f t="shared" si="5"/>
        <v>1.213446679022893</v>
      </c>
      <c r="J94" s="160"/>
      <c r="K94" s="158"/>
      <c r="L94" s="158"/>
      <c r="Q94" s="157"/>
      <c r="R94" s="157"/>
    </row>
    <row r="95" spans="1:18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4"/>
        <v>0.10734940357075658</v>
      </c>
      <c r="H95" s="15">
        <f t="shared" si="5"/>
        <v>0.10734940357075658</v>
      </c>
      <c r="J95" s="160"/>
      <c r="K95" s="158"/>
      <c r="L95" s="158"/>
      <c r="Q95" s="157"/>
      <c r="R95" s="157"/>
    </row>
    <row r="96" spans="1:18" x14ac:dyDescent="0.25">
      <c r="A96" s="3">
        <v>78</v>
      </c>
      <c r="B96" s="3">
        <v>49730694</v>
      </c>
      <c r="C96" s="3">
        <v>56.7</v>
      </c>
      <c r="D96" s="26">
        <v>15144</v>
      </c>
      <c r="E96" s="26">
        <v>16544</v>
      </c>
      <c r="F96" s="2">
        <f t="shared" si="3"/>
        <v>1.204</v>
      </c>
      <c r="G96" s="14">
        <f t="shared" si="4"/>
        <v>7.7835181361405339E-2</v>
      </c>
      <c r="H96" s="15">
        <f t="shared" si="5"/>
        <v>1.2818351813614053</v>
      </c>
      <c r="J96" s="160"/>
      <c r="K96" s="158"/>
      <c r="L96" s="158"/>
      <c r="Q96" s="157"/>
      <c r="R96" s="157"/>
    </row>
    <row r="97" spans="1:18" x14ac:dyDescent="0.25">
      <c r="A97" s="3">
        <v>79</v>
      </c>
      <c r="B97" s="3">
        <v>49690039</v>
      </c>
      <c r="C97" s="3">
        <v>42</v>
      </c>
      <c r="D97" s="26">
        <v>3724</v>
      </c>
      <c r="E97" s="26">
        <v>3809</v>
      </c>
      <c r="F97" s="2">
        <f t="shared" si="3"/>
        <v>7.3099999999999998E-2</v>
      </c>
      <c r="G97" s="14">
        <f t="shared" si="4"/>
        <v>5.7655689897337284E-2</v>
      </c>
      <c r="H97" s="15">
        <f t="shared" si="5"/>
        <v>0.13075568989733727</v>
      </c>
      <c r="J97" s="160"/>
      <c r="K97" s="158"/>
      <c r="L97" s="158"/>
      <c r="Q97" s="157"/>
      <c r="R97" s="157"/>
    </row>
    <row r="98" spans="1:18" x14ac:dyDescent="0.25">
      <c r="A98" s="3">
        <v>80</v>
      </c>
      <c r="B98" s="3">
        <v>49730693</v>
      </c>
      <c r="C98" s="3">
        <v>44.9</v>
      </c>
      <c r="D98" s="26">
        <v>29142</v>
      </c>
      <c r="E98" s="26">
        <v>30069</v>
      </c>
      <c r="F98" s="2">
        <f t="shared" si="3"/>
        <v>0.79721999999999993</v>
      </c>
      <c r="G98" s="14">
        <f t="shared" si="4"/>
        <v>6.1636678009296286E-2</v>
      </c>
      <c r="H98" s="15">
        <f t="shared" si="5"/>
        <v>0.85885667800929621</v>
      </c>
      <c r="J98" s="160"/>
      <c r="K98" s="158"/>
      <c r="L98" s="158"/>
      <c r="Q98" s="157"/>
      <c r="R98" s="157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4"/>
        <v>7.0422306946033394E-2</v>
      </c>
      <c r="H99" s="15">
        <f t="shared" si="5"/>
        <v>7.0422306946033394E-2</v>
      </c>
      <c r="J99" s="160"/>
      <c r="K99" s="158"/>
      <c r="L99" s="158"/>
      <c r="Q99" s="157"/>
      <c r="R99" s="157"/>
    </row>
    <row r="100" spans="1:18" x14ac:dyDescent="0.25">
      <c r="A100" s="3">
        <v>82</v>
      </c>
      <c r="B100" s="3">
        <v>49777206</v>
      </c>
      <c r="C100" s="3">
        <v>51.6</v>
      </c>
      <c r="D100" s="26">
        <v>44201</v>
      </c>
      <c r="E100" s="26">
        <v>45844</v>
      </c>
      <c r="F100" s="2">
        <f t="shared" si="3"/>
        <v>1.4129799999999999</v>
      </c>
      <c r="G100" s="14">
        <f t="shared" si="4"/>
        <v>7.0834133302442953E-2</v>
      </c>
      <c r="H100" s="15">
        <f t="shared" si="5"/>
        <v>1.4838141333024428</v>
      </c>
      <c r="J100" s="160"/>
      <c r="K100" s="158"/>
      <c r="L100" s="158"/>
      <c r="Q100" s="157"/>
      <c r="R100" s="157"/>
    </row>
    <row r="101" spans="1:18" x14ac:dyDescent="0.25">
      <c r="A101" s="3">
        <v>83</v>
      </c>
      <c r="B101" s="3">
        <v>49777193</v>
      </c>
      <c r="C101" s="3">
        <v>49.7</v>
      </c>
      <c r="D101" s="26">
        <v>11922</v>
      </c>
      <c r="E101" s="26">
        <v>13029</v>
      </c>
      <c r="F101" s="2">
        <f t="shared" si="3"/>
        <v>0.95201999999999998</v>
      </c>
      <c r="G101" s="14">
        <f t="shared" si="4"/>
        <v>6.8225899711849128E-2</v>
      </c>
      <c r="H101" s="15">
        <f t="shared" si="5"/>
        <v>1.0202458997118491</v>
      </c>
      <c r="J101" s="160"/>
      <c r="K101" s="158"/>
      <c r="L101" s="158"/>
      <c r="Q101" s="157"/>
      <c r="R101" s="157"/>
    </row>
    <row r="102" spans="1:18" x14ac:dyDescent="0.25">
      <c r="A102" s="3">
        <v>84</v>
      </c>
      <c r="B102" s="3">
        <v>49777196</v>
      </c>
      <c r="C102" s="3">
        <v>75.7</v>
      </c>
      <c r="D102" s="26">
        <v>12609</v>
      </c>
      <c r="E102" s="26">
        <v>13923</v>
      </c>
      <c r="F102" s="2">
        <f t="shared" si="3"/>
        <v>1.1300399999999999</v>
      </c>
      <c r="G102" s="14">
        <f t="shared" si="4"/>
        <v>0.10391751726734363</v>
      </c>
      <c r="H102" s="15">
        <f t="shared" si="5"/>
        <v>1.2339575172673436</v>
      </c>
      <c r="J102" s="160"/>
      <c r="K102" s="158"/>
      <c r="L102" s="158"/>
      <c r="Q102" s="157"/>
      <c r="R102" s="157"/>
    </row>
    <row r="103" spans="1:18" x14ac:dyDescent="0.25">
      <c r="A103" s="3">
        <v>85</v>
      </c>
      <c r="B103" s="3">
        <v>49777188</v>
      </c>
      <c r="C103" s="3">
        <v>88.1</v>
      </c>
      <c r="D103" s="26">
        <v>40335</v>
      </c>
      <c r="E103" s="26">
        <v>40904</v>
      </c>
      <c r="F103" s="2">
        <f t="shared" si="3"/>
        <v>0.48934</v>
      </c>
      <c r="G103" s="14">
        <f t="shared" si="4"/>
        <v>0.12093967333227178</v>
      </c>
      <c r="H103" s="15">
        <f t="shared" si="5"/>
        <v>0.61027967333227173</v>
      </c>
      <c r="J103" s="160"/>
      <c r="K103" s="158"/>
      <c r="L103" s="158"/>
      <c r="Q103" s="157"/>
      <c r="R103" s="157"/>
    </row>
    <row r="104" spans="1:18" x14ac:dyDescent="0.25">
      <c r="A104" s="3">
        <v>86</v>
      </c>
      <c r="B104" s="3">
        <v>49690031</v>
      </c>
      <c r="C104" s="3">
        <v>49</v>
      </c>
      <c r="D104" s="26">
        <v>32508</v>
      </c>
      <c r="E104" s="26">
        <v>32802</v>
      </c>
      <c r="F104" s="2">
        <f t="shared" si="3"/>
        <v>0.25284000000000001</v>
      </c>
      <c r="G104" s="14">
        <f t="shared" si="4"/>
        <v>6.7264971546893509E-2</v>
      </c>
      <c r="H104" s="15">
        <f t="shared" si="5"/>
        <v>0.32010497154689355</v>
      </c>
      <c r="J104" s="160"/>
      <c r="K104" s="158"/>
      <c r="L104" s="158"/>
      <c r="Q104" s="157"/>
      <c r="R104" s="157"/>
    </row>
    <row r="105" spans="1:18" x14ac:dyDescent="0.25">
      <c r="A105" s="3">
        <v>87</v>
      </c>
      <c r="B105" s="3">
        <v>49730696</v>
      </c>
      <c r="C105" s="3">
        <v>42.6</v>
      </c>
      <c r="D105" s="26">
        <v>17629</v>
      </c>
      <c r="E105" s="26">
        <v>18544</v>
      </c>
      <c r="F105" s="2">
        <f t="shared" si="3"/>
        <v>0.78689999999999993</v>
      </c>
      <c r="G105" s="14">
        <f t="shared" si="4"/>
        <v>5.8479342610156394E-2</v>
      </c>
      <c r="H105" s="15">
        <f t="shared" si="5"/>
        <v>0.84537934261015635</v>
      </c>
      <c r="J105" s="160"/>
      <c r="K105" s="158"/>
      <c r="L105" s="158"/>
      <c r="Q105" s="157"/>
      <c r="R105" s="157"/>
    </row>
    <row r="106" spans="1:18" x14ac:dyDescent="0.25">
      <c r="A106" s="3">
        <v>88</v>
      </c>
      <c r="B106" s="3">
        <v>49777183</v>
      </c>
      <c r="C106" s="3">
        <v>45</v>
      </c>
      <c r="D106" s="26">
        <v>11829</v>
      </c>
      <c r="E106" s="26">
        <v>11852</v>
      </c>
      <c r="F106" s="2">
        <f t="shared" si="3"/>
        <v>1.9779999999999999E-2</v>
      </c>
      <c r="G106" s="14">
        <f t="shared" si="4"/>
        <v>6.1773953461432808E-2</v>
      </c>
      <c r="H106" s="15">
        <f t="shared" si="5"/>
        <v>8.1553953461432807E-2</v>
      </c>
      <c r="J106" s="160"/>
      <c r="K106" s="158"/>
      <c r="L106" s="158"/>
      <c r="Q106" s="157"/>
      <c r="R106" s="157"/>
    </row>
    <row r="107" spans="1:18" x14ac:dyDescent="0.25">
      <c r="A107" s="3">
        <v>89</v>
      </c>
      <c r="B107" s="3">
        <v>49690045</v>
      </c>
      <c r="C107" s="3">
        <v>51.2</v>
      </c>
      <c r="D107" s="26">
        <v>39958</v>
      </c>
      <c r="E107" s="26">
        <v>40971</v>
      </c>
      <c r="F107" s="2">
        <f t="shared" si="3"/>
        <v>0.87117999999999995</v>
      </c>
      <c r="G107" s="14">
        <f t="shared" si="4"/>
        <v>7.028503149389688E-2</v>
      </c>
      <c r="H107" s="15">
        <f t="shared" si="5"/>
        <v>0.94146503149389682</v>
      </c>
      <c r="J107" s="160"/>
      <c r="K107" s="158"/>
      <c r="L107" s="158"/>
      <c r="Q107" s="157"/>
      <c r="R107" s="157"/>
    </row>
    <row r="108" spans="1:18" x14ac:dyDescent="0.25">
      <c r="A108" s="3">
        <v>90</v>
      </c>
      <c r="B108" s="3">
        <v>49777189</v>
      </c>
      <c r="C108" s="3">
        <v>52.1</v>
      </c>
      <c r="D108" s="26">
        <v>28849</v>
      </c>
      <c r="E108" s="26">
        <v>30656</v>
      </c>
      <c r="F108" s="2">
        <f t="shared" si="3"/>
        <v>1.55402</v>
      </c>
      <c r="G108" s="14">
        <f t="shared" si="4"/>
        <v>7.1520510563125542E-2</v>
      </c>
      <c r="H108" s="15">
        <f t="shared" si="5"/>
        <v>1.6255405105631255</v>
      </c>
      <c r="J108" s="160"/>
      <c r="K108" s="158"/>
      <c r="L108" s="158"/>
      <c r="Q108" s="157"/>
      <c r="R108" s="157"/>
    </row>
    <row r="109" spans="1:18" x14ac:dyDescent="0.25">
      <c r="A109" s="3">
        <v>91</v>
      </c>
      <c r="B109" s="3">
        <v>49777185</v>
      </c>
      <c r="C109" s="3">
        <v>49.8</v>
      </c>
      <c r="D109" s="26">
        <v>40893</v>
      </c>
      <c r="E109" s="26">
        <v>41848</v>
      </c>
      <c r="F109" s="2">
        <f t="shared" si="3"/>
        <v>0.82130000000000003</v>
      </c>
      <c r="G109" s="14">
        <f t="shared" si="4"/>
        <v>6.8363175163985629E-2</v>
      </c>
      <c r="H109" s="15">
        <f t="shared" si="5"/>
        <v>0.88966317516398563</v>
      </c>
      <c r="J109" s="160"/>
      <c r="K109" s="158"/>
      <c r="L109" s="158"/>
      <c r="Q109" s="157"/>
      <c r="R109" s="157"/>
    </row>
    <row r="110" spans="1:18" x14ac:dyDescent="0.25">
      <c r="A110" s="3">
        <v>92</v>
      </c>
      <c r="B110" s="3">
        <v>49777190</v>
      </c>
      <c r="C110" s="3">
        <v>75.5</v>
      </c>
      <c r="D110" s="26">
        <v>38217</v>
      </c>
      <c r="E110" s="26">
        <v>38381</v>
      </c>
      <c r="F110" s="2">
        <f t="shared" si="3"/>
        <v>0.14104</v>
      </c>
      <c r="G110" s="14">
        <f t="shared" si="4"/>
        <v>0.10364296636307059</v>
      </c>
      <c r="H110" s="15">
        <f t="shared" si="5"/>
        <v>0.24468296636307058</v>
      </c>
      <c r="J110" s="160"/>
      <c r="K110" s="158"/>
      <c r="L110" s="158"/>
      <c r="Q110" s="157"/>
      <c r="R110" s="157"/>
    </row>
    <row r="111" spans="1:18" x14ac:dyDescent="0.25">
      <c r="A111" s="3">
        <v>93</v>
      </c>
      <c r="B111" s="3">
        <v>49730704</v>
      </c>
      <c r="C111" s="3">
        <v>34</v>
      </c>
      <c r="D111" s="26">
        <v>8239</v>
      </c>
      <c r="E111" s="26">
        <v>8239</v>
      </c>
      <c r="F111" s="2">
        <v>0.87419999999999998</v>
      </c>
      <c r="G111" s="14">
        <f t="shared" si="4"/>
        <v>4.6673653726415895E-2</v>
      </c>
      <c r="H111" s="15">
        <f t="shared" si="5"/>
        <v>0.92087365372641583</v>
      </c>
      <c r="J111" s="163"/>
      <c r="K111" s="160"/>
      <c r="L111" s="158"/>
      <c r="M111" s="158"/>
      <c r="Q111" s="157"/>
      <c r="R111" s="157"/>
    </row>
    <row r="112" spans="1:18" x14ac:dyDescent="0.25">
      <c r="A112" s="97" t="s">
        <v>3</v>
      </c>
      <c r="B112" s="97" t="s">
        <v>120</v>
      </c>
      <c r="C112" s="3">
        <v>49.1</v>
      </c>
      <c r="D112" s="26">
        <v>9436</v>
      </c>
      <c r="E112" s="26">
        <v>10164</v>
      </c>
      <c r="F112" s="2">
        <f t="shared" si="3"/>
        <v>0.62607999999999997</v>
      </c>
      <c r="G112" s="14">
        <f t="shared" si="4"/>
        <v>6.7402246999030024E-2</v>
      </c>
      <c r="H112" s="15">
        <f t="shared" si="5"/>
        <v>0.69348224699903005</v>
      </c>
      <c r="J112" s="164"/>
      <c r="K112" s="158"/>
      <c r="L112" s="158"/>
      <c r="M112" s="158"/>
      <c r="Q112" s="157"/>
      <c r="R112" s="157"/>
    </row>
    <row r="113" spans="1:18" x14ac:dyDescent="0.25">
      <c r="A113" s="3">
        <v>94</v>
      </c>
      <c r="B113" s="3">
        <v>49777209</v>
      </c>
      <c r="C113" s="3">
        <v>48.5</v>
      </c>
      <c r="D113" s="26">
        <v>4727</v>
      </c>
      <c r="E113" s="26">
        <v>4727</v>
      </c>
      <c r="F113" s="2">
        <f t="shared" si="3"/>
        <v>0</v>
      </c>
      <c r="G113" s="14">
        <f t="shared" si="4"/>
        <v>6.6578594286210921E-2</v>
      </c>
      <c r="H113" s="15">
        <f t="shared" si="5"/>
        <v>6.6578594286210921E-2</v>
      </c>
      <c r="J113" s="163"/>
      <c r="K113" s="160"/>
      <c r="L113" s="158"/>
      <c r="M113" s="158"/>
      <c r="Q113" s="157"/>
      <c r="R113" s="157"/>
    </row>
    <row r="114" spans="1:18" x14ac:dyDescent="0.25">
      <c r="A114" s="3">
        <v>95</v>
      </c>
      <c r="B114" s="3">
        <v>49777195</v>
      </c>
      <c r="C114" s="3">
        <v>42.4</v>
      </c>
      <c r="D114" s="26">
        <v>18177</v>
      </c>
      <c r="E114" s="26">
        <v>19527</v>
      </c>
      <c r="F114" s="2">
        <f t="shared" si="3"/>
        <v>1.161</v>
      </c>
      <c r="G114" s="14">
        <f t="shared" si="4"/>
        <v>5.8204791705883351E-2</v>
      </c>
      <c r="H114" s="15">
        <f t="shared" si="5"/>
        <v>1.2192047917058835</v>
      </c>
      <c r="J114" s="160"/>
      <c r="K114" s="158"/>
      <c r="L114" s="158"/>
      <c r="Q114" s="157"/>
      <c r="R114" s="157"/>
    </row>
    <row r="115" spans="1:18" x14ac:dyDescent="0.25">
      <c r="A115" s="3">
        <v>96</v>
      </c>
      <c r="B115" s="3">
        <v>49777187</v>
      </c>
      <c r="C115" s="3">
        <v>46</v>
      </c>
      <c r="D115" s="26">
        <v>33467</v>
      </c>
      <c r="E115" s="26">
        <v>34883</v>
      </c>
      <c r="F115" s="2">
        <f t="shared" si="3"/>
        <v>1.21776</v>
      </c>
      <c r="G115" s="14">
        <f t="shared" si="4"/>
        <v>6.3146707982797978E-2</v>
      </c>
      <c r="H115" s="15">
        <f t="shared" si="5"/>
        <v>1.280906707982798</v>
      </c>
      <c r="J115" s="160"/>
      <c r="K115" s="158"/>
      <c r="L115" s="158"/>
      <c r="Q115" s="157"/>
      <c r="R115" s="157"/>
    </row>
    <row r="116" spans="1:18" x14ac:dyDescent="0.25">
      <c r="A116" s="3">
        <v>97</v>
      </c>
      <c r="B116" s="3">
        <v>49730692</v>
      </c>
      <c r="C116" s="3">
        <v>52.4</v>
      </c>
      <c r="D116" s="26">
        <v>19127</v>
      </c>
      <c r="E116" s="26">
        <v>19978</v>
      </c>
      <c r="F116" s="2">
        <f t="shared" si="3"/>
        <v>0.73185999999999996</v>
      </c>
      <c r="G116" s="14">
        <f t="shared" si="4"/>
        <v>7.1932336919535086E-2</v>
      </c>
      <c r="H116" s="15">
        <f t="shared" si="5"/>
        <v>0.803792336919535</v>
      </c>
      <c r="J116" s="160"/>
      <c r="K116" s="158"/>
      <c r="L116" s="158"/>
      <c r="Q116" s="157"/>
      <c r="R116" s="157"/>
    </row>
    <row r="117" spans="1:18" x14ac:dyDescent="0.25">
      <c r="A117" s="3">
        <v>98</v>
      </c>
      <c r="B117" s="3">
        <v>49730699</v>
      </c>
      <c r="C117" s="3">
        <v>51.7</v>
      </c>
      <c r="D117" s="26">
        <v>43221</v>
      </c>
      <c r="E117" s="26">
        <v>45243</v>
      </c>
      <c r="F117" s="2">
        <f t="shared" si="3"/>
        <v>1.73892</v>
      </c>
      <c r="G117" s="14">
        <f t="shared" si="4"/>
        <v>7.0971408754579468E-2</v>
      </c>
      <c r="H117" s="15">
        <f t="shared" si="5"/>
        <v>1.8098914087545794</v>
      </c>
      <c r="J117" s="160"/>
      <c r="K117" s="158"/>
      <c r="L117" s="158"/>
      <c r="Q117" s="157"/>
      <c r="R117" s="157"/>
    </row>
    <row r="118" spans="1:18" x14ac:dyDescent="0.25">
      <c r="A118" s="3">
        <v>99</v>
      </c>
      <c r="B118" s="3">
        <v>49730683</v>
      </c>
      <c r="C118" s="3">
        <v>50.1</v>
      </c>
      <c r="D118" s="26">
        <v>32936</v>
      </c>
      <c r="E118" s="26">
        <v>34506</v>
      </c>
      <c r="F118" s="2">
        <f t="shared" si="3"/>
        <v>1.3502000000000001</v>
      </c>
      <c r="G118" s="14">
        <f t="shared" si="4"/>
        <v>6.8775001520395188E-2</v>
      </c>
      <c r="H118" s="15">
        <f t="shared" si="5"/>
        <v>1.4189750015203952</v>
      </c>
      <c r="J118" s="160"/>
      <c r="K118" s="158"/>
      <c r="L118" s="158"/>
      <c r="Q118" s="157"/>
      <c r="R118" s="157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23385</v>
      </c>
      <c r="E119" s="26">
        <v>25004</v>
      </c>
      <c r="F119" s="2">
        <f t="shared" si="3"/>
        <v>1.3923399999999999</v>
      </c>
      <c r="G119" s="14">
        <f t="shared" si="4"/>
        <v>0.10515299633657228</v>
      </c>
      <c r="H119" s="15">
        <f t="shared" si="5"/>
        <v>1.4974929963365722</v>
      </c>
      <c r="J119" s="160"/>
      <c r="K119" s="158"/>
      <c r="L119" s="158"/>
      <c r="Q119" s="157"/>
      <c r="R119" s="157"/>
    </row>
    <row r="120" spans="1:18" x14ac:dyDescent="0.25">
      <c r="A120" s="3">
        <v>101</v>
      </c>
      <c r="B120" s="3">
        <v>49730406</v>
      </c>
      <c r="C120" s="3">
        <v>90.4</v>
      </c>
      <c r="D120" s="26">
        <v>67293</v>
      </c>
      <c r="E120" s="26">
        <v>69925</v>
      </c>
      <c r="F120" s="2">
        <f t="shared" si="3"/>
        <v>2.2635199999999998</v>
      </c>
      <c r="G120" s="14">
        <f t="shared" si="4"/>
        <v>0.12409700873141169</v>
      </c>
      <c r="H120" s="15">
        <f t="shared" si="5"/>
        <v>2.3876170087314113</v>
      </c>
      <c r="J120" s="160"/>
      <c r="K120" s="158"/>
      <c r="L120" s="158"/>
      <c r="Q120" s="157"/>
      <c r="R120" s="157"/>
    </row>
    <row r="121" spans="1:18" x14ac:dyDescent="0.25">
      <c r="A121" s="3">
        <v>102</v>
      </c>
      <c r="B121" s="3">
        <v>49730702</v>
      </c>
      <c r="C121" s="3">
        <v>48</v>
      </c>
      <c r="D121" s="26">
        <v>33440</v>
      </c>
      <c r="E121" s="26">
        <v>34704</v>
      </c>
      <c r="F121" s="2">
        <f t="shared" si="3"/>
        <v>1.08704</v>
      </c>
      <c r="G121" s="14">
        <f t="shared" si="4"/>
        <v>6.5892217025528318E-2</v>
      </c>
      <c r="H121" s="15">
        <f t="shared" si="5"/>
        <v>1.1529322170255283</v>
      </c>
      <c r="J121" s="160"/>
      <c r="K121" s="158"/>
      <c r="L121" s="158"/>
      <c r="Q121" s="157"/>
      <c r="R121" s="157"/>
    </row>
    <row r="122" spans="1:18" x14ac:dyDescent="0.25">
      <c r="A122" s="3">
        <v>103</v>
      </c>
      <c r="B122" s="3">
        <v>49730700</v>
      </c>
      <c r="C122" s="3">
        <v>42.5</v>
      </c>
      <c r="D122" s="26">
        <v>28540</v>
      </c>
      <c r="E122" s="26">
        <v>29828</v>
      </c>
      <c r="F122" s="2">
        <f t="shared" si="3"/>
        <v>1.10768</v>
      </c>
      <c r="G122" s="14">
        <f t="shared" si="4"/>
        <v>5.8342067158019872E-2</v>
      </c>
      <c r="H122" s="15">
        <f t="shared" si="5"/>
        <v>1.1660220671580199</v>
      </c>
      <c r="J122" s="160"/>
      <c r="K122" s="158"/>
      <c r="L122" s="158"/>
      <c r="Q122" s="157"/>
      <c r="R122" s="157"/>
    </row>
    <row r="123" spans="1:18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4"/>
        <v>6.2323055269978875E-2</v>
      </c>
      <c r="H123" s="15">
        <f t="shared" si="5"/>
        <v>6.2323055269978875E-2</v>
      </c>
      <c r="J123" s="160"/>
      <c r="K123" s="158"/>
      <c r="L123" s="158"/>
      <c r="Q123" s="157"/>
      <c r="R123" s="157"/>
    </row>
    <row r="124" spans="1:18" x14ac:dyDescent="0.25">
      <c r="A124" s="3">
        <v>105</v>
      </c>
      <c r="B124" s="3">
        <v>49730684</v>
      </c>
      <c r="C124" s="3">
        <v>51.7</v>
      </c>
      <c r="D124" s="26">
        <v>28883</v>
      </c>
      <c r="E124" s="26">
        <v>30651</v>
      </c>
      <c r="F124" s="2">
        <f t="shared" si="3"/>
        <v>1.5204800000000001</v>
      </c>
      <c r="G124" s="14">
        <f t="shared" si="4"/>
        <v>7.0971408754579468E-2</v>
      </c>
      <c r="H124" s="15">
        <f t="shared" si="5"/>
        <v>1.5914514087545795</v>
      </c>
      <c r="J124" s="160"/>
      <c r="K124" s="158"/>
      <c r="L124" s="158"/>
      <c r="Q124" s="157"/>
      <c r="R124" s="157"/>
    </row>
    <row r="125" spans="1:18" x14ac:dyDescent="0.25">
      <c r="A125" s="3">
        <v>106</v>
      </c>
      <c r="B125" s="3">
        <v>49730698</v>
      </c>
      <c r="C125" s="3">
        <v>51.8</v>
      </c>
      <c r="D125" s="26">
        <v>35009</v>
      </c>
      <c r="E125" s="26">
        <v>36566</v>
      </c>
      <c r="F125" s="2">
        <f t="shared" si="3"/>
        <v>1.3390199999999999</v>
      </c>
      <c r="G125" s="14">
        <f t="shared" si="4"/>
        <v>7.1108684206715983E-2</v>
      </c>
      <c r="H125" s="15">
        <f t="shared" si="5"/>
        <v>1.4101286842067158</v>
      </c>
      <c r="J125" s="160"/>
      <c r="K125" s="158"/>
      <c r="L125" s="158"/>
      <c r="Q125" s="157"/>
      <c r="R125" s="157"/>
    </row>
    <row r="126" spans="1:18" x14ac:dyDescent="0.25">
      <c r="A126" s="3">
        <v>107</v>
      </c>
      <c r="B126" s="3">
        <v>49730701</v>
      </c>
      <c r="C126" s="3">
        <v>49.9</v>
      </c>
      <c r="D126" s="26">
        <v>3134</v>
      </c>
      <c r="E126" s="26">
        <v>4285</v>
      </c>
      <c r="F126" s="2">
        <f t="shared" si="3"/>
        <v>0.98985999999999996</v>
      </c>
      <c r="G126" s="14">
        <f t="shared" si="4"/>
        <v>6.8500450616122158E-2</v>
      </c>
      <c r="H126" s="15">
        <f t="shared" si="5"/>
        <v>1.0583604506161222</v>
      </c>
      <c r="J126" s="160"/>
      <c r="K126" s="158"/>
      <c r="L126" s="158"/>
      <c r="Q126" s="157"/>
      <c r="R126" s="157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4"/>
        <v>7.5913325031494089E-2</v>
      </c>
      <c r="H127" s="15">
        <f t="shared" si="5"/>
        <v>7.5913325031494089E-2</v>
      </c>
      <c r="J127" s="160"/>
      <c r="K127" s="158"/>
      <c r="L127" s="158"/>
      <c r="Q127" s="157"/>
      <c r="R127" s="157"/>
    </row>
    <row r="128" spans="1:18" x14ac:dyDescent="0.25">
      <c r="A128" s="3">
        <v>109</v>
      </c>
      <c r="B128" s="3">
        <v>49730703</v>
      </c>
      <c r="C128" s="3">
        <v>61.8</v>
      </c>
      <c r="D128" s="26">
        <v>38695</v>
      </c>
      <c r="E128" s="26">
        <v>40714</v>
      </c>
      <c r="F128" s="2">
        <f t="shared" si="3"/>
        <v>1.73634</v>
      </c>
      <c r="G128" s="14">
        <f t="shared" si="4"/>
        <v>8.4836229420367712E-2</v>
      </c>
      <c r="H128" s="15">
        <f t="shared" si="5"/>
        <v>1.8211762294203677</v>
      </c>
      <c r="J128" s="160"/>
      <c r="K128" s="158"/>
      <c r="L128" s="158"/>
      <c r="Q128" s="157"/>
      <c r="R128" s="157"/>
    </row>
    <row r="129" spans="1:19" x14ac:dyDescent="0.25">
      <c r="A129" s="3">
        <v>110</v>
      </c>
      <c r="B129" s="3">
        <v>49730697</v>
      </c>
      <c r="C129" s="3">
        <v>47.7</v>
      </c>
      <c r="D129" s="26">
        <v>34035</v>
      </c>
      <c r="E129" s="26">
        <v>35304</v>
      </c>
      <c r="F129" s="2">
        <f t="shared" si="3"/>
        <v>1.09134</v>
      </c>
      <c r="G129" s="14">
        <f t="shared" si="4"/>
        <v>6.5480390669118774E-2</v>
      </c>
      <c r="H129" s="15">
        <f t="shared" si="5"/>
        <v>1.1568203906691188</v>
      </c>
      <c r="J129" s="160"/>
      <c r="K129" s="158"/>
      <c r="L129" s="158"/>
      <c r="Q129" s="157"/>
      <c r="R129" s="157"/>
    </row>
    <row r="130" spans="1:19" x14ac:dyDescent="0.25">
      <c r="A130" s="3">
        <v>111</v>
      </c>
      <c r="B130" s="3">
        <v>49690048</v>
      </c>
      <c r="C130" s="3">
        <v>51.2</v>
      </c>
      <c r="D130" s="26">
        <v>28115</v>
      </c>
      <c r="E130" s="26">
        <v>28941</v>
      </c>
      <c r="F130" s="2">
        <f t="shared" si="3"/>
        <v>0.71035999999999999</v>
      </c>
      <c r="G130" s="14">
        <f t="shared" si="4"/>
        <v>7.028503149389688E-2</v>
      </c>
      <c r="H130" s="15">
        <f t="shared" si="5"/>
        <v>0.78064503149389686</v>
      </c>
      <c r="J130" s="160"/>
      <c r="K130" s="158"/>
      <c r="L130" s="158"/>
      <c r="Q130" s="157"/>
      <c r="R130" s="157"/>
    </row>
    <row r="131" spans="1:19" x14ac:dyDescent="0.25">
      <c r="A131" s="3">
        <v>112</v>
      </c>
      <c r="B131" s="3">
        <v>49777198</v>
      </c>
      <c r="C131" s="3">
        <v>51.9</v>
      </c>
      <c r="D131" s="26">
        <v>39720</v>
      </c>
      <c r="E131" s="26">
        <v>41381</v>
      </c>
      <c r="F131" s="2">
        <f t="shared" si="3"/>
        <v>1.4284600000000001</v>
      </c>
      <c r="G131" s="14">
        <f t="shared" si="4"/>
        <v>7.1245959658852498E-2</v>
      </c>
      <c r="H131" s="15">
        <f t="shared" si="5"/>
        <v>1.4997059596588524</v>
      </c>
      <c r="J131" s="160"/>
      <c r="K131" s="158"/>
      <c r="L131" s="158"/>
      <c r="Q131" s="157"/>
      <c r="R131" s="157"/>
    </row>
    <row r="132" spans="1:19" x14ac:dyDescent="0.25">
      <c r="A132" s="3">
        <v>113</v>
      </c>
      <c r="B132" s="3">
        <v>49690041</v>
      </c>
      <c r="C132" s="3">
        <v>50.1</v>
      </c>
      <c r="D132" s="26">
        <v>23818</v>
      </c>
      <c r="E132" s="26">
        <v>25450</v>
      </c>
      <c r="F132" s="2">
        <f t="shared" si="3"/>
        <v>1.4035199999999999</v>
      </c>
      <c r="G132" s="14">
        <f t="shared" si="4"/>
        <v>6.8775001520395188E-2</v>
      </c>
      <c r="H132" s="15">
        <f t="shared" si="5"/>
        <v>1.4722950015203951</v>
      </c>
      <c r="J132" s="160"/>
      <c r="K132" s="158"/>
      <c r="L132" s="158"/>
      <c r="Q132" s="157"/>
      <c r="R132" s="157"/>
    </row>
    <row r="133" spans="1:19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2">
        <f t="shared" si="3"/>
        <v>0</v>
      </c>
      <c r="G133" s="14">
        <f t="shared" si="4"/>
        <v>8.3875301255412107E-2</v>
      </c>
      <c r="H133" s="15">
        <f t="shared" si="5"/>
        <v>8.3875301255412107E-2</v>
      </c>
      <c r="J133" s="160"/>
      <c r="K133" s="158"/>
      <c r="L133" s="158"/>
      <c r="Q133" s="157"/>
      <c r="R133" s="157"/>
    </row>
    <row r="134" spans="1:19" x14ac:dyDescent="0.25">
      <c r="A134" s="3">
        <v>115</v>
      </c>
      <c r="B134" s="3">
        <v>49730687</v>
      </c>
      <c r="C134" s="3">
        <v>59.9</v>
      </c>
      <c r="D134" s="26">
        <v>40386</v>
      </c>
      <c r="E134" s="26">
        <v>41550</v>
      </c>
      <c r="F134" s="2">
        <f t="shared" si="3"/>
        <v>1.0010399999999999</v>
      </c>
      <c r="G134" s="14">
        <f t="shared" si="4"/>
        <v>8.2227995829773901E-2</v>
      </c>
      <c r="H134" s="15">
        <f t="shared" si="5"/>
        <v>1.0832679958297737</v>
      </c>
      <c r="J134" s="160"/>
      <c r="K134" s="158"/>
      <c r="L134" s="158"/>
      <c r="M134" s="159"/>
      <c r="N134" s="159"/>
      <c r="O134" s="159"/>
      <c r="P134" s="159"/>
      <c r="Q134" s="159"/>
      <c r="R134" s="159"/>
      <c r="S134" s="159"/>
    </row>
    <row r="135" spans="1:19" x14ac:dyDescent="0.25">
      <c r="A135" s="3">
        <v>116</v>
      </c>
      <c r="B135" s="3">
        <v>49730690</v>
      </c>
      <c r="C135" s="3">
        <v>45.8</v>
      </c>
      <c r="D135" s="26">
        <v>10520</v>
      </c>
      <c r="E135" s="26">
        <v>11352</v>
      </c>
      <c r="F135" s="2">
        <f t="shared" si="3"/>
        <v>0.71551999999999993</v>
      </c>
      <c r="G135" s="14">
        <f t="shared" si="4"/>
        <v>6.2872157078524948E-2</v>
      </c>
      <c r="H135" s="15">
        <f t="shared" si="5"/>
        <v>0.77839215707852483</v>
      </c>
      <c r="I135" s="18"/>
      <c r="J135" s="160"/>
      <c r="K135" s="158"/>
      <c r="L135" s="158"/>
    </row>
    <row r="136" spans="1:19" x14ac:dyDescent="0.25">
      <c r="A136" s="3">
        <v>117</v>
      </c>
      <c r="B136" s="3">
        <v>49730691</v>
      </c>
      <c r="C136" s="3">
        <v>51.6</v>
      </c>
      <c r="D136" s="26">
        <v>39766</v>
      </c>
      <c r="E136" s="26">
        <v>40882</v>
      </c>
      <c r="F136" s="2">
        <f t="shared" si="3"/>
        <v>0.95975999999999995</v>
      </c>
      <c r="G136" s="14">
        <f t="shared" si="4"/>
        <v>7.0834133302442953E-2</v>
      </c>
      <c r="H136" s="15">
        <f t="shared" si="5"/>
        <v>1.0305941333024429</v>
      </c>
      <c r="I136" s="24"/>
      <c r="J136" s="160"/>
      <c r="K136" s="158"/>
      <c r="L136" s="158"/>
    </row>
    <row r="137" spans="1:19" x14ac:dyDescent="0.25">
      <c r="A137" s="231" t="s">
        <v>4</v>
      </c>
      <c r="B137" s="232"/>
      <c r="C137" s="44">
        <f>SUM(C19:C136)</f>
        <v>6906.1</v>
      </c>
      <c r="D137" s="26"/>
      <c r="E137" s="26"/>
      <c r="F137" s="17">
        <f>SUM(F19:F136)</f>
        <v>106.45261999999998</v>
      </c>
      <c r="G137" s="17">
        <f>SUM(G19:G136)</f>
        <v>9.4803800000000269</v>
      </c>
      <c r="H137" s="17">
        <f>SUM(H19:H136)</f>
        <v>115.93300000000002</v>
      </c>
      <c r="I137" s="24"/>
      <c r="J137" s="160"/>
      <c r="K137" s="158"/>
      <c r="L137" s="158"/>
    </row>
    <row r="138" spans="1:19" x14ac:dyDescent="0.25">
      <c r="D138" s="16"/>
      <c r="F138" s="42"/>
      <c r="I138" s="24"/>
      <c r="J138" s="160"/>
      <c r="K138" s="158"/>
      <c r="L138" s="158"/>
    </row>
  </sheetData>
  <mergeCells count="24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4:D14"/>
    <mergeCell ref="E14:F14"/>
    <mergeCell ref="A15:D15"/>
    <mergeCell ref="E15:F15"/>
    <mergeCell ref="A137:B137"/>
    <mergeCell ref="A11:D12"/>
    <mergeCell ref="E11:F11"/>
    <mergeCell ref="J11:K12"/>
    <mergeCell ref="E12:F12"/>
    <mergeCell ref="A13:D13"/>
    <mergeCell ref="E13:F13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8"/>
  <sheetViews>
    <sheetView workbookViewId="0">
      <selection activeCell="A2" sqref="A2"/>
    </sheetView>
  </sheetViews>
  <sheetFormatPr defaultRowHeight="15" x14ac:dyDescent="0.25"/>
  <cols>
    <col min="1" max="1" width="5.85546875" customWidth="1"/>
    <col min="2" max="2" width="13.85546875" customWidth="1"/>
    <col min="4" max="4" width="9.42578125" customWidth="1"/>
    <col min="5" max="5" width="10.7109375" customWidth="1"/>
    <col min="7" max="7" width="10.140625" customWidth="1"/>
    <col min="8" max="8" width="11.28515625" customWidth="1"/>
    <col min="10" max="11" width="16.28515625" customWidth="1"/>
  </cols>
  <sheetData>
    <row r="1" spans="1:12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2" ht="20.25" x14ac:dyDescent="0.3">
      <c r="A2" s="35"/>
      <c r="B2" s="35"/>
      <c r="C2" s="35"/>
      <c r="D2" s="35"/>
      <c r="E2" s="35"/>
      <c r="F2" s="10"/>
      <c r="G2" s="11"/>
      <c r="H2" s="11"/>
      <c r="I2" s="153"/>
      <c r="J2" s="70"/>
      <c r="K2" s="65"/>
      <c r="L2" s="65"/>
    </row>
    <row r="3" spans="1:12" ht="36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2" ht="18.75" x14ac:dyDescent="0.25">
      <c r="A4" s="207" t="s">
        <v>121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2" ht="18.75" x14ac:dyDescent="0.25">
      <c r="A5" s="65"/>
      <c r="B5" s="65"/>
      <c r="C5" s="65"/>
      <c r="D5" s="65"/>
      <c r="E5" s="153"/>
      <c r="F5" s="153"/>
      <c r="G5" s="153"/>
      <c r="H5" s="153"/>
      <c r="I5" s="62"/>
      <c r="J5" s="213"/>
      <c r="K5" s="214"/>
      <c r="L5" s="65"/>
    </row>
    <row r="6" spans="1:12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2" ht="60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122</v>
      </c>
      <c r="H7" s="154"/>
      <c r="I7" s="62"/>
      <c r="J7" s="215"/>
      <c r="K7" s="216"/>
      <c r="L7" s="65"/>
    </row>
    <row r="8" spans="1:12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2" ht="25.5" customHeight="1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2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112.221</v>
      </c>
      <c r="H10" s="63"/>
      <c r="I10" s="62"/>
      <c r="J10" s="61"/>
      <c r="K10" s="66"/>
      <c r="L10" s="65"/>
    </row>
    <row r="11" spans="1:12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100.49177999999996</v>
      </c>
      <c r="H11" s="63"/>
      <c r="I11" s="62"/>
      <c r="J11" s="224" t="s">
        <v>93</v>
      </c>
      <c r="K11" s="224"/>
      <c r="L11" s="61"/>
    </row>
    <row r="12" spans="1:12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11.729220000000041</v>
      </c>
      <c r="H12" s="63"/>
      <c r="I12" s="62"/>
      <c r="J12" s="224"/>
      <c r="K12" s="224"/>
      <c r="L12" s="61"/>
    </row>
    <row r="13" spans="1:12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  <c r="I13" s="16"/>
      <c r="J13" s="24"/>
      <c r="K13" s="37"/>
      <c r="L13" s="37"/>
    </row>
    <row r="14" spans="1:12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0</v>
      </c>
      <c r="H14" s="63"/>
      <c r="I14" s="16"/>
      <c r="J14" s="24"/>
      <c r="K14" s="37"/>
      <c r="L14" s="37"/>
    </row>
    <row r="15" spans="1:12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</row>
    <row r="16" spans="1:12" x14ac:dyDescent="0.25">
      <c r="A16" s="37"/>
      <c r="B16" s="37"/>
      <c r="C16" s="37"/>
      <c r="D16" s="37"/>
      <c r="E16" s="16"/>
      <c r="F16" s="16"/>
      <c r="G16" s="16"/>
      <c r="H16" s="16"/>
      <c r="I16" s="16"/>
      <c r="J16" s="24"/>
      <c r="K16" s="37"/>
      <c r="L16" s="37"/>
    </row>
    <row r="17" spans="1:18" x14ac:dyDescent="0.25">
      <c r="A17" s="37"/>
      <c r="B17" s="37"/>
      <c r="C17" s="37"/>
      <c r="D17" s="37"/>
      <c r="E17" s="16"/>
      <c r="F17" s="16"/>
      <c r="G17" s="18"/>
      <c r="H17" s="18"/>
      <c r="I17" s="16"/>
      <c r="J17" s="24"/>
      <c r="K17" s="37"/>
      <c r="L17" s="37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119</v>
      </c>
      <c r="E18" s="12" t="s">
        <v>123</v>
      </c>
      <c r="F18" s="12" t="s">
        <v>32</v>
      </c>
      <c r="G18" s="59" t="s">
        <v>15</v>
      </c>
      <c r="H18" s="58" t="s">
        <v>35</v>
      </c>
      <c r="I18" s="16"/>
      <c r="J18" s="24"/>
      <c r="K18" s="37"/>
      <c r="L18" s="37"/>
    </row>
    <row r="19" spans="1:18" x14ac:dyDescent="0.25">
      <c r="A19" s="3">
        <v>1</v>
      </c>
      <c r="B19" s="3">
        <v>49694375</v>
      </c>
      <c r="C19" s="3">
        <v>51.7</v>
      </c>
      <c r="D19" s="25">
        <v>49285</v>
      </c>
      <c r="E19" s="25">
        <v>50702</v>
      </c>
      <c r="F19" s="2">
        <f t="shared" ref="F19:F81" si="0">(E19-D19)*0.00086</f>
        <v>1.21862</v>
      </c>
      <c r="G19" s="14">
        <f>C19/6906.1*$G$12</f>
        <v>8.7806529589783244E-2</v>
      </c>
      <c r="H19" s="15">
        <f>F19+G19</f>
        <v>1.3064265295897832</v>
      </c>
      <c r="I19" s="16"/>
      <c r="J19" s="24"/>
      <c r="K19" s="37"/>
      <c r="L19" s="37"/>
    </row>
    <row r="20" spans="1:18" x14ac:dyDescent="0.25">
      <c r="A20" s="3">
        <v>2</v>
      </c>
      <c r="B20" s="3">
        <v>49694370</v>
      </c>
      <c r="C20" s="3">
        <v>48.8</v>
      </c>
      <c r="D20" s="25">
        <v>39109</v>
      </c>
      <c r="E20" s="25">
        <v>40453</v>
      </c>
      <c r="F20" s="2">
        <f t="shared" si="0"/>
        <v>1.15584</v>
      </c>
      <c r="G20" s="14">
        <f t="shared" ref="G20:G83" si="1">C20/6906.1*$G$12</f>
        <v>8.2881211682425959E-2</v>
      </c>
      <c r="H20" s="15">
        <f t="shared" ref="H20:H83" si="2">F20+G20</f>
        <v>1.238721211682426</v>
      </c>
      <c r="I20" s="16"/>
      <c r="J20" s="24"/>
      <c r="K20" s="37"/>
      <c r="L20" s="37"/>
    </row>
    <row r="21" spans="1:18" x14ac:dyDescent="0.25">
      <c r="A21" s="3">
        <v>3</v>
      </c>
      <c r="B21" s="3">
        <v>49694359</v>
      </c>
      <c r="C21" s="3">
        <v>79.8</v>
      </c>
      <c r="D21" s="25">
        <v>45020</v>
      </c>
      <c r="E21" s="25">
        <v>46536</v>
      </c>
      <c r="F21" s="2">
        <f t="shared" si="0"/>
        <v>1.30376</v>
      </c>
      <c r="G21" s="14">
        <f t="shared" si="1"/>
        <v>0.13553116172658999</v>
      </c>
      <c r="H21" s="15">
        <f t="shared" si="2"/>
        <v>1.43929116172659</v>
      </c>
      <c r="I21" s="16"/>
      <c r="J21" s="24"/>
      <c r="K21" s="37"/>
      <c r="L21" s="37"/>
    </row>
    <row r="22" spans="1:18" x14ac:dyDescent="0.25">
      <c r="A22" s="3">
        <v>4</v>
      </c>
      <c r="B22" s="3">
        <v>49694358</v>
      </c>
      <c r="C22" s="3">
        <v>84.3</v>
      </c>
      <c r="D22" s="25">
        <v>93052</v>
      </c>
      <c r="E22" s="25">
        <v>96148</v>
      </c>
      <c r="F22" s="2">
        <f t="shared" si="0"/>
        <v>2.66256</v>
      </c>
      <c r="G22" s="14">
        <f t="shared" si="1"/>
        <v>0.14317389641042025</v>
      </c>
      <c r="H22" s="15">
        <f t="shared" si="2"/>
        <v>2.8057338964104201</v>
      </c>
      <c r="I22" s="16"/>
      <c r="J22" s="24"/>
      <c r="K22" s="37"/>
      <c r="L22" s="37"/>
    </row>
    <row r="23" spans="1:18" x14ac:dyDescent="0.25">
      <c r="A23" s="3">
        <v>5</v>
      </c>
      <c r="B23" s="3">
        <v>49694360</v>
      </c>
      <c r="C23" s="3">
        <v>84.4</v>
      </c>
      <c r="D23" s="25">
        <v>67904</v>
      </c>
      <c r="E23" s="25">
        <v>70652</v>
      </c>
      <c r="F23" s="2">
        <f t="shared" si="0"/>
        <v>2.36328</v>
      </c>
      <c r="G23" s="14">
        <f t="shared" si="1"/>
        <v>0.14334373495894984</v>
      </c>
      <c r="H23" s="15">
        <f t="shared" si="2"/>
        <v>2.50662373495895</v>
      </c>
      <c r="I23" s="16"/>
      <c r="J23" s="24"/>
      <c r="K23" s="37"/>
      <c r="L23" s="37"/>
    </row>
    <row r="24" spans="1:18" x14ac:dyDescent="0.25">
      <c r="A24" s="3">
        <v>6</v>
      </c>
      <c r="B24" s="3">
        <v>49694353</v>
      </c>
      <c r="C24" s="3">
        <v>57.9</v>
      </c>
      <c r="D24" s="25">
        <v>22313</v>
      </c>
      <c r="E24" s="25">
        <v>22347</v>
      </c>
      <c r="F24" s="2">
        <f t="shared" si="0"/>
        <v>2.9239999999999999E-2</v>
      </c>
      <c r="G24" s="14">
        <f t="shared" si="1"/>
        <v>9.8336519598616043E-2</v>
      </c>
      <c r="H24" s="15">
        <f t="shared" si="2"/>
        <v>0.12757651959861604</v>
      </c>
      <c r="I24" s="16"/>
      <c r="J24" s="24"/>
      <c r="K24" s="37"/>
      <c r="L24" s="37"/>
    </row>
    <row r="25" spans="1:18" x14ac:dyDescent="0.25">
      <c r="A25" s="3">
        <v>7</v>
      </c>
      <c r="B25" s="3">
        <v>49694367</v>
      </c>
      <c r="C25" s="3">
        <v>43.1</v>
      </c>
      <c r="D25" s="25">
        <v>33257</v>
      </c>
      <c r="E25" s="25">
        <v>34490</v>
      </c>
      <c r="F25" s="2">
        <f t="shared" si="0"/>
        <v>1.0603799999999999</v>
      </c>
      <c r="G25" s="14">
        <f t="shared" si="1"/>
        <v>7.3200414416240964E-2</v>
      </c>
      <c r="H25" s="15">
        <f t="shared" si="2"/>
        <v>1.1335804144162409</v>
      </c>
      <c r="I25" s="16"/>
      <c r="J25" s="24"/>
      <c r="K25" s="37"/>
      <c r="L25" s="37"/>
    </row>
    <row r="26" spans="1:18" x14ac:dyDescent="0.25">
      <c r="A26" s="3">
        <v>8</v>
      </c>
      <c r="B26" s="142">
        <v>49694372</v>
      </c>
      <c r="C26" s="3">
        <v>45.5</v>
      </c>
      <c r="D26" s="25">
        <v>35881</v>
      </c>
      <c r="E26" s="25">
        <v>37151</v>
      </c>
      <c r="F26" s="2">
        <f t="shared" si="0"/>
        <v>1.0922000000000001</v>
      </c>
      <c r="G26" s="14">
        <f t="shared" si="1"/>
        <v>7.7276539580950432E-2</v>
      </c>
      <c r="H26" s="15">
        <f t="shared" si="2"/>
        <v>1.1694765395809505</v>
      </c>
      <c r="I26" s="16"/>
      <c r="J26" s="24"/>
      <c r="K26" s="37"/>
      <c r="L26" s="54"/>
    </row>
    <row r="27" spans="1:18" x14ac:dyDescent="0.25">
      <c r="A27" s="3">
        <v>9</v>
      </c>
      <c r="B27" s="142">
        <v>49694352</v>
      </c>
      <c r="C27" s="3">
        <v>52</v>
      </c>
      <c r="D27" s="25">
        <v>22337</v>
      </c>
      <c r="E27" s="25">
        <v>22422</v>
      </c>
      <c r="F27" s="2">
        <f t="shared" si="0"/>
        <v>7.3099999999999998E-2</v>
      </c>
      <c r="G27" s="14">
        <f t="shared" si="1"/>
        <v>8.8316045235371926E-2</v>
      </c>
      <c r="H27" s="15">
        <f t="shared" si="2"/>
        <v>0.16141604523537192</v>
      </c>
      <c r="I27" s="16"/>
      <c r="J27" s="24"/>
      <c r="K27" s="37"/>
      <c r="L27" s="37"/>
    </row>
    <row r="28" spans="1:18" x14ac:dyDescent="0.25">
      <c r="A28" s="3">
        <v>10</v>
      </c>
      <c r="B28" s="4">
        <v>49694378</v>
      </c>
      <c r="C28" s="3">
        <v>52.6</v>
      </c>
      <c r="D28" s="25">
        <v>49226</v>
      </c>
      <c r="E28" s="25">
        <v>50744</v>
      </c>
      <c r="F28" s="2">
        <f t="shared" si="0"/>
        <v>1.30548</v>
      </c>
      <c r="G28" s="14">
        <f t="shared" si="1"/>
        <v>8.9335076526549304E-2</v>
      </c>
      <c r="H28" s="15">
        <f t="shared" si="2"/>
        <v>1.3948150765265492</v>
      </c>
      <c r="I28" s="16"/>
      <c r="J28" s="24"/>
      <c r="K28" s="37"/>
      <c r="L28" s="37"/>
    </row>
    <row r="29" spans="1:18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2">
        <f t="shared" si="0"/>
        <v>0</v>
      </c>
      <c r="G29" s="14">
        <f t="shared" si="1"/>
        <v>8.5768467007428503E-2</v>
      </c>
      <c r="H29" s="15">
        <f t="shared" si="2"/>
        <v>8.5768467007428503E-2</v>
      </c>
      <c r="I29" s="16"/>
      <c r="J29" s="24"/>
      <c r="K29" s="37"/>
      <c r="L29" s="37"/>
      <c r="M29" s="36"/>
      <c r="N29" s="36"/>
      <c r="O29" s="36"/>
      <c r="P29" s="36"/>
      <c r="Q29" s="36"/>
      <c r="R29" s="36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37485</v>
      </c>
      <c r="E30" s="25">
        <v>38391</v>
      </c>
      <c r="F30" s="2">
        <f t="shared" si="0"/>
        <v>0.77915999999999996</v>
      </c>
      <c r="G30" s="14">
        <f t="shared" si="1"/>
        <v>0.13739938576041519</v>
      </c>
      <c r="H30" s="15">
        <f t="shared" si="2"/>
        <v>0.91655938576041518</v>
      </c>
      <c r="I30" s="16"/>
      <c r="J30" s="24"/>
      <c r="K30" s="37"/>
      <c r="L30" s="37"/>
      <c r="M30" s="36"/>
      <c r="N30" s="36"/>
      <c r="O30" s="36"/>
      <c r="P30" s="36"/>
      <c r="Q30" s="36"/>
      <c r="R30" s="36"/>
    </row>
    <row r="31" spans="1:18" x14ac:dyDescent="0.25">
      <c r="A31" s="3">
        <v>13</v>
      </c>
      <c r="B31" s="142">
        <v>48446947</v>
      </c>
      <c r="C31" s="3">
        <v>83.6</v>
      </c>
      <c r="D31" s="25">
        <v>44077</v>
      </c>
      <c r="E31" s="25">
        <v>45400</v>
      </c>
      <c r="F31" s="2">
        <f t="shared" si="0"/>
        <v>1.13778</v>
      </c>
      <c r="G31" s="14">
        <f t="shared" si="1"/>
        <v>0.14198502657071332</v>
      </c>
      <c r="H31" s="15">
        <f t="shared" si="2"/>
        <v>1.2797650265707134</v>
      </c>
      <c r="I31" s="16"/>
      <c r="J31" s="24"/>
      <c r="K31" s="37"/>
      <c r="L31" s="54"/>
      <c r="M31" s="36"/>
      <c r="N31" s="36"/>
      <c r="O31" s="36"/>
      <c r="P31" s="36"/>
      <c r="Q31" s="36"/>
      <c r="R31" s="36"/>
    </row>
    <row r="32" spans="1:18" x14ac:dyDescent="0.25">
      <c r="A32" s="3">
        <v>14</v>
      </c>
      <c r="B32" s="142">
        <v>49694366</v>
      </c>
      <c r="C32" s="3">
        <v>85</v>
      </c>
      <c r="D32" s="25">
        <v>53632</v>
      </c>
      <c r="E32" s="25">
        <v>55486</v>
      </c>
      <c r="F32" s="2">
        <f t="shared" si="0"/>
        <v>1.5944399999999999</v>
      </c>
      <c r="G32" s="14">
        <f t="shared" si="1"/>
        <v>0.14436276625012717</v>
      </c>
      <c r="H32" s="15">
        <f t="shared" si="2"/>
        <v>1.7388027662501271</v>
      </c>
      <c r="I32" s="16"/>
      <c r="J32" s="24"/>
      <c r="K32" s="37"/>
      <c r="L32" s="37"/>
      <c r="M32" s="36"/>
      <c r="N32" s="36"/>
      <c r="O32" s="36"/>
      <c r="P32" s="36"/>
      <c r="Q32" s="36"/>
      <c r="R32" s="36"/>
    </row>
    <row r="33" spans="1:18" x14ac:dyDescent="0.25">
      <c r="A33" s="3">
        <v>15</v>
      </c>
      <c r="B33" s="3">
        <v>49694351</v>
      </c>
      <c r="C33" s="3">
        <v>57.9</v>
      </c>
      <c r="D33" s="25">
        <v>35319</v>
      </c>
      <c r="E33" s="25">
        <v>36370</v>
      </c>
      <c r="F33" s="2">
        <f t="shared" si="0"/>
        <v>0.90386</v>
      </c>
      <c r="G33" s="14">
        <f t="shared" si="1"/>
        <v>9.8336519598616043E-2</v>
      </c>
      <c r="H33" s="15">
        <f t="shared" si="2"/>
        <v>1.002196519598616</v>
      </c>
      <c r="I33" s="16"/>
      <c r="J33" s="24"/>
      <c r="K33" s="37"/>
      <c r="L33" s="37"/>
      <c r="M33" s="36"/>
      <c r="N33" s="36"/>
      <c r="O33" s="36"/>
      <c r="P33" s="36"/>
      <c r="Q33" s="36"/>
      <c r="R33" s="36"/>
    </row>
    <row r="34" spans="1:18" x14ac:dyDescent="0.25">
      <c r="A34" s="3">
        <v>16</v>
      </c>
      <c r="B34" s="3">
        <v>49694368</v>
      </c>
      <c r="C34" s="3">
        <v>42.3</v>
      </c>
      <c r="D34" s="25">
        <v>26103</v>
      </c>
      <c r="E34" s="25">
        <v>26246</v>
      </c>
      <c r="F34" s="2">
        <f t="shared" si="0"/>
        <v>0.12297999999999999</v>
      </c>
      <c r="G34" s="14">
        <f t="shared" si="1"/>
        <v>7.1841706028004479E-2</v>
      </c>
      <c r="H34" s="15">
        <f t="shared" si="2"/>
        <v>0.19482170602800447</v>
      </c>
      <c r="I34" s="16"/>
      <c r="J34" s="24"/>
      <c r="K34" s="37"/>
      <c r="L34" s="37"/>
      <c r="M34" s="36"/>
      <c r="N34" s="36"/>
      <c r="O34" s="36"/>
      <c r="P34" s="36"/>
      <c r="Q34" s="36"/>
      <c r="R34" s="36"/>
    </row>
    <row r="35" spans="1:18" x14ac:dyDescent="0.25">
      <c r="A35" s="3">
        <v>17</v>
      </c>
      <c r="B35" s="3">
        <v>49694356</v>
      </c>
      <c r="C35" s="3">
        <v>45.8</v>
      </c>
      <c r="D35" s="25">
        <v>33302</v>
      </c>
      <c r="E35" s="25">
        <v>34386</v>
      </c>
      <c r="F35" s="2">
        <f t="shared" si="0"/>
        <v>0.93223999999999996</v>
      </c>
      <c r="G35" s="14">
        <f t="shared" si="1"/>
        <v>7.7786055226539114E-2</v>
      </c>
      <c r="H35" s="15">
        <f t="shared" si="2"/>
        <v>1.010026055226539</v>
      </c>
      <c r="I35" s="16"/>
      <c r="J35" s="24"/>
      <c r="K35" s="37"/>
      <c r="L35" s="37"/>
      <c r="M35" s="36"/>
      <c r="N35" s="36"/>
      <c r="O35" s="36"/>
      <c r="P35" s="36"/>
      <c r="Q35" s="36"/>
      <c r="R35" s="36"/>
    </row>
    <row r="36" spans="1:18" x14ac:dyDescent="0.25">
      <c r="A36" s="3">
        <v>18</v>
      </c>
      <c r="B36" s="3">
        <v>49694371</v>
      </c>
      <c r="C36" s="3">
        <v>51.9</v>
      </c>
      <c r="D36" s="25">
        <v>35571</v>
      </c>
      <c r="E36" s="25">
        <v>36899</v>
      </c>
      <c r="F36" s="2">
        <f t="shared" si="0"/>
        <v>1.14208</v>
      </c>
      <c r="G36" s="14">
        <f t="shared" si="1"/>
        <v>8.8146206686842365E-2</v>
      </c>
      <c r="H36" s="15">
        <f t="shared" si="2"/>
        <v>1.2302262066868423</v>
      </c>
      <c r="I36" s="16"/>
      <c r="J36" s="24"/>
      <c r="K36" s="37"/>
      <c r="L36" s="37"/>
      <c r="M36" s="36"/>
      <c r="N36" s="36"/>
      <c r="O36" s="36"/>
      <c r="P36" s="36"/>
      <c r="Q36" s="36"/>
      <c r="R36" s="36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1"/>
        <v>8.9674753623608425E-2</v>
      </c>
      <c r="H37" s="15">
        <f t="shared" si="2"/>
        <v>8.9674753623608425E-2</v>
      </c>
      <c r="I37" s="16"/>
      <c r="J37" s="24"/>
      <c r="K37" s="37"/>
      <c r="L37" s="37"/>
      <c r="M37" s="36"/>
      <c r="N37" s="36"/>
      <c r="O37" s="36"/>
      <c r="P37" s="36"/>
      <c r="Q37" s="36"/>
      <c r="R37" s="36"/>
    </row>
    <row r="38" spans="1:18" x14ac:dyDescent="0.25">
      <c r="A38" s="3">
        <v>20</v>
      </c>
      <c r="B38" s="3">
        <v>49690023</v>
      </c>
      <c r="C38" s="3">
        <v>50.8</v>
      </c>
      <c r="D38" s="25">
        <v>10937</v>
      </c>
      <c r="E38" s="25">
        <v>11769</v>
      </c>
      <c r="F38" s="2">
        <f t="shared" si="0"/>
        <v>0.71551999999999993</v>
      </c>
      <c r="G38" s="14">
        <f t="shared" si="1"/>
        <v>8.6277982653017185E-2</v>
      </c>
      <c r="H38" s="15">
        <f t="shared" si="2"/>
        <v>0.80179798265301716</v>
      </c>
      <c r="I38" s="16"/>
      <c r="J38" s="24"/>
      <c r="K38" s="37"/>
      <c r="L38" s="37"/>
      <c r="M38" s="36"/>
      <c r="N38" s="36"/>
      <c r="O38" s="36"/>
      <c r="P38" s="36"/>
      <c r="Q38" s="36"/>
      <c r="R38" s="36"/>
    </row>
    <row r="39" spans="1:18" x14ac:dyDescent="0.25">
      <c r="A39" s="3">
        <v>21</v>
      </c>
      <c r="B39" s="3">
        <v>49690017</v>
      </c>
      <c r="C39" s="3">
        <v>80.7</v>
      </c>
      <c r="D39" s="26">
        <v>21075</v>
      </c>
      <c r="E39" s="26">
        <v>21232</v>
      </c>
      <c r="F39" s="2">
        <f t="shared" si="0"/>
        <v>0.13502</v>
      </c>
      <c r="G39" s="14">
        <f t="shared" si="1"/>
        <v>0.13705970866335604</v>
      </c>
      <c r="H39" s="15">
        <f t="shared" si="2"/>
        <v>0.27207970866335607</v>
      </c>
      <c r="I39" s="16"/>
      <c r="J39" s="24"/>
      <c r="K39" s="37"/>
      <c r="L39" s="37"/>
      <c r="M39" s="36"/>
      <c r="N39" s="36"/>
      <c r="O39" s="36"/>
      <c r="P39" s="36"/>
      <c r="Q39" s="36"/>
      <c r="R39" s="36"/>
    </row>
    <row r="40" spans="1:18" x14ac:dyDescent="0.25">
      <c r="A40" s="3">
        <v>22</v>
      </c>
      <c r="B40" s="3">
        <v>49690009</v>
      </c>
      <c r="C40" s="3">
        <v>86.3</v>
      </c>
      <c r="D40" s="26">
        <v>46112</v>
      </c>
      <c r="E40" s="26">
        <v>46766</v>
      </c>
      <c r="F40" s="2">
        <f t="shared" si="0"/>
        <v>0.56243999999999994</v>
      </c>
      <c r="G40" s="14">
        <f t="shared" si="1"/>
        <v>0.14657066738101149</v>
      </c>
      <c r="H40" s="15">
        <f t="shared" si="2"/>
        <v>0.70901066738101148</v>
      </c>
      <c r="I40" s="16"/>
      <c r="J40" s="24"/>
      <c r="K40" s="37"/>
      <c r="L40" s="37"/>
      <c r="M40" s="36"/>
      <c r="N40" s="36"/>
      <c r="O40" s="36"/>
      <c r="P40" s="36"/>
      <c r="Q40" s="36"/>
      <c r="R40" s="36"/>
    </row>
    <row r="41" spans="1:18" x14ac:dyDescent="0.25">
      <c r="A41" s="3">
        <v>23</v>
      </c>
      <c r="B41" s="3">
        <v>49690012</v>
      </c>
      <c r="C41" s="3">
        <v>87.1</v>
      </c>
      <c r="D41" s="26">
        <v>61200</v>
      </c>
      <c r="E41" s="26">
        <v>63111</v>
      </c>
      <c r="F41" s="2">
        <f t="shared" si="0"/>
        <v>1.6434599999999999</v>
      </c>
      <c r="G41" s="14">
        <f t="shared" si="1"/>
        <v>0.14792937576924797</v>
      </c>
      <c r="H41" s="15">
        <f t="shared" si="2"/>
        <v>1.7913893757692478</v>
      </c>
      <c r="I41" s="16"/>
      <c r="J41" s="24"/>
      <c r="K41" s="37"/>
      <c r="L41" s="37"/>
      <c r="M41" s="36"/>
      <c r="N41" s="36"/>
      <c r="O41" s="36"/>
      <c r="P41" s="36"/>
      <c r="Q41" s="36"/>
      <c r="R41" s="36"/>
    </row>
    <row r="42" spans="1:18" x14ac:dyDescent="0.25">
      <c r="A42" s="3">
        <v>24</v>
      </c>
      <c r="B42" s="3">
        <v>49694361</v>
      </c>
      <c r="C42" s="3">
        <v>57.4</v>
      </c>
      <c r="D42" s="26">
        <v>32093</v>
      </c>
      <c r="E42" s="26">
        <v>32982</v>
      </c>
      <c r="F42" s="2">
        <f t="shared" si="0"/>
        <v>0.76454</v>
      </c>
      <c r="G42" s="14">
        <f t="shared" si="1"/>
        <v>9.748732685596824E-2</v>
      </c>
      <c r="H42" s="15">
        <f t="shared" si="2"/>
        <v>0.86202732685596828</v>
      </c>
      <c r="I42" s="16"/>
      <c r="J42" s="24"/>
      <c r="K42" s="37"/>
      <c r="L42" s="37"/>
      <c r="M42" s="36"/>
      <c r="N42" s="36"/>
      <c r="O42" s="36"/>
      <c r="P42" s="36"/>
      <c r="Q42" s="36"/>
      <c r="R42" s="36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9271</v>
      </c>
      <c r="F43" s="2">
        <f t="shared" si="0"/>
        <v>0.51514000000000004</v>
      </c>
      <c r="G43" s="14">
        <f t="shared" si="1"/>
        <v>7.2351221673593161E-2</v>
      </c>
      <c r="H43" s="15">
        <f t="shared" si="2"/>
        <v>0.58749122167359324</v>
      </c>
      <c r="I43" s="16"/>
      <c r="J43" s="24"/>
      <c r="K43" s="37"/>
      <c r="L43" s="37"/>
      <c r="M43" s="36"/>
      <c r="N43" s="36"/>
      <c r="O43" s="36"/>
      <c r="P43" s="36"/>
      <c r="Q43" s="36"/>
      <c r="R43" s="36"/>
    </row>
    <row r="44" spans="1:18" x14ac:dyDescent="0.25">
      <c r="A44" s="3">
        <v>26</v>
      </c>
      <c r="B44" s="3">
        <v>49690027</v>
      </c>
      <c r="C44" s="3">
        <v>45.7</v>
      </c>
      <c r="D44" s="26">
        <v>25500</v>
      </c>
      <c r="E44" s="26">
        <v>26486</v>
      </c>
      <c r="F44" s="2">
        <f t="shared" si="0"/>
        <v>0.84795999999999994</v>
      </c>
      <c r="G44" s="14">
        <f t="shared" si="1"/>
        <v>7.7616216678009567E-2</v>
      </c>
      <c r="H44" s="15">
        <f t="shared" si="2"/>
        <v>0.92557621667800949</v>
      </c>
      <c r="I44" s="16"/>
      <c r="J44" s="24"/>
      <c r="K44" s="37"/>
      <c r="L44" s="37"/>
      <c r="M44" s="36"/>
      <c r="N44" s="36"/>
      <c r="O44" s="36"/>
      <c r="P44" s="36"/>
      <c r="Q44" s="36"/>
      <c r="R44" s="36"/>
    </row>
    <row r="45" spans="1:18" x14ac:dyDescent="0.25">
      <c r="A45" s="3">
        <v>27</v>
      </c>
      <c r="B45" s="3">
        <v>49694363</v>
      </c>
      <c r="C45" s="3">
        <v>52.1</v>
      </c>
      <c r="D45" s="26">
        <v>42883</v>
      </c>
      <c r="E45" s="26">
        <v>43985</v>
      </c>
      <c r="F45" s="2">
        <f t="shared" si="0"/>
        <v>0.94772000000000001</v>
      </c>
      <c r="G45" s="14">
        <f t="shared" si="1"/>
        <v>8.8485883783901501E-2</v>
      </c>
      <c r="H45" s="15">
        <f t="shared" si="2"/>
        <v>1.0362058837839014</v>
      </c>
      <c r="I45" s="16"/>
      <c r="J45" s="24"/>
      <c r="K45" s="37"/>
      <c r="L45" s="37"/>
      <c r="M45" s="36"/>
      <c r="N45" s="36"/>
      <c r="O45" s="36"/>
      <c r="P45" s="36"/>
      <c r="Q45" s="36"/>
      <c r="R45" s="36"/>
    </row>
    <row r="46" spans="1:18" x14ac:dyDescent="0.25">
      <c r="A46" s="3">
        <v>28</v>
      </c>
      <c r="B46" s="3">
        <v>49690013</v>
      </c>
      <c r="C46" s="3">
        <v>52.6</v>
      </c>
      <c r="D46" s="26">
        <v>48202</v>
      </c>
      <c r="E46" s="26">
        <v>49610</v>
      </c>
      <c r="F46" s="2">
        <f t="shared" si="0"/>
        <v>1.21088</v>
      </c>
      <c r="G46" s="14">
        <f t="shared" si="1"/>
        <v>8.9335076526549304E-2</v>
      </c>
      <c r="H46" s="15">
        <f t="shared" si="2"/>
        <v>1.3002150765265492</v>
      </c>
      <c r="I46" s="16"/>
      <c r="J46" s="24"/>
      <c r="K46" s="37"/>
      <c r="L46" s="37"/>
      <c r="M46" s="36"/>
      <c r="N46" s="36"/>
      <c r="O46" s="36"/>
      <c r="P46" s="36"/>
      <c r="Q46" s="36"/>
      <c r="R46" s="36"/>
    </row>
    <row r="47" spans="1:18" x14ac:dyDescent="0.25">
      <c r="A47" s="3">
        <v>29</v>
      </c>
      <c r="B47" s="3">
        <v>49694355</v>
      </c>
      <c r="C47" s="3">
        <v>50.3</v>
      </c>
      <c r="D47" s="26">
        <v>39557</v>
      </c>
      <c r="E47" s="26">
        <v>40635</v>
      </c>
      <c r="F47" s="2">
        <f t="shared" si="0"/>
        <v>0.92708000000000002</v>
      </c>
      <c r="G47" s="14">
        <f t="shared" si="1"/>
        <v>8.5428789910369382E-2</v>
      </c>
      <c r="H47" s="15">
        <f t="shared" si="2"/>
        <v>1.0125087899103693</v>
      </c>
      <c r="I47" s="16"/>
      <c r="J47" s="24"/>
      <c r="K47" s="37"/>
      <c r="L47" s="37"/>
      <c r="M47" s="36"/>
      <c r="N47" s="36"/>
      <c r="O47" s="36"/>
      <c r="P47" s="36"/>
      <c r="Q47" s="36"/>
      <c r="R47" s="36"/>
    </row>
    <row r="48" spans="1:18" x14ac:dyDescent="0.25">
      <c r="A48" s="3">
        <v>30</v>
      </c>
      <c r="B48" s="3">
        <v>48446938</v>
      </c>
      <c r="C48" s="3">
        <v>79</v>
      </c>
      <c r="D48" s="26">
        <v>38325</v>
      </c>
      <c r="E48" s="26">
        <v>39257</v>
      </c>
      <c r="F48" s="2">
        <f t="shared" si="0"/>
        <v>0.80152000000000001</v>
      </c>
      <c r="G48" s="14">
        <f t="shared" si="1"/>
        <v>0.13417245333835351</v>
      </c>
      <c r="H48" s="15">
        <f t="shared" si="2"/>
        <v>0.93569245333835349</v>
      </c>
      <c r="I48" s="16"/>
      <c r="J48" s="24"/>
      <c r="K48" s="37"/>
      <c r="L48" s="37"/>
      <c r="M48" s="36"/>
      <c r="N48" s="36"/>
      <c r="O48" s="36"/>
      <c r="P48" s="36"/>
      <c r="Q48" s="36"/>
      <c r="R48" s="36"/>
    </row>
    <row r="49" spans="1:18" x14ac:dyDescent="0.25">
      <c r="A49" s="3">
        <v>31</v>
      </c>
      <c r="B49" s="3">
        <v>49690019</v>
      </c>
      <c r="C49" s="3">
        <v>86</v>
      </c>
      <c r="D49" s="26">
        <v>65418</v>
      </c>
      <c r="E49" s="26">
        <v>67712</v>
      </c>
      <c r="F49" s="2">
        <f t="shared" si="0"/>
        <v>1.9728399999999999</v>
      </c>
      <c r="G49" s="14">
        <f t="shared" si="1"/>
        <v>0.14606115173542281</v>
      </c>
      <c r="H49" s="15">
        <f t="shared" si="2"/>
        <v>2.1189011517354226</v>
      </c>
      <c r="I49" s="16"/>
      <c r="J49" s="24"/>
      <c r="K49" s="37"/>
      <c r="L49" s="37"/>
      <c r="M49" s="36"/>
      <c r="N49" s="36"/>
      <c r="O49" s="36"/>
      <c r="P49" s="36"/>
      <c r="Q49" s="36"/>
      <c r="R49" s="36"/>
    </row>
    <row r="50" spans="1:18" x14ac:dyDescent="0.25">
      <c r="A50" s="3">
        <v>32</v>
      </c>
      <c r="B50" s="3">
        <v>49690026</v>
      </c>
      <c r="C50" s="3">
        <v>87.4</v>
      </c>
      <c r="D50" s="26">
        <v>61080</v>
      </c>
      <c r="E50" s="26">
        <v>63078</v>
      </c>
      <c r="F50" s="2">
        <f t="shared" si="0"/>
        <v>1.71828</v>
      </c>
      <c r="G50" s="14">
        <f t="shared" si="1"/>
        <v>0.14843889141483665</v>
      </c>
      <c r="H50" s="15">
        <f t="shared" si="2"/>
        <v>1.8667188914148367</v>
      </c>
      <c r="I50" s="16"/>
      <c r="J50" s="24"/>
      <c r="K50" s="37"/>
      <c r="L50" s="37"/>
      <c r="M50" s="36"/>
      <c r="N50" s="36"/>
      <c r="O50" s="36"/>
      <c r="P50" s="36"/>
      <c r="Q50" s="36"/>
      <c r="R50" s="36"/>
    </row>
    <row r="51" spans="1:18" x14ac:dyDescent="0.25">
      <c r="A51" s="3">
        <v>33</v>
      </c>
      <c r="B51" s="3">
        <v>49694364</v>
      </c>
      <c r="C51" s="3">
        <v>57.1</v>
      </c>
      <c r="D51" s="26">
        <v>33970</v>
      </c>
      <c r="E51" s="26">
        <v>34781</v>
      </c>
      <c r="F51" s="2">
        <f t="shared" si="0"/>
        <v>0.69745999999999997</v>
      </c>
      <c r="G51" s="14">
        <f t="shared" si="1"/>
        <v>9.6977811210379572E-2</v>
      </c>
      <c r="H51" s="15">
        <f t="shared" si="2"/>
        <v>0.7944378112103796</v>
      </c>
      <c r="I51" s="16"/>
      <c r="J51" s="24"/>
      <c r="K51" s="37"/>
      <c r="L51" s="37"/>
      <c r="M51" s="36"/>
      <c r="N51" s="36"/>
      <c r="O51" s="36"/>
      <c r="P51" s="36"/>
      <c r="Q51" s="36"/>
      <c r="R51" s="36"/>
    </row>
    <row r="52" spans="1:18" x14ac:dyDescent="0.25">
      <c r="A52" s="3">
        <v>34</v>
      </c>
      <c r="B52" s="3">
        <v>49690020</v>
      </c>
      <c r="C52" s="3">
        <v>42.9</v>
      </c>
      <c r="D52" s="26">
        <v>18719</v>
      </c>
      <c r="E52" s="26">
        <v>19306</v>
      </c>
      <c r="F52" s="2">
        <f t="shared" si="0"/>
        <v>0.50481999999999994</v>
      </c>
      <c r="G52" s="14">
        <f t="shared" si="1"/>
        <v>7.2860737319181842E-2</v>
      </c>
      <c r="H52" s="15">
        <f t="shared" si="2"/>
        <v>0.57768073731918179</v>
      </c>
      <c r="I52" s="16"/>
      <c r="J52" s="24"/>
      <c r="K52" s="37"/>
      <c r="L52" s="37"/>
      <c r="M52" s="36"/>
      <c r="N52" s="36"/>
      <c r="O52" s="36"/>
      <c r="P52" s="36"/>
      <c r="Q52" s="36"/>
      <c r="R52" s="36"/>
    </row>
    <row r="53" spans="1:18" x14ac:dyDescent="0.25">
      <c r="A53" s="3">
        <v>35</v>
      </c>
      <c r="B53" s="3">
        <v>49690028</v>
      </c>
      <c r="C53" s="3">
        <v>44.3</v>
      </c>
      <c r="D53" s="26">
        <v>30369</v>
      </c>
      <c r="E53" s="26">
        <v>31137</v>
      </c>
      <c r="F53" s="2">
        <f t="shared" si="0"/>
        <v>0.66047999999999996</v>
      </c>
      <c r="G53" s="14">
        <f t="shared" si="1"/>
        <v>7.5238476998595691E-2</v>
      </c>
      <c r="H53" s="15">
        <f t="shared" si="2"/>
        <v>0.73571847699859561</v>
      </c>
      <c r="I53" s="16"/>
      <c r="J53" s="24"/>
      <c r="K53" s="37"/>
      <c r="L53" s="37"/>
      <c r="M53" s="36"/>
      <c r="N53" s="36"/>
      <c r="O53" s="36"/>
      <c r="P53" s="36"/>
      <c r="Q53" s="36"/>
      <c r="R53" s="36"/>
    </row>
    <row r="54" spans="1:18" x14ac:dyDescent="0.25">
      <c r="A54" s="3">
        <v>36</v>
      </c>
      <c r="B54" s="3">
        <v>49690015</v>
      </c>
      <c r="C54" s="3">
        <v>51.7</v>
      </c>
      <c r="D54" s="26">
        <v>41606</v>
      </c>
      <c r="E54" s="26">
        <v>44159</v>
      </c>
      <c r="F54" s="2">
        <f t="shared" si="0"/>
        <v>2.1955800000000001</v>
      </c>
      <c r="G54" s="14">
        <f t="shared" si="1"/>
        <v>8.7806529589783244E-2</v>
      </c>
      <c r="H54" s="15">
        <f t="shared" si="2"/>
        <v>2.2833865295897833</v>
      </c>
      <c r="I54" s="16"/>
      <c r="J54" s="24"/>
      <c r="K54" s="37"/>
      <c r="L54" s="37"/>
      <c r="M54" s="36"/>
      <c r="N54" s="36"/>
      <c r="O54" s="36"/>
      <c r="P54" s="36"/>
      <c r="Q54" s="36"/>
      <c r="R54" s="36"/>
    </row>
    <row r="55" spans="1:18" x14ac:dyDescent="0.25">
      <c r="A55" s="3">
        <v>37</v>
      </c>
      <c r="B55" s="3">
        <v>49690008</v>
      </c>
      <c r="C55" s="3">
        <v>52.3</v>
      </c>
      <c r="D55" s="26">
        <v>39780</v>
      </c>
      <c r="E55" s="26">
        <v>40580</v>
      </c>
      <c r="F55" s="2">
        <f t="shared" si="0"/>
        <v>0.68799999999999994</v>
      </c>
      <c r="G55" s="14">
        <f t="shared" si="1"/>
        <v>8.8825560880960608E-2</v>
      </c>
      <c r="H55" s="15">
        <f t="shared" si="2"/>
        <v>0.77682556088096055</v>
      </c>
      <c r="I55" s="16"/>
      <c r="J55" s="24"/>
      <c r="K55" s="37"/>
      <c r="L55" s="37"/>
      <c r="M55" s="36"/>
      <c r="N55" s="36"/>
      <c r="O55" s="36"/>
      <c r="P55" s="36"/>
      <c r="Q55" s="36"/>
      <c r="R55" s="36"/>
    </row>
    <row r="56" spans="1:18" x14ac:dyDescent="0.25">
      <c r="A56" s="3">
        <v>38</v>
      </c>
      <c r="B56" s="97" t="s">
        <v>115</v>
      </c>
      <c r="C56" s="3">
        <v>50.2</v>
      </c>
      <c r="D56" s="17">
        <v>1.675</v>
      </c>
      <c r="E56" s="17">
        <v>2.7480000000000002</v>
      </c>
      <c r="F56" s="2">
        <f>(E56-D56)</f>
        <v>1.0730000000000002</v>
      </c>
      <c r="G56" s="14">
        <f t="shared" si="1"/>
        <v>8.5258951361839835E-2</v>
      </c>
      <c r="H56" s="15">
        <f t="shared" si="2"/>
        <v>1.15825895136184</v>
      </c>
      <c r="I56" s="16"/>
      <c r="J56" s="24"/>
      <c r="K56" s="37"/>
      <c r="L56" s="37"/>
      <c r="M56" s="36"/>
      <c r="N56" s="36"/>
      <c r="O56" s="36"/>
      <c r="P56" s="36"/>
      <c r="Q56" s="36"/>
      <c r="R56" s="36"/>
    </row>
    <row r="57" spans="1:18" x14ac:dyDescent="0.25">
      <c r="A57" s="3">
        <v>39</v>
      </c>
      <c r="B57" s="3">
        <v>49690016</v>
      </c>
      <c r="C57" s="3">
        <v>79.7</v>
      </c>
      <c r="D57" s="26">
        <v>25414</v>
      </c>
      <c r="E57" s="26">
        <v>26187</v>
      </c>
      <c r="F57" s="2">
        <f t="shared" si="0"/>
        <v>0.66478000000000004</v>
      </c>
      <c r="G57" s="14">
        <f t="shared" si="1"/>
        <v>0.13536132317806043</v>
      </c>
      <c r="H57" s="15">
        <f t="shared" si="2"/>
        <v>0.80014132317806053</v>
      </c>
      <c r="I57" s="16"/>
      <c r="J57" s="24"/>
      <c r="K57" s="37"/>
      <c r="L57" s="37"/>
      <c r="M57" s="36"/>
      <c r="N57" s="36"/>
      <c r="O57" s="36"/>
      <c r="P57" s="36"/>
      <c r="Q57" s="36"/>
      <c r="R57" s="36"/>
    </row>
    <row r="58" spans="1:18" x14ac:dyDescent="0.25">
      <c r="A58" s="3">
        <v>40</v>
      </c>
      <c r="B58" s="3">
        <v>49690024</v>
      </c>
      <c r="C58" s="3">
        <v>86.4</v>
      </c>
      <c r="D58" s="26">
        <v>32133</v>
      </c>
      <c r="E58" s="26">
        <v>33962</v>
      </c>
      <c r="F58" s="2">
        <f t="shared" si="0"/>
        <v>1.57294</v>
      </c>
      <c r="G58" s="14">
        <f t="shared" si="1"/>
        <v>0.14674050592954105</v>
      </c>
      <c r="H58" s="15">
        <f t="shared" si="2"/>
        <v>1.719680505929541</v>
      </c>
      <c r="I58" s="16"/>
      <c r="J58" s="24"/>
      <c r="K58" s="37"/>
      <c r="L58" s="37"/>
      <c r="M58" s="36"/>
      <c r="N58" s="36"/>
      <c r="O58" s="36"/>
      <c r="P58" s="36"/>
      <c r="Q58" s="36"/>
      <c r="R58" s="36"/>
    </row>
    <row r="59" spans="1:18" x14ac:dyDescent="0.25">
      <c r="A59" s="3">
        <v>41</v>
      </c>
      <c r="B59" s="3">
        <v>49690035</v>
      </c>
      <c r="C59" s="3">
        <v>87.4</v>
      </c>
      <c r="D59" s="26">
        <v>51120</v>
      </c>
      <c r="E59" s="26">
        <v>53248</v>
      </c>
      <c r="F59" s="2">
        <f t="shared" si="0"/>
        <v>1.8300799999999999</v>
      </c>
      <c r="G59" s="14">
        <f t="shared" si="1"/>
        <v>0.14843889141483665</v>
      </c>
      <c r="H59" s="15">
        <f t="shared" si="2"/>
        <v>1.9785188914148366</v>
      </c>
      <c r="I59" s="16"/>
      <c r="J59" s="24"/>
      <c r="K59" s="37"/>
      <c r="L59" s="37"/>
      <c r="M59" s="36"/>
      <c r="N59" s="36"/>
      <c r="O59" s="36"/>
      <c r="P59" s="36"/>
      <c r="Q59" s="36"/>
      <c r="R59" s="36"/>
    </row>
    <row r="60" spans="1:18" x14ac:dyDescent="0.25">
      <c r="A60" s="3">
        <v>42</v>
      </c>
      <c r="B60" s="3">
        <v>49690040</v>
      </c>
      <c r="C60" s="3">
        <v>57.4</v>
      </c>
      <c r="D60" s="26">
        <v>33359</v>
      </c>
      <c r="E60" s="26">
        <v>34724</v>
      </c>
      <c r="F60" s="2">
        <f t="shared" si="0"/>
        <v>1.1738999999999999</v>
      </c>
      <c r="G60" s="14">
        <f t="shared" si="1"/>
        <v>9.748732685596824E-2</v>
      </c>
      <c r="H60" s="15">
        <f t="shared" si="2"/>
        <v>1.2713873268559681</v>
      </c>
      <c r="I60" s="16"/>
      <c r="J60" s="24"/>
      <c r="K60" s="37"/>
      <c r="L60" s="37"/>
      <c r="M60" s="36"/>
      <c r="N60" s="36"/>
      <c r="O60" s="36"/>
      <c r="P60" s="36"/>
      <c r="Q60" s="36"/>
      <c r="R60" s="36"/>
    </row>
    <row r="61" spans="1:18" x14ac:dyDescent="0.25">
      <c r="A61" s="3">
        <v>43</v>
      </c>
      <c r="B61" s="3">
        <v>49690038</v>
      </c>
      <c r="C61" s="3">
        <v>42.4</v>
      </c>
      <c r="D61" s="26">
        <v>28016</v>
      </c>
      <c r="E61" s="26">
        <v>28707</v>
      </c>
      <c r="F61" s="2">
        <f t="shared" si="0"/>
        <v>0.59426000000000001</v>
      </c>
      <c r="G61" s="14">
        <f t="shared" si="1"/>
        <v>7.2011544576534026E-2</v>
      </c>
      <c r="H61" s="15">
        <f t="shared" si="2"/>
        <v>0.66627154457653404</v>
      </c>
      <c r="I61" s="16"/>
      <c r="J61" s="24"/>
      <c r="K61" s="37"/>
      <c r="L61" s="37"/>
      <c r="M61" s="36"/>
      <c r="N61" s="36"/>
      <c r="O61" s="36"/>
      <c r="P61" s="36"/>
      <c r="Q61" s="36"/>
      <c r="R61" s="36"/>
    </row>
    <row r="62" spans="1:18" x14ac:dyDescent="0.25">
      <c r="A62" s="3">
        <v>44</v>
      </c>
      <c r="B62" s="3">
        <v>49690010</v>
      </c>
      <c r="C62" s="3">
        <v>45.4</v>
      </c>
      <c r="D62" s="26">
        <v>21070</v>
      </c>
      <c r="E62" s="26">
        <v>21216</v>
      </c>
      <c r="F62" s="2">
        <f t="shared" si="0"/>
        <v>0.12556</v>
      </c>
      <c r="G62" s="14">
        <f t="shared" si="1"/>
        <v>7.7106701032420885E-2</v>
      </c>
      <c r="H62" s="15">
        <f t="shared" si="2"/>
        <v>0.2026667010324209</v>
      </c>
      <c r="I62" s="16"/>
      <c r="J62" s="24"/>
      <c r="K62" s="37"/>
      <c r="L62" s="37"/>
      <c r="M62" s="36"/>
      <c r="N62" s="36"/>
      <c r="O62" s="36"/>
      <c r="P62" s="36"/>
      <c r="Q62" s="36"/>
      <c r="R62" s="36"/>
    </row>
    <row r="63" spans="1:18" x14ac:dyDescent="0.25">
      <c r="A63" s="3">
        <v>45</v>
      </c>
      <c r="B63" s="3">
        <v>49690033</v>
      </c>
      <c r="C63" s="3">
        <v>51.4</v>
      </c>
      <c r="D63" s="26">
        <v>29246</v>
      </c>
      <c r="E63" s="26">
        <v>29246</v>
      </c>
      <c r="F63" s="2">
        <f t="shared" si="0"/>
        <v>0</v>
      </c>
      <c r="G63" s="14">
        <f t="shared" si="1"/>
        <v>8.7297013944194563E-2</v>
      </c>
      <c r="H63" s="15">
        <f t="shared" si="2"/>
        <v>8.7297013944194563E-2</v>
      </c>
      <c r="I63" s="16"/>
      <c r="J63" s="24"/>
      <c r="K63" s="37"/>
      <c r="L63" s="37"/>
      <c r="M63" s="36"/>
      <c r="N63" s="36"/>
      <c r="O63" s="36"/>
      <c r="P63" s="36"/>
      <c r="Q63" s="36"/>
      <c r="R63" s="36"/>
    </row>
    <row r="64" spans="1:18" x14ac:dyDescent="0.25">
      <c r="A64" s="3">
        <v>46</v>
      </c>
      <c r="B64" s="3">
        <v>49690054</v>
      </c>
      <c r="C64" s="3">
        <v>53.1</v>
      </c>
      <c r="D64" s="26">
        <v>42345</v>
      </c>
      <c r="E64" s="26">
        <v>43852</v>
      </c>
      <c r="F64" s="2">
        <f t="shared" si="0"/>
        <v>1.2960199999999999</v>
      </c>
      <c r="G64" s="14">
        <f t="shared" si="1"/>
        <v>9.0184269269197107E-2</v>
      </c>
      <c r="H64" s="15">
        <f t="shared" si="2"/>
        <v>1.3862042692691972</v>
      </c>
      <c r="I64" s="16"/>
      <c r="J64" s="24"/>
      <c r="K64" s="37"/>
      <c r="L64" s="37"/>
      <c r="M64" s="36"/>
      <c r="N64" s="36"/>
      <c r="O64" s="36"/>
      <c r="P64" s="36"/>
      <c r="Q64" s="36"/>
      <c r="R64" s="36"/>
    </row>
    <row r="65" spans="1:18" x14ac:dyDescent="0.25">
      <c r="A65" s="3">
        <v>47</v>
      </c>
      <c r="B65" s="3">
        <v>49690036</v>
      </c>
      <c r="C65" s="3">
        <v>49.9</v>
      </c>
      <c r="D65" s="26">
        <v>10198</v>
      </c>
      <c r="E65" s="26">
        <v>10527</v>
      </c>
      <c r="F65" s="2">
        <f t="shared" si="0"/>
        <v>0.28293999999999997</v>
      </c>
      <c r="G65" s="14">
        <f t="shared" si="1"/>
        <v>8.474943571625114E-2</v>
      </c>
      <c r="H65" s="15">
        <f t="shared" si="2"/>
        <v>0.36768943571625112</v>
      </c>
      <c r="I65" s="16"/>
      <c r="J65" s="24"/>
      <c r="K65" s="37"/>
      <c r="L65" s="37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30301</v>
      </c>
      <c r="E66" s="84">
        <v>30835</v>
      </c>
      <c r="F66" s="85">
        <f t="shared" si="0"/>
        <v>0.45923999999999998</v>
      </c>
      <c r="G66" s="14">
        <f t="shared" si="1"/>
        <v>0.13570100027511958</v>
      </c>
      <c r="H66" s="15">
        <f t="shared" si="2"/>
        <v>0.59494100027511954</v>
      </c>
      <c r="I66" s="16"/>
      <c r="J66" s="24"/>
      <c r="K66" s="37"/>
      <c r="L66" s="37"/>
    </row>
    <row r="67" spans="1:18" x14ac:dyDescent="0.25">
      <c r="A67" s="3">
        <v>49</v>
      </c>
      <c r="B67" s="3">
        <v>49690052</v>
      </c>
      <c r="C67" s="3">
        <v>78</v>
      </c>
      <c r="D67" s="26">
        <v>61982</v>
      </c>
      <c r="E67" s="26">
        <v>63775</v>
      </c>
      <c r="F67" s="2">
        <f t="shared" si="0"/>
        <v>1.5419799999999999</v>
      </c>
      <c r="G67" s="14">
        <f t="shared" si="1"/>
        <v>0.1324740678530579</v>
      </c>
      <c r="H67" s="15">
        <f t="shared" si="2"/>
        <v>1.6744540678530577</v>
      </c>
      <c r="I67" s="16"/>
      <c r="J67" s="24"/>
      <c r="K67" s="37"/>
      <c r="L67" s="37"/>
    </row>
    <row r="68" spans="1:18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2">
        <f t="shared" si="0"/>
        <v>0</v>
      </c>
      <c r="G68" s="14">
        <f t="shared" si="1"/>
        <v>0.14775953722071844</v>
      </c>
      <c r="H68" s="15">
        <f t="shared" si="2"/>
        <v>0.14775953722071844</v>
      </c>
      <c r="I68" s="16"/>
      <c r="J68" s="24"/>
      <c r="K68" s="37"/>
      <c r="L68" s="37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1"/>
        <v>9.6807972661849997E-2</v>
      </c>
      <c r="H69" s="15">
        <f t="shared" si="2"/>
        <v>9.6807972661849997E-2</v>
      </c>
      <c r="I69" s="16"/>
      <c r="J69" s="24"/>
      <c r="K69" s="37"/>
      <c r="L69" s="37"/>
      <c r="M69" s="36"/>
      <c r="N69" s="36"/>
      <c r="O69" s="36"/>
      <c r="P69" s="36"/>
      <c r="Q69" s="36"/>
      <c r="R69" s="36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1"/>
        <v>7.1671867479474918E-2</v>
      </c>
      <c r="H70" s="15">
        <f t="shared" si="2"/>
        <v>7.1671867479474918E-2</v>
      </c>
      <c r="I70" s="16"/>
      <c r="J70" s="24"/>
      <c r="K70" s="37"/>
      <c r="L70" s="37"/>
      <c r="M70" s="36"/>
      <c r="N70" s="36"/>
      <c r="O70" s="36"/>
      <c r="P70" s="36"/>
      <c r="Q70" s="36"/>
      <c r="R70" s="36"/>
    </row>
    <row r="71" spans="1:18" x14ac:dyDescent="0.25">
      <c r="A71" s="3">
        <v>53</v>
      </c>
      <c r="B71" s="3">
        <v>49690056</v>
      </c>
      <c r="C71" s="3">
        <v>45.5</v>
      </c>
      <c r="D71" s="26">
        <v>19845</v>
      </c>
      <c r="E71" s="26">
        <v>20925</v>
      </c>
      <c r="F71" s="2">
        <f t="shared" si="0"/>
        <v>0.92879999999999996</v>
      </c>
      <c r="G71" s="14">
        <f t="shared" si="1"/>
        <v>7.7276539580950432E-2</v>
      </c>
      <c r="H71" s="15">
        <f t="shared" si="2"/>
        <v>1.0060765395809503</v>
      </c>
      <c r="I71" s="16"/>
      <c r="J71" s="24"/>
      <c r="K71" s="37"/>
      <c r="L71" s="37"/>
      <c r="M71" s="36"/>
      <c r="N71" s="36"/>
      <c r="O71" s="36"/>
      <c r="P71" s="36"/>
      <c r="Q71" s="36"/>
      <c r="R71" s="36"/>
    </row>
    <row r="72" spans="1:18" x14ac:dyDescent="0.25">
      <c r="A72" s="3">
        <v>54</v>
      </c>
      <c r="B72" s="3">
        <v>49690032</v>
      </c>
      <c r="C72" s="3">
        <v>51.6</v>
      </c>
      <c r="D72" s="26">
        <v>22523</v>
      </c>
      <c r="E72" s="26">
        <v>24044</v>
      </c>
      <c r="F72" s="2">
        <f t="shared" si="0"/>
        <v>1.30806</v>
      </c>
      <c r="G72" s="14">
        <f t="shared" si="1"/>
        <v>8.7636691041253684E-2</v>
      </c>
      <c r="H72" s="15">
        <f t="shared" si="2"/>
        <v>1.3956966910412536</v>
      </c>
      <c r="I72" s="16"/>
      <c r="J72" s="24"/>
      <c r="K72" s="37"/>
      <c r="L72" s="37"/>
      <c r="M72" s="36"/>
      <c r="N72" s="36"/>
      <c r="O72" s="36"/>
      <c r="P72" s="36"/>
      <c r="Q72" s="36"/>
      <c r="R72" s="36"/>
    </row>
    <row r="73" spans="1:18" x14ac:dyDescent="0.25">
      <c r="A73" s="3">
        <v>55</v>
      </c>
      <c r="B73" s="3">
        <v>49690055</v>
      </c>
      <c r="C73" s="3">
        <v>52.7</v>
      </c>
      <c r="D73" s="26">
        <v>42571</v>
      </c>
      <c r="E73" s="26">
        <v>43369</v>
      </c>
      <c r="F73" s="2">
        <f t="shared" si="0"/>
        <v>0.68628</v>
      </c>
      <c r="G73" s="14">
        <f t="shared" si="1"/>
        <v>8.9504915075078864E-2</v>
      </c>
      <c r="H73" s="15">
        <f t="shared" si="2"/>
        <v>0.77578491507507885</v>
      </c>
      <c r="I73" s="16"/>
      <c r="J73" s="24"/>
      <c r="K73" s="37"/>
      <c r="L73" s="37"/>
      <c r="M73" s="36"/>
      <c r="N73" s="36"/>
      <c r="O73" s="36"/>
      <c r="P73" s="36"/>
      <c r="Q73" s="36"/>
      <c r="R73" s="36"/>
    </row>
    <row r="74" spans="1:18" x14ac:dyDescent="0.25">
      <c r="A74" s="3">
        <v>56</v>
      </c>
      <c r="B74" s="3">
        <v>49690058</v>
      </c>
      <c r="C74" s="3">
        <v>49.9</v>
      </c>
      <c r="D74" s="26">
        <v>30979</v>
      </c>
      <c r="E74" s="26">
        <v>31993</v>
      </c>
      <c r="F74" s="2">
        <f t="shared" si="0"/>
        <v>0.87203999999999993</v>
      </c>
      <c r="G74" s="14">
        <f t="shared" si="1"/>
        <v>8.474943571625114E-2</v>
      </c>
      <c r="H74" s="15">
        <f t="shared" si="2"/>
        <v>0.95678943571625108</v>
      </c>
      <c r="I74" s="16"/>
      <c r="J74" s="24"/>
      <c r="K74" s="37"/>
      <c r="L74" s="37"/>
      <c r="M74" s="36"/>
      <c r="N74" s="36"/>
      <c r="O74" s="36"/>
      <c r="P74" s="36"/>
      <c r="Q74" s="36"/>
      <c r="R74" s="36"/>
    </row>
    <row r="75" spans="1:18" x14ac:dyDescent="0.25">
      <c r="A75" s="3">
        <v>57</v>
      </c>
      <c r="B75" s="3">
        <v>49690011</v>
      </c>
      <c r="C75" s="3">
        <v>79.5</v>
      </c>
      <c r="D75" s="26">
        <v>36454</v>
      </c>
      <c r="E75" s="26">
        <v>37725</v>
      </c>
      <c r="F75" s="2">
        <f t="shared" si="0"/>
        <v>1.0930599999999999</v>
      </c>
      <c r="G75" s="14">
        <f t="shared" si="1"/>
        <v>0.13502164608100131</v>
      </c>
      <c r="H75" s="15">
        <f t="shared" si="2"/>
        <v>1.2280816460810011</v>
      </c>
      <c r="I75" s="16"/>
      <c r="J75" s="24"/>
      <c r="K75" s="37"/>
      <c r="L75" s="37"/>
      <c r="M75" s="36"/>
      <c r="N75" s="36"/>
      <c r="O75" s="36"/>
      <c r="P75" s="36"/>
      <c r="Q75" s="36"/>
      <c r="R75" s="36"/>
    </row>
    <row r="76" spans="1:18" x14ac:dyDescent="0.25">
      <c r="A76" s="3">
        <v>58</v>
      </c>
      <c r="B76" s="3">
        <v>49690061</v>
      </c>
      <c r="C76" s="3">
        <v>78.099999999999994</v>
      </c>
      <c r="D76" s="26">
        <v>54060</v>
      </c>
      <c r="E76" s="26">
        <v>55473</v>
      </c>
      <c r="F76" s="2">
        <f t="shared" si="0"/>
        <v>1.2151799999999999</v>
      </c>
      <c r="G76" s="14">
        <f t="shared" si="1"/>
        <v>0.13264390640158744</v>
      </c>
      <c r="H76" s="15">
        <f t="shared" si="2"/>
        <v>1.3478239064015873</v>
      </c>
      <c r="I76" s="16"/>
      <c r="J76" s="24"/>
      <c r="K76" s="37"/>
      <c r="L76" s="37"/>
      <c r="M76" s="36"/>
      <c r="N76" s="36"/>
      <c r="O76" s="36"/>
      <c r="P76" s="36"/>
      <c r="Q76" s="36"/>
      <c r="R76" s="36"/>
    </row>
    <row r="77" spans="1:18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2">
        <f t="shared" si="0"/>
        <v>0</v>
      </c>
      <c r="G77" s="14">
        <f t="shared" si="1"/>
        <v>0.14775953722071844</v>
      </c>
      <c r="H77" s="15">
        <f t="shared" si="2"/>
        <v>0.14775953722071844</v>
      </c>
      <c r="I77" s="16"/>
      <c r="J77" s="24"/>
      <c r="K77" s="37"/>
      <c r="L77" s="37"/>
      <c r="M77" s="36"/>
      <c r="N77" s="36"/>
      <c r="O77" s="36"/>
      <c r="P77" s="36"/>
      <c r="Q77" s="36"/>
      <c r="R77" s="36"/>
    </row>
    <row r="78" spans="1:18" x14ac:dyDescent="0.25">
      <c r="A78" s="3">
        <v>60</v>
      </c>
      <c r="B78" s="3">
        <v>49690049</v>
      </c>
      <c r="C78" s="3">
        <v>56.7</v>
      </c>
      <c r="D78" s="26">
        <v>35068</v>
      </c>
      <c r="E78" s="26">
        <v>35074</v>
      </c>
      <c r="F78" s="2">
        <f t="shared" si="0"/>
        <v>5.1599999999999997E-3</v>
      </c>
      <c r="G78" s="14">
        <f t="shared" si="1"/>
        <v>9.629845701626133E-2</v>
      </c>
      <c r="H78" s="15">
        <f t="shared" si="2"/>
        <v>0.10145845701626133</v>
      </c>
      <c r="I78" s="16"/>
      <c r="J78" s="24"/>
      <c r="K78" s="37"/>
      <c r="L78" s="37"/>
      <c r="M78" s="36"/>
      <c r="N78" s="36"/>
      <c r="O78" s="36"/>
      <c r="P78" s="36"/>
      <c r="Q78" s="36"/>
      <c r="R78" s="36"/>
    </row>
    <row r="79" spans="1:18" x14ac:dyDescent="0.25">
      <c r="A79" s="3">
        <v>61</v>
      </c>
      <c r="B79" s="3">
        <v>49690044</v>
      </c>
      <c r="C79" s="3">
        <v>42.5</v>
      </c>
      <c r="D79" s="26">
        <v>23501</v>
      </c>
      <c r="E79" s="26">
        <v>24483</v>
      </c>
      <c r="F79" s="2">
        <f t="shared" si="0"/>
        <v>0.84451999999999994</v>
      </c>
      <c r="G79" s="14">
        <f t="shared" si="1"/>
        <v>7.2181383125063586E-2</v>
      </c>
      <c r="H79" s="15">
        <f t="shared" si="2"/>
        <v>0.91670138312506355</v>
      </c>
      <c r="I79" s="16"/>
      <c r="J79" s="24"/>
      <c r="K79" s="37"/>
      <c r="L79" s="37"/>
      <c r="M79" s="36"/>
      <c r="N79" s="36"/>
      <c r="O79" s="36"/>
      <c r="P79" s="36"/>
      <c r="Q79" s="36"/>
      <c r="R79" s="36"/>
    </row>
    <row r="80" spans="1:18" x14ac:dyDescent="0.25">
      <c r="A80" s="3">
        <v>62</v>
      </c>
      <c r="B80" s="3">
        <v>49690047</v>
      </c>
      <c r="C80" s="3">
        <v>45.1</v>
      </c>
      <c r="D80" s="26">
        <v>48460</v>
      </c>
      <c r="E80" s="26">
        <v>50895</v>
      </c>
      <c r="F80" s="2">
        <f t="shared" si="0"/>
        <v>2.0941000000000001</v>
      </c>
      <c r="G80" s="14">
        <f t="shared" si="1"/>
        <v>7.6597185386832189E-2</v>
      </c>
      <c r="H80" s="15">
        <f t="shared" si="2"/>
        <v>2.1706971853868322</v>
      </c>
      <c r="I80" s="16"/>
      <c r="J80" s="24"/>
      <c r="K80" s="37"/>
      <c r="L80" s="37"/>
      <c r="M80" s="36"/>
      <c r="N80" s="36"/>
      <c r="O80" s="36"/>
      <c r="P80" s="36"/>
      <c r="Q80" s="36"/>
      <c r="R80" s="36"/>
    </row>
    <row r="81" spans="1:18" x14ac:dyDescent="0.25">
      <c r="A81" s="3">
        <v>63</v>
      </c>
      <c r="B81" s="3">
        <v>17219687</v>
      </c>
      <c r="C81" s="3">
        <v>51.3</v>
      </c>
      <c r="D81" s="26">
        <v>7075</v>
      </c>
      <c r="E81" s="26">
        <v>7747</v>
      </c>
      <c r="F81" s="2">
        <f t="shared" si="0"/>
        <v>0.57791999999999999</v>
      </c>
      <c r="G81" s="14">
        <f t="shared" si="1"/>
        <v>8.7127175395664988E-2</v>
      </c>
      <c r="H81" s="15">
        <f t="shared" si="2"/>
        <v>0.66504717539566494</v>
      </c>
      <c r="I81" s="16"/>
      <c r="J81" s="24"/>
      <c r="K81" s="37"/>
      <c r="L81" s="37"/>
      <c r="M81" s="36"/>
      <c r="N81" s="36"/>
      <c r="O81" s="36"/>
      <c r="P81" s="36"/>
      <c r="Q81" s="36"/>
      <c r="R81" s="36"/>
    </row>
    <row r="82" spans="1:18" x14ac:dyDescent="0.25">
      <c r="A82" s="3">
        <v>64</v>
      </c>
      <c r="B82" s="52" t="s">
        <v>41</v>
      </c>
      <c r="C82" s="3">
        <v>52.3</v>
      </c>
      <c r="D82" s="29">
        <v>11.12</v>
      </c>
      <c r="E82" s="29">
        <v>13.17</v>
      </c>
      <c r="F82" s="2">
        <f>E82-D82</f>
        <v>2.0500000000000007</v>
      </c>
      <c r="G82" s="14">
        <f t="shared" si="1"/>
        <v>8.8825560880960608E-2</v>
      </c>
      <c r="H82" s="15">
        <f t="shared" si="2"/>
        <v>2.1388255608809614</v>
      </c>
      <c r="I82" s="16"/>
      <c r="J82" s="24"/>
      <c r="K82" s="37"/>
      <c r="L82" s="37"/>
      <c r="M82" s="36"/>
      <c r="N82" s="36"/>
      <c r="O82" s="36"/>
      <c r="P82" s="36"/>
      <c r="Q82" s="36"/>
      <c r="R82" s="36"/>
    </row>
    <row r="83" spans="1:18" x14ac:dyDescent="0.25">
      <c r="A83" s="3">
        <v>65</v>
      </c>
      <c r="B83" s="3">
        <v>49690060</v>
      </c>
      <c r="C83" s="3">
        <v>49.5</v>
      </c>
      <c r="D83" s="26">
        <v>36121</v>
      </c>
      <c r="E83" s="26">
        <v>37928</v>
      </c>
      <c r="F83" s="2">
        <f t="shared" ref="F83:F136" si="3">(E83-D83)*0.00086</f>
        <v>1.55402</v>
      </c>
      <c r="G83" s="14">
        <f t="shared" si="1"/>
        <v>8.4070081522132897E-2</v>
      </c>
      <c r="H83" s="15">
        <f t="shared" si="2"/>
        <v>1.6380900815221329</v>
      </c>
      <c r="I83" s="16"/>
      <c r="J83" s="24"/>
      <c r="K83" s="141"/>
      <c r="L83" s="37"/>
      <c r="M83" s="36"/>
      <c r="N83" s="36"/>
      <c r="O83" s="36"/>
      <c r="P83" s="36"/>
      <c r="Q83" s="36"/>
      <c r="R83" s="36"/>
    </row>
    <row r="84" spans="1:18" x14ac:dyDescent="0.25">
      <c r="A84" s="3">
        <v>66</v>
      </c>
      <c r="B84" s="3">
        <v>49690051</v>
      </c>
      <c r="C84" s="3">
        <v>78.900000000000006</v>
      </c>
      <c r="D84" s="26">
        <v>23993</v>
      </c>
      <c r="E84" s="26">
        <v>24086</v>
      </c>
      <c r="F84" s="2">
        <f t="shared" si="3"/>
        <v>7.9979999999999996E-2</v>
      </c>
      <c r="G84" s="14">
        <f t="shared" ref="G84:G136" si="4">C84/6906.1*$G$12</f>
        <v>0.13400261478982395</v>
      </c>
      <c r="H84" s="15">
        <f t="shared" ref="H84:H136" si="5">F84+G84</f>
        <v>0.21398261478982394</v>
      </c>
      <c r="I84" s="16"/>
      <c r="J84" s="24"/>
      <c r="K84" s="37"/>
      <c r="L84" s="37"/>
      <c r="M84" s="36"/>
      <c r="N84" s="36"/>
      <c r="O84" s="36"/>
      <c r="P84" s="36"/>
      <c r="Q84" s="36"/>
      <c r="R84" s="36"/>
    </row>
    <row r="85" spans="1:18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4"/>
        <v>0.13264390640158744</v>
      </c>
      <c r="H85" s="15">
        <f t="shared" si="5"/>
        <v>0.13264390640158744</v>
      </c>
      <c r="I85" s="16"/>
      <c r="J85" s="24"/>
      <c r="K85" s="37"/>
      <c r="L85" s="37"/>
      <c r="M85" s="36"/>
      <c r="N85" s="36"/>
      <c r="O85" s="36"/>
      <c r="P85" s="36"/>
      <c r="Q85" s="36"/>
      <c r="R85" s="36"/>
    </row>
    <row r="86" spans="1:18" x14ac:dyDescent="0.25">
      <c r="A86" s="3">
        <v>68</v>
      </c>
      <c r="B86" s="3">
        <v>49690030</v>
      </c>
      <c r="C86" s="3">
        <v>78.099999999999994</v>
      </c>
      <c r="D86" s="26">
        <v>39602</v>
      </c>
      <c r="E86" s="26">
        <v>39687</v>
      </c>
      <c r="F86" s="2">
        <f t="shared" si="3"/>
        <v>7.3099999999999998E-2</v>
      </c>
      <c r="G86" s="14">
        <f t="shared" si="4"/>
        <v>0.13264390640158744</v>
      </c>
      <c r="H86" s="15">
        <f t="shared" si="5"/>
        <v>0.20574390640158743</v>
      </c>
      <c r="I86" s="16"/>
      <c r="J86" s="24"/>
      <c r="K86" s="37"/>
      <c r="L86" s="37"/>
      <c r="M86" s="36"/>
      <c r="N86" s="36"/>
      <c r="O86" s="36"/>
      <c r="P86" s="36"/>
      <c r="Q86" s="36"/>
      <c r="R86" s="36"/>
    </row>
    <row r="87" spans="1:18" x14ac:dyDescent="0.25">
      <c r="A87" s="3">
        <v>69</v>
      </c>
      <c r="B87" s="3">
        <v>49690022</v>
      </c>
      <c r="C87" s="3">
        <v>56.8</v>
      </c>
      <c r="D87" s="26">
        <v>20235</v>
      </c>
      <c r="E87" s="26">
        <v>21389</v>
      </c>
      <c r="F87" s="2">
        <f t="shared" si="3"/>
        <v>0.99243999999999999</v>
      </c>
      <c r="G87" s="14">
        <f t="shared" si="4"/>
        <v>9.6468295564790876E-2</v>
      </c>
      <c r="H87" s="15">
        <f t="shared" si="5"/>
        <v>1.0889082955647909</v>
      </c>
      <c r="I87" s="16"/>
      <c r="J87" s="24"/>
      <c r="K87" s="37"/>
      <c r="L87" s="37"/>
      <c r="M87" s="36"/>
      <c r="N87" s="36"/>
      <c r="O87" s="36"/>
      <c r="P87" s="36"/>
      <c r="Q87" s="36"/>
      <c r="R87" s="36"/>
    </row>
    <row r="88" spans="1:18" x14ac:dyDescent="0.25">
      <c r="A88" s="3">
        <v>70</v>
      </c>
      <c r="B88" s="3">
        <v>49690018</v>
      </c>
      <c r="C88" s="3">
        <v>42</v>
      </c>
      <c r="D88" s="26">
        <v>26107</v>
      </c>
      <c r="E88" s="26">
        <v>27111</v>
      </c>
      <c r="F88" s="2">
        <f t="shared" si="3"/>
        <v>0.86343999999999999</v>
      </c>
      <c r="G88" s="14">
        <f t="shared" si="4"/>
        <v>7.1332190382415783E-2</v>
      </c>
      <c r="H88" s="15">
        <f t="shared" si="5"/>
        <v>0.93477219038241577</v>
      </c>
      <c r="I88" s="16"/>
      <c r="J88" s="24"/>
      <c r="K88" s="37"/>
      <c r="L88" s="37"/>
      <c r="M88" s="36"/>
      <c r="N88" s="36"/>
      <c r="O88" s="36"/>
      <c r="P88" s="36"/>
      <c r="Q88" s="36"/>
      <c r="R88" s="36"/>
    </row>
    <row r="89" spans="1:18" x14ac:dyDescent="0.25">
      <c r="A89" s="3">
        <v>71</v>
      </c>
      <c r="B89" s="3">
        <v>49690021</v>
      </c>
      <c r="C89" s="3">
        <v>45.2</v>
      </c>
      <c r="D89" s="26">
        <v>25615</v>
      </c>
      <c r="E89" s="26">
        <v>26568</v>
      </c>
      <c r="F89" s="2">
        <f t="shared" si="3"/>
        <v>0.81957999999999998</v>
      </c>
      <c r="G89" s="14">
        <f t="shared" si="4"/>
        <v>7.6767023935361764E-2</v>
      </c>
      <c r="H89" s="15">
        <f t="shared" si="5"/>
        <v>0.8963470239353617</v>
      </c>
      <c r="I89" s="16"/>
      <c r="J89" s="24"/>
      <c r="K89" s="37"/>
      <c r="L89" s="37"/>
      <c r="M89" s="36"/>
      <c r="N89" s="36"/>
      <c r="O89" s="36"/>
      <c r="P89" s="36"/>
      <c r="Q89" s="36"/>
      <c r="R89" s="36"/>
    </row>
    <row r="90" spans="1:18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4"/>
        <v>8.7297013944194563E-2</v>
      </c>
      <c r="H90" s="15">
        <f t="shared" si="5"/>
        <v>8.7297013944194563E-2</v>
      </c>
      <c r="I90" s="16"/>
      <c r="J90" s="24"/>
      <c r="K90" s="37"/>
      <c r="L90" s="37"/>
      <c r="M90" s="36"/>
      <c r="N90" s="36"/>
      <c r="O90" s="36"/>
      <c r="P90" s="36"/>
      <c r="Q90" s="36"/>
      <c r="R90" s="36"/>
    </row>
    <row r="91" spans="1:18" x14ac:dyDescent="0.25">
      <c r="A91" s="3">
        <v>73</v>
      </c>
      <c r="B91" s="3">
        <v>49690034</v>
      </c>
      <c r="C91" s="3">
        <v>52.1</v>
      </c>
      <c r="D91" s="26">
        <v>34416</v>
      </c>
      <c r="E91" s="26">
        <v>35585</v>
      </c>
      <c r="F91" s="2">
        <f t="shared" si="3"/>
        <v>1.0053399999999999</v>
      </c>
      <c r="G91" s="14">
        <f t="shared" si="4"/>
        <v>8.8485883783901501E-2</v>
      </c>
      <c r="H91" s="15">
        <f t="shared" si="5"/>
        <v>1.0938258837839014</v>
      </c>
      <c r="I91" s="16"/>
      <c r="J91" s="24"/>
      <c r="K91" s="37"/>
      <c r="L91" s="37"/>
    </row>
    <row r="92" spans="1:18" x14ac:dyDescent="0.25">
      <c r="A92" s="3">
        <v>74</v>
      </c>
      <c r="B92" s="3">
        <v>49777205</v>
      </c>
      <c r="C92" s="3">
        <v>49.7</v>
      </c>
      <c r="D92" s="26">
        <v>18689</v>
      </c>
      <c r="E92" s="26">
        <v>18709</v>
      </c>
      <c r="F92" s="2">
        <f t="shared" si="3"/>
        <v>1.72E-2</v>
      </c>
      <c r="G92" s="14">
        <f t="shared" si="4"/>
        <v>8.4409758619192019E-2</v>
      </c>
      <c r="H92" s="15">
        <f t="shared" si="5"/>
        <v>0.10160975861919203</v>
      </c>
      <c r="I92" s="16"/>
      <c r="J92" s="24"/>
      <c r="K92" s="37"/>
      <c r="L92" s="37"/>
    </row>
    <row r="93" spans="1:18" x14ac:dyDescent="0.25">
      <c r="A93" s="3">
        <v>75</v>
      </c>
      <c r="B93" s="3">
        <v>49730686</v>
      </c>
      <c r="C93" s="3">
        <v>79</v>
      </c>
      <c r="D93" s="26">
        <v>39964</v>
      </c>
      <c r="E93" s="26">
        <v>41298</v>
      </c>
      <c r="F93" s="2">
        <f t="shared" si="3"/>
        <v>1.14724</v>
      </c>
      <c r="G93" s="14">
        <f t="shared" si="4"/>
        <v>0.13417245333835351</v>
      </c>
      <c r="H93" s="15">
        <f t="shared" si="5"/>
        <v>1.2814124533383535</v>
      </c>
      <c r="I93" s="16"/>
      <c r="J93" s="24"/>
      <c r="K93" s="37"/>
      <c r="L93" s="37"/>
    </row>
    <row r="94" spans="1:18" x14ac:dyDescent="0.25">
      <c r="A94" s="3">
        <v>76</v>
      </c>
      <c r="B94" s="3">
        <v>49690025</v>
      </c>
      <c r="C94" s="3">
        <v>78.3</v>
      </c>
      <c r="D94" s="26">
        <v>55370</v>
      </c>
      <c r="E94" s="26">
        <v>57623</v>
      </c>
      <c r="F94" s="2">
        <f t="shared" si="3"/>
        <v>1.9375799999999999</v>
      </c>
      <c r="G94" s="14">
        <f t="shared" si="4"/>
        <v>0.13298358349864656</v>
      </c>
      <c r="H94" s="15">
        <f t="shared" si="5"/>
        <v>2.0705635834986462</v>
      </c>
      <c r="I94" s="16"/>
      <c r="J94" s="24"/>
      <c r="K94" s="37"/>
      <c r="L94" s="37"/>
    </row>
    <row r="95" spans="1:18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4"/>
        <v>0.13281374495011702</v>
      </c>
      <c r="H95" s="15">
        <f t="shared" si="5"/>
        <v>0.13281374495011702</v>
      </c>
      <c r="I95" s="16"/>
      <c r="J95" s="24"/>
      <c r="K95" s="37"/>
      <c r="L95" s="37"/>
    </row>
    <row r="96" spans="1:18" x14ac:dyDescent="0.25">
      <c r="A96" s="3">
        <v>78</v>
      </c>
      <c r="B96" s="3">
        <v>49730694</v>
      </c>
      <c r="C96" s="3">
        <v>56.7</v>
      </c>
      <c r="D96" s="26">
        <v>16544</v>
      </c>
      <c r="E96" s="26">
        <v>17787</v>
      </c>
      <c r="F96" s="2">
        <f t="shared" si="3"/>
        <v>1.06898</v>
      </c>
      <c r="G96" s="14">
        <f t="shared" si="4"/>
        <v>9.629845701626133E-2</v>
      </c>
      <c r="H96" s="15">
        <f t="shared" si="5"/>
        <v>1.1652784570162613</v>
      </c>
      <c r="I96" s="16"/>
      <c r="J96" s="160"/>
      <c r="K96" s="158"/>
      <c r="L96" s="158"/>
      <c r="M96" s="155"/>
      <c r="N96" s="155"/>
      <c r="O96" s="155"/>
    </row>
    <row r="97" spans="1:15" x14ac:dyDescent="0.25">
      <c r="A97" s="3">
        <v>79</v>
      </c>
      <c r="B97" s="3">
        <v>49690039</v>
      </c>
      <c r="C97" s="3">
        <v>42</v>
      </c>
      <c r="D97" s="26">
        <v>3809</v>
      </c>
      <c r="E97" s="26">
        <v>3874</v>
      </c>
      <c r="F97" s="2">
        <f t="shared" si="3"/>
        <v>5.5899999999999998E-2</v>
      </c>
      <c r="G97" s="14">
        <f t="shared" si="4"/>
        <v>7.1332190382415783E-2</v>
      </c>
      <c r="H97" s="15">
        <f t="shared" si="5"/>
        <v>0.12723219038241579</v>
      </c>
      <c r="I97" s="16"/>
      <c r="J97" s="160"/>
      <c r="K97" s="158"/>
      <c r="L97" s="158"/>
      <c r="M97" s="155"/>
      <c r="N97" s="155"/>
      <c r="O97" s="155"/>
    </row>
    <row r="98" spans="1:15" x14ac:dyDescent="0.25">
      <c r="A98" s="3">
        <v>80</v>
      </c>
      <c r="B98" s="3">
        <v>49730693</v>
      </c>
      <c r="C98" s="3">
        <v>44.9</v>
      </c>
      <c r="D98" s="26">
        <v>30069</v>
      </c>
      <c r="E98" s="26">
        <v>30088</v>
      </c>
      <c r="F98" s="2">
        <f t="shared" si="3"/>
        <v>1.634E-2</v>
      </c>
      <c r="G98" s="14">
        <f t="shared" si="4"/>
        <v>7.6257508289773068E-2</v>
      </c>
      <c r="H98" s="15">
        <f t="shared" si="5"/>
        <v>9.2597508289773062E-2</v>
      </c>
      <c r="I98" s="16"/>
      <c r="J98" s="160"/>
      <c r="K98" s="158"/>
      <c r="L98" s="158"/>
      <c r="M98" s="155"/>
      <c r="N98" s="155"/>
      <c r="O98" s="155"/>
    </row>
    <row r="99" spans="1:15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4"/>
        <v>8.7127175395664988E-2</v>
      </c>
      <c r="H99" s="15">
        <f t="shared" si="5"/>
        <v>8.7127175395664988E-2</v>
      </c>
      <c r="I99" s="16"/>
      <c r="J99" s="160"/>
      <c r="K99" s="158"/>
      <c r="L99" s="158"/>
      <c r="M99" s="155"/>
      <c r="N99" s="155"/>
      <c r="O99" s="155"/>
    </row>
    <row r="100" spans="1:15" x14ac:dyDescent="0.25">
      <c r="A100" s="3">
        <v>82</v>
      </c>
      <c r="B100" s="3">
        <v>49777206</v>
      </c>
      <c r="C100" s="3">
        <v>51.6</v>
      </c>
      <c r="D100" s="26">
        <v>45844</v>
      </c>
      <c r="E100" s="26">
        <v>47324</v>
      </c>
      <c r="F100" s="2">
        <f t="shared" si="3"/>
        <v>1.2727999999999999</v>
      </c>
      <c r="G100" s="14">
        <f t="shared" si="4"/>
        <v>8.7636691041253684E-2</v>
      </c>
      <c r="H100" s="15">
        <f t="shared" si="5"/>
        <v>1.3604366910412535</v>
      </c>
      <c r="I100" s="16"/>
      <c r="J100" s="160"/>
      <c r="K100" s="158"/>
      <c r="L100" s="158"/>
      <c r="M100" s="155"/>
      <c r="N100" s="155"/>
      <c r="O100" s="155"/>
    </row>
    <row r="101" spans="1:15" x14ac:dyDescent="0.25">
      <c r="A101" s="3">
        <v>83</v>
      </c>
      <c r="B101" s="3">
        <v>49777193</v>
      </c>
      <c r="C101" s="3">
        <v>49.7</v>
      </c>
      <c r="D101" s="26">
        <v>13029</v>
      </c>
      <c r="E101" s="26">
        <v>13879</v>
      </c>
      <c r="F101" s="2">
        <f t="shared" si="3"/>
        <v>0.73099999999999998</v>
      </c>
      <c r="G101" s="14">
        <f t="shared" si="4"/>
        <v>8.4409758619192019E-2</v>
      </c>
      <c r="H101" s="15">
        <f t="shared" si="5"/>
        <v>0.81540975861919196</v>
      </c>
      <c r="I101" s="16"/>
      <c r="J101" s="160"/>
      <c r="K101" s="158"/>
      <c r="L101" s="158"/>
      <c r="M101" s="155"/>
      <c r="N101" s="155"/>
      <c r="O101" s="155"/>
    </row>
    <row r="102" spans="1:15" x14ac:dyDescent="0.25">
      <c r="A102" s="3">
        <v>84</v>
      </c>
      <c r="B102" s="3">
        <v>49777196</v>
      </c>
      <c r="C102" s="3">
        <v>75.7</v>
      </c>
      <c r="D102" s="26">
        <v>13923</v>
      </c>
      <c r="E102" s="26">
        <v>15044</v>
      </c>
      <c r="F102" s="2">
        <f t="shared" si="3"/>
        <v>0.96406000000000003</v>
      </c>
      <c r="G102" s="14">
        <f t="shared" si="4"/>
        <v>0.12856778123687798</v>
      </c>
      <c r="H102" s="15">
        <f t="shared" si="5"/>
        <v>1.0926277812368781</v>
      </c>
      <c r="I102" s="16"/>
      <c r="J102" s="160"/>
      <c r="K102" s="158"/>
      <c r="L102" s="158"/>
      <c r="M102" s="155"/>
      <c r="N102" s="155"/>
      <c r="O102" s="155"/>
    </row>
    <row r="103" spans="1:15" x14ac:dyDescent="0.25">
      <c r="A103" s="3">
        <v>85</v>
      </c>
      <c r="B103" s="3">
        <v>49777188</v>
      </c>
      <c r="C103" s="3">
        <v>88.1</v>
      </c>
      <c r="D103" s="26">
        <v>40904</v>
      </c>
      <c r="E103" s="26">
        <v>41811</v>
      </c>
      <c r="F103" s="2">
        <f t="shared" si="3"/>
        <v>0.78001999999999994</v>
      </c>
      <c r="G103" s="14">
        <f t="shared" si="4"/>
        <v>0.14962776125454358</v>
      </c>
      <c r="H103" s="15">
        <f t="shared" si="5"/>
        <v>0.92964776125454351</v>
      </c>
      <c r="I103" s="16"/>
      <c r="J103" s="160"/>
      <c r="K103" s="158"/>
      <c r="L103" s="158"/>
      <c r="M103" s="155"/>
      <c r="N103" s="155"/>
      <c r="O103" s="155"/>
    </row>
    <row r="104" spans="1:15" x14ac:dyDescent="0.25">
      <c r="A104" s="3">
        <v>86</v>
      </c>
      <c r="B104" s="3">
        <v>49690031</v>
      </c>
      <c r="C104" s="3">
        <v>49</v>
      </c>
      <c r="D104" s="26">
        <v>32802</v>
      </c>
      <c r="E104" s="26">
        <v>34825</v>
      </c>
      <c r="F104" s="2">
        <f t="shared" si="3"/>
        <v>1.7397799999999999</v>
      </c>
      <c r="G104" s="14">
        <f t="shared" si="4"/>
        <v>8.3220888779485094E-2</v>
      </c>
      <c r="H104" s="15">
        <f t="shared" si="5"/>
        <v>1.8230008887794851</v>
      </c>
      <c r="I104" s="16"/>
      <c r="J104" s="160"/>
      <c r="K104" s="158"/>
      <c r="L104" s="158"/>
      <c r="M104" s="155"/>
      <c r="N104" s="155"/>
      <c r="O104" s="155"/>
    </row>
    <row r="105" spans="1:15" x14ac:dyDescent="0.25">
      <c r="A105" s="3">
        <v>87</v>
      </c>
      <c r="B105" s="3">
        <v>49730696</v>
      </c>
      <c r="C105" s="3">
        <v>42.6</v>
      </c>
      <c r="D105" s="26">
        <v>18544</v>
      </c>
      <c r="E105" s="26">
        <v>19405</v>
      </c>
      <c r="F105" s="2">
        <f t="shared" si="3"/>
        <v>0.74046000000000001</v>
      </c>
      <c r="G105" s="14">
        <f t="shared" si="4"/>
        <v>7.2351221673593161E-2</v>
      </c>
      <c r="H105" s="15">
        <f t="shared" si="5"/>
        <v>0.81281122167359321</v>
      </c>
      <c r="I105" s="16"/>
      <c r="J105" s="160"/>
      <c r="K105" s="158"/>
      <c r="L105" s="158"/>
      <c r="M105" s="155"/>
      <c r="N105" s="155"/>
      <c r="O105" s="155"/>
    </row>
    <row r="106" spans="1:15" x14ac:dyDescent="0.25">
      <c r="A106" s="3">
        <v>88</v>
      </c>
      <c r="B106" s="3">
        <v>49777183</v>
      </c>
      <c r="C106" s="3">
        <v>45</v>
      </c>
      <c r="D106" s="26">
        <v>11852</v>
      </c>
      <c r="E106" s="26">
        <v>11858</v>
      </c>
      <c r="F106" s="2">
        <f t="shared" si="3"/>
        <v>5.1599999999999997E-3</v>
      </c>
      <c r="G106" s="14">
        <f t="shared" si="4"/>
        <v>7.6427346838302629E-2</v>
      </c>
      <c r="H106" s="15">
        <f t="shared" si="5"/>
        <v>8.1587346838302627E-2</v>
      </c>
      <c r="I106" s="16"/>
      <c r="J106" s="160"/>
      <c r="K106" s="158"/>
      <c r="L106" s="158"/>
      <c r="M106" s="155"/>
      <c r="N106" s="155"/>
      <c r="O106" s="155"/>
    </row>
    <row r="107" spans="1:15" x14ac:dyDescent="0.25">
      <c r="A107" s="3">
        <v>89</v>
      </c>
      <c r="B107" s="3">
        <v>49690045</v>
      </c>
      <c r="C107" s="3">
        <v>51.2</v>
      </c>
      <c r="D107" s="26">
        <v>40971</v>
      </c>
      <c r="E107" s="26">
        <v>41346</v>
      </c>
      <c r="F107" s="2">
        <f t="shared" si="3"/>
        <v>0.32250000000000001</v>
      </c>
      <c r="G107" s="14">
        <f t="shared" si="4"/>
        <v>8.6957336847135441E-2</v>
      </c>
      <c r="H107" s="15">
        <f t="shared" si="5"/>
        <v>0.40945733684713548</v>
      </c>
      <c r="I107" s="16"/>
      <c r="J107" s="160"/>
      <c r="K107" s="158"/>
      <c r="L107" s="158"/>
      <c r="M107" s="155"/>
      <c r="N107" s="155"/>
      <c r="O107" s="155"/>
    </row>
    <row r="108" spans="1:15" x14ac:dyDescent="0.25">
      <c r="A108" s="3">
        <v>90</v>
      </c>
      <c r="B108" s="3">
        <v>49777189</v>
      </c>
      <c r="C108" s="3">
        <v>52.1</v>
      </c>
      <c r="D108" s="26">
        <v>30656</v>
      </c>
      <c r="E108" s="26">
        <v>31740</v>
      </c>
      <c r="F108" s="2">
        <f t="shared" si="3"/>
        <v>0.93223999999999996</v>
      </c>
      <c r="G108" s="14">
        <f t="shared" si="4"/>
        <v>8.8485883783901501E-2</v>
      </c>
      <c r="H108" s="15">
        <f t="shared" si="5"/>
        <v>1.0207258837839015</v>
      </c>
      <c r="I108" s="16"/>
      <c r="J108" s="160"/>
      <c r="K108" s="158"/>
      <c r="L108" s="158"/>
      <c r="M108" s="155"/>
      <c r="N108" s="155"/>
      <c r="O108" s="155"/>
    </row>
    <row r="109" spans="1:15" x14ac:dyDescent="0.25">
      <c r="A109" s="3">
        <v>91</v>
      </c>
      <c r="B109" s="3">
        <v>49777185</v>
      </c>
      <c r="C109" s="3">
        <v>49.8</v>
      </c>
      <c r="D109" s="26">
        <v>41848</v>
      </c>
      <c r="E109" s="26">
        <v>42676</v>
      </c>
      <c r="F109" s="2">
        <f t="shared" si="3"/>
        <v>0.71207999999999994</v>
      </c>
      <c r="G109" s="14">
        <f t="shared" si="4"/>
        <v>8.4579597167721565E-2</v>
      </c>
      <c r="H109" s="15">
        <f t="shared" si="5"/>
        <v>0.7966595971677215</v>
      </c>
      <c r="I109" s="16"/>
      <c r="J109" s="160"/>
      <c r="K109" s="158"/>
      <c r="L109" s="158"/>
      <c r="M109" s="155"/>
      <c r="N109" s="155"/>
      <c r="O109" s="155"/>
    </row>
    <row r="110" spans="1:15" x14ac:dyDescent="0.25">
      <c r="A110" s="3">
        <v>92</v>
      </c>
      <c r="B110" s="3">
        <v>49777190</v>
      </c>
      <c r="C110" s="3">
        <v>75.5</v>
      </c>
      <c r="D110" s="26">
        <v>38381</v>
      </c>
      <c r="E110" s="26">
        <v>38872</v>
      </c>
      <c r="F110" s="2">
        <f t="shared" si="3"/>
        <v>0.42225999999999997</v>
      </c>
      <c r="G110" s="14">
        <f t="shared" si="4"/>
        <v>0.12822810413981886</v>
      </c>
      <c r="H110" s="15">
        <f t="shared" si="5"/>
        <v>0.55048810413981886</v>
      </c>
      <c r="I110" s="16"/>
      <c r="J110" s="160"/>
      <c r="K110" s="158"/>
      <c r="L110" s="158"/>
      <c r="M110" s="155"/>
      <c r="N110" s="155"/>
      <c r="O110" s="155"/>
    </row>
    <row r="111" spans="1:15" x14ac:dyDescent="0.25">
      <c r="A111" s="3">
        <v>93</v>
      </c>
      <c r="B111" s="3">
        <v>49730704</v>
      </c>
      <c r="C111" s="3">
        <v>34</v>
      </c>
      <c r="D111" s="26">
        <v>8239</v>
      </c>
      <c r="E111" s="26">
        <v>8239</v>
      </c>
      <c r="F111" s="2">
        <v>0.87419999999999998</v>
      </c>
      <c r="G111" s="14">
        <f t="shared" si="4"/>
        <v>5.7745106500050873E-2</v>
      </c>
      <c r="H111" s="15">
        <f t="shared" si="5"/>
        <v>0.9319451065000508</v>
      </c>
      <c r="I111" s="16"/>
      <c r="J111" s="163"/>
      <c r="K111" s="160"/>
      <c r="L111" s="158"/>
      <c r="M111" s="155"/>
      <c r="N111" s="155"/>
      <c r="O111" s="155"/>
    </row>
    <row r="112" spans="1:15" x14ac:dyDescent="0.25">
      <c r="A112" s="97" t="s">
        <v>3</v>
      </c>
      <c r="B112" s="97" t="s">
        <v>120</v>
      </c>
      <c r="C112" s="3">
        <v>49.1</v>
      </c>
      <c r="D112" s="17">
        <v>0</v>
      </c>
      <c r="E112" s="17">
        <v>0.77400000000000002</v>
      </c>
      <c r="F112" s="2">
        <f>((11034-10164)*0.00086)+(E112-D112)</f>
        <v>1.5222</v>
      </c>
      <c r="G112" s="14">
        <f t="shared" si="4"/>
        <v>8.3390727328014655E-2</v>
      </c>
      <c r="H112" s="15">
        <f t="shared" si="5"/>
        <v>1.6055907273280146</v>
      </c>
      <c r="I112" s="16"/>
      <c r="J112" s="164"/>
      <c r="K112" s="158"/>
      <c r="L112" s="158"/>
      <c r="M112" s="155"/>
      <c r="N112" s="155"/>
      <c r="O112" s="155"/>
    </row>
    <row r="113" spans="1:15" x14ac:dyDescent="0.25">
      <c r="A113" s="3">
        <v>94</v>
      </c>
      <c r="B113" s="3">
        <v>49777209</v>
      </c>
      <c r="C113" s="3">
        <v>48.5</v>
      </c>
      <c r="D113" s="26">
        <v>4727</v>
      </c>
      <c r="E113" s="26">
        <v>4727</v>
      </c>
      <c r="F113" s="2">
        <f t="shared" si="3"/>
        <v>0</v>
      </c>
      <c r="G113" s="14">
        <f t="shared" si="4"/>
        <v>8.2371696036837277E-2</v>
      </c>
      <c r="H113" s="15">
        <f t="shared" si="5"/>
        <v>8.2371696036837277E-2</v>
      </c>
      <c r="I113" s="16"/>
      <c r="J113" s="163"/>
      <c r="K113" s="160"/>
      <c r="L113" s="158"/>
      <c r="M113" s="155"/>
      <c r="N113" s="155"/>
      <c r="O113" s="155"/>
    </row>
    <row r="114" spans="1:15" x14ac:dyDescent="0.25">
      <c r="A114" s="3">
        <v>95</v>
      </c>
      <c r="B114" s="3">
        <v>49777195</v>
      </c>
      <c r="C114" s="3">
        <v>42.4</v>
      </c>
      <c r="D114" s="26">
        <v>19527</v>
      </c>
      <c r="E114" s="26">
        <v>20682</v>
      </c>
      <c r="F114" s="2">
        <f t="shared" si="3"/>
        <v>0.99329999999999996</v>
      </c>
      <c r="G114" s="14">
        <f t="shared" si="4"/>
        <v>7.2011544576534026E-2</v>
      </c>
      <c r="H114" s="15">
        <f t="shared" si="5"/>
        <v>1.065311544576534</v>
      </c>
      <c r="I114" s="16"/>
      <c r="J114" s="24"/>
      <c r="K114" s="37"/>
      <c r="L114" s="37"/>
    </row>
    <row r="115" spans="1:15" x14ac:dyDescent="0.25">
      <c r="A115" s="3">
        <v>96</v>
      </c>
      <c r="B115" s="3">
        <v>49777187</v>
      </c>
      <c r="C115" s="3">
        <v>46</v>
      </c>
      <c r="D115" s="26">
        <v>34883</v>
      </c>
      <c r="E115" s="26">
        <v>36130</v>
      </c>
      <c r="F115" s="2">
        <f t="shared" si="3"/>
        <v>1.0724199999999999</v>
      </c>
      <c r="G115" s="14">
        <f t="shared" si="4"/>
        <v>7.8125732323598249E-2</v>
      </c>
      <c r="H115" s="15">
        <f t="shared" si="5"/>
        <v>1.1505457323235981</v>
      </c>
      <c r="I115" s="16"/>
      <c r="J115" s="24"/>
      <c r="K115" s="37"/>
      <c r="L115" s="37"/>
    </row>
    <row r="116" spans="1:15" x14ac:dyDescent="0.25">
      <c r="A116" s="3">
        <v>97</v>
      </c>
      <c r="B116" s="3">
        <v>49730692</v>
      </c>
      <c r="C116" s="3">
        <v>52.4</v>
      </c>
      <c r="D116" s="26">
        <v>19978</v>
      </c>
      <c r="E116" s="26">
        <v>20593</v>
      </c>
      <c r="F116" s="2">
        <f t="shared" si="3"/>
        <v>0.52890000000000004</v>
      </c>
      <c r="G116" s="14">
        <f t="shared" si="4"/>
        <v>8.8995399429490168E-2</v>
      </c>
      <c r="H116" s="15">
        <f t="shared" si="5"/>
        <v>0.61789539942949023</v>
      </c>
      <c r="I116" s="16"/>
      <c r="J116" s="24"/>
      <c r="K116" s="37"/>
      <c r="L116" s="37"/>
    </row>
    <row r="117" spans="1:15" x14ac:dyDescent="0.25">
      <c r="A117" s="3">
        <v>98</v>
      </c>
      <c r="B117" s="3">
        <v>49730699</v>
      </c>
      <c r="C117" s="3">
        <v>51.7</v>
      </c>
      <c r="D117" s="26">
        <v>45243</v>
      </c>
      <c r="E117" s="26">
        <v>46921</v>
      </c>
      <c r="F117" s="2">
        <f t="shared" si="3"/>
        <v>1.4430799999999999</v>
      </c>
      <c r="G117" s="14">
        <f t="shared" si="4"/>
        <v>8.7806529589783244E-2</v>
      </c>
      <c r="H117" s="15">
        <f t="shared" si="5"/>
        <v>1.5308865295897831</v>
      </c>
      <c r="I117" s="16"/>
      <c r="J117" s="24"/>
      <c r="K117" s="37"/>
      <c r="L117" s="37"/>
    </row>
    <row r="118" spans="1:15" x14ac:dyDescent="0.25">
      <c r="A118" s="3">
        <v>99</v>
      </c>
      <c r="B118" s="3">
        <v>49730683</v>
      </c>
      <c r="C118" s="3">
        <v>50.1</v>
      </c>
      <c r="D118" s="26">
        <v>34506</v>
      </c>
      <c r="E118" s="26">
        <v>35931</v>
      </c>
      <c r="F118" s="2">
        <f t="shared" si="3"/>
        <v>1.2255</v>
      </c>
      <c r="G118" s="14">
        <f t="shared" si="4"/>
        <v>8.5089112813310261E-2</v>
      </c>
      <c r="H118" s="15">
        <f t="shared" si="5"/>
        <v>1.3105891128133103</v>
      </c>
      <c r="I118" s="16"/>
      <c r="J118" s="24"/>
      <c r="K118" s="37"/>
      <c r="L118" s="37"/>
    </row>
    <row r="119" spans="1:15" x14ac:dyDescent="0.25">
      <c r="A119" s="3">
        <v>100</v>
      </c>
      <c r="B119" s="3">
        <v>49730685</v>
      </c>
      <c r="C119" s="3">
        <v>76.599999999999994</v>
      </c>
      <c r="D119" s="26">
        <v>25004</v>
      </c>
      <c r="E119" s="26">
        <v>26360</v>
      </c>
      <c r="F119" s="2">
        <f t="shared" si="3"/>
        <v>1.1661599999999999</v>
      </c>
      <c r="G119" s="14">
        <f t="shared" si="4"/>
        <v>0.13009632817364403</v>
      </c>
      <c r="H119" s="15">
        <f t="shared" si="5"/>
        <v>1.2962563281736439</v>
      </c>
      <c r="I119" s="16"/>
      <c r="J119" s="24"/>
      <c r="K119" s="37"/>
      <c r="L119" s="37"/>
    </row>
    <row r="120" spans="1:15" x14ac:dyDescent="0.25">
      <c r="A120" s="3">
        <v>101</v>
      </c>
      <c r="B120" s="3">
        <v>49730406</v>
      </c>
      <c r="C120" s="3">
        <v>90.4</v>
      </c>
      <c r="D120" s="26">
        <v>69925</v>
      </c>
      <c r="E120" s="26">
        <v>72263</v>
      </c>
      <c r="F120" s="2">
        <f t="shared" si="3"/>
        <v>2.0106799999999998</v>
      </c>
      <c r="G120" s="14">
        <f t="shared" si="4"/>
        <v>0.15353404787072353</v>
      </c>
      <c r="H120" s="15">
        <f t="shared" si="5"/>
        <v>2.1642140478707232</v>
      </c>
      <c r="I120" s="16"/>
      <c r="J120" s="24"/>
      <c r="K120" s="37"/>
      <c r="L120" s="37"/>
    </row>
    <row r="121" spans="1:15" x14ac:dyDescent="0.25">
      <c r="A121" s="3">
        <v>102</v>
      </c>
      <c r="B121" s="3">
        <v>49730702</v>
      </c>
      <c r="C121" s="3">
        <v>48</v>
      </c>
      <c r="D121" s="26">
        <v>34704</v>
      </c>
      <c r="E121" s="26">
        <v>35791</v>
      </c>
      <c r="F121" s="2">
        <f t="shared" si="3"/>
        <v>0.93481999999999998</v>
      </c>
      <c r="G121" s="14">
        <f t="shared" si="4"/>
        <v>8.1522503294189474E-2</v>
      </c>
      <c r="H121" s="15">
        <f t="shared" si="5"/>
        <v>1.0163425032941895</v>
      </c>
      <c r="I121" s="16"/>
      <c r="J121" s="24"/>
      <c r="K121" s="37"/>
      <c r="L121" s="37"/>
    </row>
    <row r="122" spans="1:15" x14ac:dyDescent="0.25">
      <c r="A122" s="3">
        <v>103</v>
      </c>
      <c r="B122" s="3">
        <v>49730700</v>
      </c>
      <c r="C122" s="3">
        <v>42.5</v>
      </c>
      <c r="D122" s="26">
        <v>29828</v>
      </c>
      <c r="E122" s="26">
        <v>30954</v>
      </c>
      <c r="F122" s="2">
        <f t="shared" si="3"/>
        <v>0.96836</v>
      </c>
      <c r="G122" s="14">
        <f t="shared" si="4"/>
        <v>7.2181383125063586E-2</v>
      </c>
      <c r="H122" s="15">
        <f t="shared" si="5"/>
        <v>1.0405413831250636</v>
      </c>
      <c r="I122" s="16"/>
      <c r="J122" s="24"/>
      <c r="K122" s="37"/>
      <c r="L122" s="37"/>
    </row>
    <row r="123" spans="1:15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2">
        <f t="shared" si="3"/>
        <v>0</v>
      </c>
      <c r="G123" s="14">
        <f t="shared" si="4"/>
        <v>7.7106701032420885E-2</v>
      </c>
      <c r="H123" s="15">
        <f t="shared" si="5"/>
        <v>7.7106701032420885E-2</v>
      </c>
      <c r="I123" s="16"/>
      <c r="J123" s="24"/>
      <c r="K123" s="37"/>
      <c r="L123" s="37"/>
    </row>
    <row r="124" spans="1:15" x14ac:dyDescent="0.25">
      <c r="A124" s="3">
        <v>105</v>
      </c>
      <c r="B124" s="3">
        <v>49730684</v>
      </c>
      <c r="C124" s="3">
        <v>51.7</v>
      </c>
      <c r="D124" s="26">
        <v>30651</v>
      </c>
      <c r="E124" s="26">
        <v>32005</v>
      </c>
      <c r="F124" s="2">
        <f t="shared" si="3"/>
        <v>1.1644399999999999</v>
      </c>
      <c r="G124" s="14">
        <f t="shared" si="4"/>
        <v>8.7806529589783244E-2</v>
      </c>
      <c r="H124" s="15">
        <f t="shared" si="5"/>
        <v>1.2522465295897831</v>
      </c>
      <c r="I124" s="16"/>
      <c r="J124" s="24"/>
      <c r="K124" s="37"/>
      <c r="L124" s="37"/>
    </row>
    <row r="125" spans="1:15" x14ac:dyDescent="0.25">
      <c r="A125" s="3">
        <v>106</v>
      </c>
      <c r="B125" s="3">
        <v>49730698</v>
      </c>
      <c r="C125" s="3">
        <v>51.8</v>
      </c>
      <c r="D125" s="26">
        <v>36566</v>
      </c>
      <c r="E125" s="26">
        <v>37678</v>
      </c>
      <c r="F125" s="2">
        <f t="shared" si="3"/>
        <v>0.95631999999999995</v>
      </c>
      <c r="G125" s="14">
        <f t="shared" si="4"/>
        <v>8.7976368138312805E-2</v>
      </c>
      <c r="H125" s="15">
        <f t="shared" si="5"/>
        <v>1.0442963681383128</v>
      </c>
      <c r="I125" s="16"/>
      <c r="J125" s="24"/>
      <c r="K125" s="37"/>
      <c r="L125" s="37"/>
    </row>
    <row r="126" spans="1:15" x14ac:dyDescent="0.25">
      <c r="A126" s="3">
        <v>107</v>
      </c>
      <c r="B126" s="3">
        <v>49730701</v>
      </c>
      <c r="C126" s="3">
        <v>49.9</v>
      </c>
      <c r="D126" s="26">
        <v>4285</v>
      </c>
      <c r="E126" s="26">
        <v>5508</v>
      </c>
      <c r="F126" s="2">
        <f t="shared" si="3"/>
        <v>1.0517799999999999</v>
      </c>
      <c r="G126" s="14">
        <f t="shared" si="4"/>
        <v>8.474943571625114E-2</v>
      </c>
      <c r="H126" s="15">
        <f t="shared" si="5"/>
        <v>1.136529435716251</v>
      </c>
      <c r="I126" s="16"/>
      <c r="J126" s="24"/>
      <c r="K126" s="37"/>
      <c r="L126" s="37"/>
    </row>
    <row r="127" spans="1:15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4"/>
        <v>9.3920717336847453E-2</v>
      </c>
      <c r="H127" s="15">
        <f t="shared" si="5"/>
        <v>9.3920717336847453E-2</v>
      </c>
      <c r="I127" s="16"/>
      <c r="J127" s="24"/>
      <c r="K127" s="37"/>
      <c r="L127" s="37"/>
    </row>
    <row r="128" spans="1:15" x14ac:dyDescent="0.25">
      <c r="A128" s="3">
        <v>109</v>
      </c>
      <c r="B128" s="3">
        <v>49730703</v>
      </c>
      <c r="C128" s="3">
        <v>61.8</v>
      </c>
      <c r="D128" s="26">
        <v>40714</v>
      </c>
      <c r="E128" s="26">
        <v>42507</v>
      </c>
      <c r="F128" s="2">
        <f t="shared" si="3"/>
        <v>1.5419799999999999</v>
      </c>
      <c r="G128" s="14">
        <f t="shared" si="4"/>
        <v>0.10496022299126895</v>
      </c>
      <c r="H128" s="15">
        <f t="shared" si="5"/>
        <v>1.6469402229912689</v>
      </c>
      <c r="I128" s="16"/>
      <c r="J128" s="24"/>
      <c r="K128" s="37"/>
      <c r="L128" s="37"/>
    </row>
    <row r="129" spans="1:12" x14ac:dyDescent="0.25">
      <c r="A129" s="3">
        <v>110</v>
      </c>
      <c r="B129" s="3">
        <v>49730697</v>
      </c>
      <c r="C129" s="3">
        <v>47.7</v>
      </c>
      <c r="D129" s="26">
        <v>35304</v>
      </c>
      <c r="E129" s="26">
        <v>36520</v>
      </c>
      <c r="F129" s="2">
        <f t="shared" si="3"/>
        <v>1.04576</v>
      </c>
      <c r="G129" s="14">
        <f t="shared" si="4"/>
        <v>8.1012987648600793E-2</v>
      </c>
      <c r="H129" s="15">
        <f t="shared" si="5"/>
        <v>1.1267729876486008</v>
      </c>
      <c r="I129" s="16"/>
      <c r="J129" s="24"/>
      <c r="K129" s="37"/>
      <c r="L129" s="37"/>
    </row>
    <row r="130" spans="1:12" x14ac:dyDescent="0.25">
      <c r="A130" s="3">
        <v>111</v>
      </c>
      <c r="B130" s="3">
        <v>49690048</v>
      </c>
      <c r="C130" s="3">
        <v>51.2</v>
      </c>
      <c r="D130" s="26">
        <v>28941</v>
      </c>
      <c r="E130" s="26">
        <v>29721</v>
      </c>
      <c r="F130" s="2">
        <f t="shared" si="3"/>
        <v>0.67079999999999995</v>
      </c>
      <c r="G130" s="14">
        <f t="shared" si="4"/>
        <v>8.6957336847135441E-2</v>
      </c>
      <c r="H130" s="15">
        <f t="shared" si="5"/>
        <v>0.75775733684713542</v>
      </c>
      <c r="I130" s="16"/>
      <c r="J130" s="24"/>
      <c r="K130" s="37"/>
      <c r="L130" s="37"/>
    </row>
    <row r="131" spans="1:12" x14ac:dyDescent="0.25">
      <c r="A131" s="3">
        <v>112</v>
      </c>
      <c r="B131" s="3">
        <v>49777198</v>
      </c>
      <c r="C131" s="3">
        <v>51.9</v>
      </c>
      <c r="D131" s="26">
        <v>41381</v>
      </c>
      <c r="E131" s="26">
        <v>42920</v>
      </c>
      <c r="F131" s="2">
        <f t="shared" si="3"/>
        <v>1.3235399999999999</v>
      </c>
      <c r="G131" s="14">
        <f t="shared" si="4"/>
        <v>8.8146206686842365E-2</v>
      </c>
      <c r="H131" s="15">
        <f t="shared" si="5"/>
        <v>1.4116862066868423</v>
      </c>
      <c r="I131" s="16"/>
      <c r="J131" s="24"/>
      <c r="K131" s="37"/>
      <c r="L131" s="37"/>
    </row>
    <row r="132" spans="1:12" x14ac:dyDescent="0.25">
      <c r="A132" s="3">
        <v>113</v>
      </c>
      <c r="B132" s="3">
        <v>49690041</v>
      </c>
      <c r="C132" s="3">
        <v>50.1</v>
      </c>
      <c r="D132" s="26">
        <v>25450</v>
      </c>
      <c r="E132" s="26">
        <v>26647</v>
      </c>
      <c r="F132" s="2">
        <f t="shared" si="3"/>
        <v>1.02942</v>
      </c>
      <c r="G132" s="14">
        <f t="shared" si="4"/>
        <v>8.5089112813310261E-2</v>
      </c>
      <c r="H132" s="15">
        <f t="shared" si="5"/>
        <v>1.1145091128133102</v>
      </c>
      <c r="I132" s="16"/>
      <c r="J132" s="24"/>
      <c r="K132" s="37"/>
      <c r="L132" s="37"/>
    </row>
    <row r="133" spans="1:12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2">
        <f t="shared" si="3"/>
        <v>0</v>
      </c>
      <c r="G133" s="14">
        <f t="shared" si="4"/>
        <v>0.10377135315156202</v>
      </c>
      <c r="H133" s="15">
        <f t="shared" si="5"/>
        <v>0.10377135315156202</v>
      </c>
      <c r="I133" s="16"/>
      <c r="J133" s="24"/>
      <c r="K133" s="37"/>
      <c r="L133" s="37"/>
    </row>
    <row r="134" spans="1:12" x14ac:dyDescent="0.25">
      <c r="A134" s="3">
        <v>115</v>
      </c>
      <c r="B134" s="3">
        <v>49730687</v>
      </c>
      <c r="C134" s="3">
        <v>59.9</v>
      </c>
      <c r="D134" s="84">
        <v>41550</v>
      </c>
      <c r="E134" s="84">
        <v>42134</v>
      </c>
      <c r="F134" s="2">
        <f t="shared" si="3"/>
        <v>0.50224000000000002</v>
      </c>
      <c r="G134" s="14">
        <f t="shared" si="4"/>
        <v>0.10173329056920728</v>
      </c>
      <c r="H134" s="15">
        <f t="shared" si="5"/>
        <v>0.60397329056920734</v>
      </c>
      <c r="I134" s="16"/>
      <c r="J134" s="24"/>
      <c r="K134" s="37"/>
      <c r="L134" s="37"/>
    </row>
    <row r="135" spans="1:12" x14ac:dyDescent="0.25">
      <c r="A135" s="3">
        <v>116</v>
      </c>
      <c r="B135" s="3">
        <v>49730690</v>
      </c>
      <c r="C135" s="3">
        <v>45.8</v>
      </c>
      <c r="D135" s="84">
        <v>11352</v>
      </c>
      <c r="E135" s="84">
        <v>12071</v>
      </c>
      <c r="F135" s="2">
        <f t="shared" si="3"/>
        <v>0.61834</v>
      </c>
      <c r="G135" s="14">
        <f t="shared" si="4"/>
        <v>7.7786055226539114E-2</v>
      </c>
      <c r="H135" s="15">
        <f t="shared" si="5"/>
        <v>0.69612605522653914</v>
      </c>
      <c r="I135" s="18"/>
      <c r="J135" s="24"/>
      <c r="K135" s="37"/>
      <c r="L135" s="37"/>
    </row>
    <row r="136" spans="1:12" x14ac:dyDescent="0.25">
      <c r="A136" s="3">
        <v>117</v>
      </c>
      <c r="B136" s="3">
        <v>49730691</v>
      </c>
      <c r="C136" s="3">
        <v>51.6</v>
      </c>
      <c r="D136" s="84">
        <v>40882</v>
      </c>
      <c r="E136" s="84">
        <v>41950</v>
      </c>
      <c r="F136" s="2">
        <f t="shared" si="3"/>
        <v>0.91847999999999996</v>
      </c>
      <c r="G136" s="14">
        <f t="shared" si="4"/>
        <v>8.7636691041253684E-2</v>
      </c>
      <c r="H136" s="15">
        <f t="shared" si="5"/>
        <v>1.0061166910412536</v>
      </c>
      <c r="I136" s="24"/>
      <c r="J136" s="24"/>
      <c r="K136" s="37"/>
      <c r="L136" s="37"/>
    </row>
    <row r="137" spans="1:12" x14ac:dyDescent="0.25">
      <c r="A137" s="231" t="s">
        <v>4</v>
      </c>
      <c r="B137" s="232"/>
      <c r="C137" s="44">
        <f>SUM(C19:C136)</f>
        <v>6906.1</v>
      </c>
      <c r="D137" s="26"/>
      <c r="E137" s="26"/>
      <c r="F137" s="17">
        <f>SUM(F19:F136)</f>
        <v>100.49177999999996</v>
      </c>
      <c r="G137" s="17">
        <f>SUM(G19:G136)</f>
        <v>11.729220000000039</v>
      </c>
      <c r="H137" s="17">
        <f>SUM(H19:H136)</f>
        <v>112.22100000000003</v>
      </c>
      <c r="I137" s="24"/>
      <c r="J137" s="24"/>
      <c r="K137" s="37"/>
      <c r="L137" s="37"/>
    </row>
    <row r="138" spans="1:12" x14ac:dyDescent="0.25">
      <c r="A138" s="37"/>
      <c r="B138" s="37"/>
      <c r="C138" s="37"/>
      <c r="D138" s="16"/>
      <c r="E138" s="16"/>
      <c r="F138" s="42"/>
      <c r="G138" s="18"/>
      <c r="H138" s="18"/>
      <c r="I138" s="24"/>
      <c r="J138" s="24"/>
      <c r="K138" s="37"/>
      <c r="L138" s="37"/>
    </row>
  </sheetData>
  <mergeCells count="24">
    <mergeCell ref="A14:D14"/>
    <mergeCell ref="E14:F14"/>
    <mergeCell ref="A15:D15"/>
    <mergeCell ref="E15:F15"/>
    <mergeCell ref="A137:B137"/>
    <mergeCell ref="A11:D12"/>
    <mergeCell ref="E11:F11"/>
    <mergeCell ref="J11:K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workbookViewId="0">
      <selection activeCell="H7" sqref="H7"/>
    </sheetView>
  </sheetViews>
  <sheetFormatPr defaultRowHeight="15" x14ac:dyDescent="0.25"/>
  <cols>
    <col min="1" max="1" width="6.5703125" style="36" customWidth="1"/>
    <col min="2" max="2" width="12.5703125" style="36" customWidth="1"/>
    <col min="3" max="3" width="9.140625" style="36"/>
    <col min="4" max="4" width="11.7109375" style="36" customWidth="1"/>
    <col min="5" max="5" width="10.5703125" style="36" customWidth="1"/>
    <col min="6" max="6" width="11.28515625" style="36" customWidth="1"/>
    <col min="7" max="7" width="10.42578125" style="36" customWidth="1"/>
    <col min="8" max="8" width="11" style="36" customWidth="1"/>
    <col min="9" max="9" width="15.85546875" style="36" customWidth="1"/>
    <col min="10" max="10" width="15.5703125" style="36" customWidth="1"/>
    <col min="11" max="11" width="13" style="36" customWidth="1"/>
    <col min="12" max="16384" width="9.140625" style="36"/>
  </cols>
  <sheetData>
    <row r="1" spans="1:11" ht="20.25" x14ac:dyDescent="0.25">
      <c r="A1" s="234" t="s">
        <v>16</v>
      </c>
      <c r="B1" s="234"/>
      <c r="C1" s="234"/>
      <c r="D1" s="234"/>
      <c r="E1" s="234"/>
      <c r="F1" s="234"/>
      <c r="G1" s="234"/>
      <c r="H1" s="234"/>
      <c r="I1" s="72"/>
      <c r="J1" s="72"/>
      <c r="K1" s="72"/>
    </row>
    <row r="2" spans="1:11" ht="20.25" x14ac:dyDescent="0.3">
      <c r="A2" s="165"/>
      <c r="B2" s="165"/>
      <c r="C2" s="165"/>
      <c r="D2" s="165"/>
      <c r="E2" s="165"/>
      <c r="F2" s="75"/>
      <c r="G2" s="76"/>
      <c r="H2" s="76"/>
      <c r="I2" s="166"/>
      <c r="J2" s="70"/>
      <c r="K2" s="65"/>
    </row>
    <row r="3" spans="1:11" ht="36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11" t="s">
        <v>23</v>
      </c>
      <c r="K3" s="212"/>
    </row>
    <row r="4" spans="1:11" ht="18.75" x14ac:dyDescent="0.25">
      <c r="A4" s="207" t="s">
        <v>124</v>
      </c>
      <c r="B4" s="207"/>
      <c r="C4" s="207"/>
      <c r="D4" s="207"/>
      <c r="E4" s="207"/>
      <c r="F4" s="207"/>
      <c r="G4" s="207"/>
      <c r="H4" s="207"/>
      <c r="I4" s="62"/>
      <c r="J4" s="213"/>
      <c r="K4" s="214"/>
    </row>
    <row r="5" spans="1:11" ht="18.75" x14ac:dyDescent="0.25">
      <c r="A5" s="65"/>
      <c r="B5" s="65"/>
      <c r="C5" s="65"/>
      <c r="D5" s="65"/>
      <c r="E5" s="166"/>
      <c r="F5" s="166"/>
      <c r="G5" s="166"/>
      <c r="H5" s="166"/>
      <c r="I5" s="62"/>
      <c r="J5" s="213"/>
      <c r="K5" s="214"/>
    </row>
    <row r="6" spans="1:11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</row>
    <row r="7" spans="1:11" ht="48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125</v>
      </c>
      <c r="H7" s="167"/>
      <c r="I7" s="62"/>
      <c r="J7" s="215"/>
      <c r="K7" s="216"/>
    </row>
    <row r="8" spans="1:11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</row>
    <row r="9" spans="1:11" ht="24" customHeight="1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</row>
    <row r="10" spans="1:11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63.384</v>
      </c>
      <c r="H10" s="63"/>
      <c r="I10" s="62"/>
      <c r="J10" s="61"/>
      <c r="K10" s="66"/>
    </row>
    <row r="11" spans="1:11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62.124960000000009</v>
      </c>
      <c r="H11" s="63"/>
      <c r="I11" s="62"/>
      <c r="J11" s="224" t="s">
        <v>93</v>
      </c>
      <c r="K11" s="224"/>
    </row>
    <row r="12" spans="1:11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1.2590399999999917</v>
      </c>
      <c r="H12" s="63"/>
      <c r="I12" s="62"/>
      <c r="J12" s="224"/>
      <c r="K12" s="224"/>
    </row>
    <row r="13" spans="1:11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  <c r="I13" s="16"/>
      <c r="J13" s="24"/>
      <c r="K13" s="37"/>
    </row>
    <row r="14" spans="1:11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0</v>
      </c>
      <c r="H14" s="63"/>
      <c r="I14" s="16"/>
      <c r="J14" s="24"/>
      <c r="K14" s="37"/>
    </row>
    <row r="15" spans="1:11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</row>
    <row r="16" spans="1:11" x14ac:dyDescent="0.25">
      <c r="A16" s="37"/>
      <c r="B16" s="37"/>
      <c r="C16" s="37"/>
      <c r="D16" s="37"/>
      <c r="E16" s="16"/>
      <c r="F16" s="16"/>
      <c r="G16" s="16"/>
      <c r="H16" s="16"/>
      <c r="I16" s="16"/>
      <c r="J16" s="24"/>
      <c r="K16" s="37"/>
    </row>
    <row r="17" spans="1:11" x14ac:dyDescent="0.25">
      <c r="A17" s="37"/>
      <c r="B17" s="37"/>
      <c r="C17" s="37"/>
      <c r="D17" s="37"/>
      <c r="E17" s="16"/>
      <c r="F17" s="16"/>
      <c r="G17" s="18"/>
      <c r="H17" s="18"/>
      <c r="I17" s="16"/>
      <c r="J17" s="24"/>
      <c r="K17" s="37"/>
    </row>
    <row r="18" spans="1:11" ht="36" x14ac:dyDescent="0.25">
      <c r="A18" s="1" t="s">
        <v>0</v>
      </c>
      <c r="B18" s="60" t="s">
        <v>1</v>
      </c>
      <c r="C18" s="1" t="s">
        <v>2</v>
      </c>
      <c r="D18" s="12" t="s">
        <v>123</v>
      </c>
      <c r="E18" s="12" t="s">
        <v>126</v>
      </c>
      <c r="F18" s="12" t="s">
        <v>32</v>
      </c>
      <c r="G18" s="59" t="s">
        <v>15</v>
      </c>
      <c r="H18" s="58" t="s">
        <v>35</v>
      </c>
      <c r="I18" s="174" t="s">
        <v>127</v>
      </c>
      <c r="J18" s="24"/>
      <c r="K18" s="37"/>
    </row>
    <row r="19" spans="1:11" x14ac:dyDescent="0.25">
      <c r="A19" s="3">
        <v>1</v>
      </c>
      <c r="B19" s="3">
        <v>49694375</v>
      </c>
      <c r="C19" s="3">
        <v>51.7</v>
      </c>
      <c r="D19" s="25">
        <v>50702</v>
      </c>
      <c r="E19" s="25">
        <v>51600</v>
      </c>
      <c r="F19" s="170">
        <f t="shared" ref="F19:F81" si="0">(E19-D19)*0.00086</f>
        <v>0.77227999999999997</v>
      </c>
      <c r="G19" s="171">
        <f>C19/6906.1*$G$12</f>
        <v>9.4253439712717116E-3</v>
      </c>
      <c r="H19" s="172">
        <f>F19+G19</f>
        <v>0.78170534397127167</v>
      </c>
      <c r="I19" s="172">
        <v>3.3677506871342577E-2</v>
      </c>
      <c r="J19" s="24"/>
      <c r="K19" s="37"/>
    </row>
    <row r="20" spans="1:11" x14ac:dyDescent="0.25">
      <c r="A20" s="3">
        <v>2</v>
      </c>
      <c r="B20" s="3">
        <v>49694370</v>
      </c>
      <c r="C20" s="3">
        <v>48.8</v>
      </c>
      <c r="D20" s="25">
        <v>40453</v>
      </c>
      <c r="E20" s="25">
        <v>41329</v>
      </c>
      <c r="F20" s="170">
        <f t="shared" si="0"/>
        <v>0.75336000000000003</v>
      </c>
      <c r="G20" s="171">
        <f t="shared" ref="G20:G83" si="1">C20/6906.1*$G$12</f>
        <v>8.8966496285891594E-3</v>
      </c>
      <c r="H20" s="172">
        <f t="shared" ref="H20:H83" si="2">F20+G20</f>
        <v>0.76225664962858919</v>
      </c>
      <c r="I20" s="172">
        <v>3.1788439754768139E-2</v>
      </c>
      <c r="J20" s="24"/>
      <c r="K20" s="37"/>
    </row>
    <row r="21" spans="1:11" x14ac:dyDescent="0.25">
      <c r="A21" s="3">
        <v>3</v>
      </c>
      <c r="B21" s="3">
        <v>49694359</v>
      </c>
      <c r="C21" s="3">
        <v>79.8</v>
      </c>
      <c r="D21" s="25">
        <v>46536</v>
      </c>
      <c r="E21" s="25">
        <v>47583</v>
      </c>
      <c r="F21" s="170">
        <f t="shared" si="0"/>
        <v>0.90042</v>
      </c>
      <c r="G21" s="171">
        <f t="shared" si="1"/>
        <v>1.4548209843471615E-2</v>
      </c>
      <c r="H21" s="172">
        <f t="shared" si="2"/>
        <v>0.9149682098434716</v>
      </c>
      <c r="I21" s="172">
        <v>5.1981915828493874E-2</v>
      </c>
      <c r="J21" s="24"/>
      <c r="K21" s="37"/>
    </row>
    <row r="22" spans="1:11" x14ac:dyDescent="0.25">
      <c r="A22" s="3">
        <v>4</v>
      </c>
      <c r="B22" s="3">
        <v>49694358</v>
      </c>
      <c r="C22" s="3">
        <v>84.3</v>
      </c>
      <c r="D22" s="25">
        <v>96148</v>
      </c>
      <c r="E22" s="25">
        <v>97921</v>
      </c>
      <c r="F22" s="170">
        <f t="shared" si="0"/>
        <v>1.52478</v>
      </c>
      <c r="G22" s="171">
        <f t="shared" si="1"/>
        <v>1.5368597616599715E-2</v>
      </c>
      <c r="H22" s="172">
        <f t="shared" si="2"/>
        <v>1.5401485976165998</v>
      </c>
      <c r="I22" s="172">
        <v>5.4913226871453724E-2</v>
      </c>
      <c r="J22" s="24"/>
      <c r="K22" s="37"/>
    </row>
    <row r="23" spans="1:11" x14ac:dyDescent="0.25">
      <c r="A23" s="3">
        <v>5</v>
      </c>
      <c r="B23" s="3">
        <v>49694360</v>
      </c>
      <c r="C23" s="3">
        <v>84.4</v>
      </c>
      <c r="D23" s="25">
        <v>70652</v>
      </c>
      <c r="E23" s="25">
        <v>72462</v>
      </c>
      <c r="F23" s="170">
        <f t="shared" si="0"/>
        <v>1.5566</v>
      </c>
      <c r="G23" s="171">
        <f t="shared" si="1"/>
        <v>1.5386828456002564E-2</v>
      </c>
      <c r="H23" s="172">
        <f t="shared" si="2"/>
        <v>1.5719868284560026</v>
      </c>
      <c r="I23" s="172">
        <v>5.4978367116852889E-2</v>
      </c>
      <c r="J23" s="24"/>
      <c r="K23" s="37"/>
    </row>
    <row r="24" spans="1:11" x14ac:dyDescent="0.25">
      <c r="A24" s="3">
        <v>6</v>
      </c>
      <c r="B24" s="3">
        <v>49694353</v>
      </c>
      <c r="C24" s="3">
        <v>57.9</v>
      </c>
      <c r="D24" s="25">
        <v>22347</v>
      </c>
      <c r="E24" s="25">
        <v>22347</v>
      </c>
      <c r="F24" s="170">
        <f t="shared" si="0"/>
        <v>0</v>
      </c>
      <c r="G24" s="171">
        <f t="shared" si="1"/>
        <v>1.0555656014248203E-2</v>
      </c>
      <c r="H24" s="172">
        <f t="shared" si="2"/>
        <v>1.0555656014248203E-2</v>
      </c>
      <c r="I24" s="172">
        <v>3.7716202086087613E-2</v>
      </c>
      <c r="J24" s="24"/>
      <c r="K24" s="37"/>
    </row>
    <row r="25" spans="1:11" x14ac:dyDescent="0.25">
      <c r="A25" s="3">
        <v>7</v>
      </c>
      <c r="B25" s="3">
        <v>49694367</v>
      </c>
      <c r="C25" s="3">
        <v>43.1</v>
      </c>
      <c r="D25" s="25">
        <v>34490</v>
      </c>
      <c r="E25" s="25">
        <v>35302</v>
      </c>
      <c r="F25" s="170">
        <f t="shared" si="0"/>
        <v>0.69831999999999994</v>
      </c>
      <c r="G25" s="171">
        <f t="shared" si="1"/>
        <v>7.8574917826269002E-3</v>
      </c>
      <c r="H25" s="172">
        <f t="shared" si="2"/>
        <v>0.70617749178262679</v>
      </c>
      <c r="I25" s="172">
        <v>2.8075445767018481E-2</v>
      </c>
      <c r="J25" s="24"/>
      <c r="K25" s="37"/>
    </row>
    <row r="26" spans="1:11" x14ac:dyDescent="0.25">
      <c r="A26" s="3">
        <v>8</v>
      </c>
      <c r="B26" s="142">
        <v>49694372</v>
      </c>
      <c r="C26" s="3">
        <v>45.5</v>
      </c>
      <c r="D26" s="25">
        <v>37151</v>
      </c>
      <c r="E26" s="25">
        <v>38173</v>
      </c>
      <c r="F26" s="170">
        <f t="shared" si="0"/>
        <v>0.87891999999999992</v>
      </c>
      <c r="G26" s="171">
        <f t="shared" si="1"/>
        <v>8.2950319282952198E-3</v>
      </c>
      <c r="H26" s="172">
        <f t="shared" si="2"/>
        <v>0.88721503192829509</v>
      </c>
      <c r="I26" s="172">
        <v>2.963881165659743E-2</v>
      </c>
      <c r="J26" s="24"/>
      <c r="K26" s="37"/>
    </row>
    <row r="27" spans="1:11" x14ac:dyDescent="0.25">
      <c r="A27" s="3">
        <v>9</v>
      </c>
      <c r="B27" s="142">
        <v>49694352</v>
      </c>
      <c r="C27" s="3">
        <v>52</v>
      </c>
      <c r="D27" s="25">
        <v>22422</v>
      </c>
      <c r="E27" s="25">
        <v>22422</v>
      </c>
      <c r="F27" s="170">
        <f t="shared" si="0"/>
        <v>0</v>
      </c>
      <c r="G27" s="171">
        <f t="shared" si="1"/>
        <v>9.4800364894802522E-3</v>
      </c>
      <c r="H27" s="172">
        <f t="shared" si="2"/>
        <v>9.4800364894802522E-3</v>
      </c>
      <c r="I27" s="172">
        <v>3.3872927607539932E-2</v>
      </c>
      <c r="J27" s="24"/>
      <c r="K27" s="37"/>
    </row>
    <row r="28" spans="1:11" x14ac:dyDescent="0.25">
      <c r="A28" s="3">
        <v>10</v>
      </c>
      <c r="B28" s="4">
        <v>49694378</v>
      </c>
      <c r="C28" s="3">
        <v>52.6</v>
      </c>
      <c r="D28" s="25">
        <v>50744</v>
      </c>
      <c r="E28" s="25">
        <v>51550</v>
      </c>
      <c r="F28" s="170">
        <f t="shared" si="0"/>
        <v>0.69316</v>
      </c>
      <c r="G28" s="171">
        <f t="shared" si="1"/>
        <v>9.5894215258973316E-3</v>
      </c>
      <c r="H28" s="172">
        <f t="shared" si="2"/>
        <v>0.70274942152589737</v>
      </c>
      <c r="I28" s="172">
        <v>3.426376907993478E-2</v>
      </c>
      <c r="J28" s="24"/>
      <c r="K28" s="37"/>
    </row>
    <row r="29" spans="1:11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170">
        <f t="shared" si="0"/>
        <v>0</v>
      </c>
      <c r="G29" s="171">
        <f t="shared" si="1"/>
        <v>9.2065738984375509E-3</v>
      </c>
      <c r="H29" s="172">
        <f t="shared" si="2"/>
        <v>9.2065738984375509E-3</v>
      </c>
      <c r="I29" s="172">
        <v>3.2895823926553124E-2</v>
      </c>
      <c r="J29" s="24"/>
      <c r="K29" s="37"/>
    </row>
    <row r="30" spans="1:11" x14ac:dyDescent="0.25">
      <c r="A30" s="3">
        <v>12</v>
      </c>
      <c r="B30" s="4">
        <v>49694377</v>
      </c>
      <c r="C30" s="3">
        <v>80.900000000000006</v>
      </c>
      <c r="D30" s="25">
        <v>38391</v>
      </c>
      <c r="E30" s="25">
        <v>38851</v>
      </c>
      <c r="F30" s="170">
        <f t="shared" si="0"/>
        <v>0.39560000000000001</v>
      </c>
      <c r="G30" s="171">
        <f t="shared" si="1"/>
        <v>1.474874907690293E-2</v>
      </c>
      <c r="H30" s="172">
        <f t="shared" si="2"/>
        <v>0.41034874907690294</v>
      </c>
      <c r="I30" s="172">
        <v>5.2698458527884018E-2</v>
      </c>
      <c r="J30" s="24"/>
      <c r="K30" s="37"/>
    </row>
    <row r="31" spans="1:11" x14ac:dyDescent="0.25">
      <c r="A31" s="3">
        <v>13</v>
      </c>
      <c r="B31" s="142">
        <v>48446947</v>
      </c>
      <c r="C31" s="3">
        <v>83.6</v>
      </c>
      <c r="D31" s="25">
        <v>45400</v>
      </c>
      <c r="E31" s="25">
        <v>47028</v>
      </c>
      <c r="F31" s="170">
        <f t="shared" si="0"/>
        <v>1.40008</v>
      </c>
      <c r="G31" s="171">
        <f t="shared" si="1"/>
        <v>1.5240981740779787E-2</v>
      </c>
      <c r="H31" s="172">
        <f t="shared" si="2"/>
        <v>1.4153209817407797</v>
      </c>
      <c r="I31" s="172">
        <v>5.4457245153660142E-2</v>
      </c>
      <c r="J31" s="24"/>
      <c r="K31" s="37"/>
    </row>
    <row r="32" spans="1:11" x14ac:dyDescent="0.25">
      <c r="A32" s="3">
        <v>14</v>
      </c>
      <c r="B32" s="142">
        <v>49694366</v>
      </c>
      <c r="C32" s="3">
        <v>85</v>
      </c>
      <c r="D32" s="25">
        <v>55486</v>
      </c>
      <c r="E32" s="25">
        <v>56654</v>
      </c>
      <c r="F32" s="170">
        <f t="shared" si="0"/>
        <v>1.00448</v>
      </c>
      <c r="G32" s="171">
        <f t="shared" si="1"/>
        <v>1.5496213492419642E-2</v>
      </c>
      <c r="H32" s="172">
        <f t="shared" si="2"/>
        <v>1.0199762134924197</v>
      </c>
      <c r="I32" s="172">
        <v>5.5369208589247654E-2</v>
      </c>
      <c r="J32" s="24"/>
      <c r="K32" s="37"/>
    </row>
    <row r="33" spans="1:11" x14ac:dyDescent="0.25">
      <c r="A33" s="3">
        <v>15</v>
      </c>
      <c r="B33" s="3">
        <v>49694351</v>
      </c>
      <c r="C33" s="3">
        <v>57.9</v>
      </c>
      <c r="D33" s="25">
        <v>36370</v>
      </c>
      <c r="E33" s="25">
        <v>37066</v>
      </c>
      <c r="F33" s="170">
        <f t="shared" si="0"/>
        <v>0.59855999999999998</v>
      </c>
      <c r="G33" s="171">
        <f t="shared" si="1"/>
        <v>1.0555656014248203E-2</v>
      </c>
      <c r="H33" s="172">
        <f t="shared" si="2"/>
        <v>0.60911565601424822</v>
      </c>
      <c r="I33" s="172">
        <v>3.7716202086087502E-2</v>
      </c>
      <c r="J33" s="24"/>
      <c r="K33" s="37"/>
    </row>
    <row r="34" spans="1:11" x14ac:dyDescent="0.25">
      <c r="A34" s="3">
        <v>16</v>
      </c>
      <c r="B34" s="3">
        <v>49694368</v>
      </c>
      <c r="C34" s="3">
        <v>42.3</v>
      </c>
      <c r="D34" s="25">
        <v>26246</v>
      </c>
      <c r="E34" s="25">
        <v>26253</v>
      </c>
      <c r="F34" s="170">
        <f t="shared" si="0"/>
        <v>6.0200000000000002E-3</v>
      </c>
      <c r="G34" s="171">
        <f t="shared" si="1"/>
        <v>7.7116450674041279E-3</v>
      </c>
      <c r="H34" s="172">
        <f t="shared" si="2"/>
        <v>1.3731645067404128E-2</v>
      </c>
      <c r="I34" s="172">
        <v>2.7554323803825664E-2</v>
      </c>
      <c r="J34" s="24"/>
      <c r="K34" s="37"/>
    </row>
    <row r="35" spans="1:11" x14ac:dyDescent="0.25">
      <c r="A35" s="3">
        <v>17</v>
      </c>
      <c r="B35" s="3">
        <v>49694356</v>
      </c>
      <c r="C35" s="3">
        <v>45.8</v>
      </c>
      <c r="D35" s="25">
        <v>34386</v>
      </c>
      <c r="E35" s="25">
        <v>35073</v>
      </c>
      <c r="F35" s="170">
        <f t="shared" si="0"/>
        <v>0.59082000000000001</v>
      </c>
      <c r="G35" s="171">
        <f t="shared" si="1"/>
        <v>8.3497244465037604E-3</v>
      </c>
      <c r="H35" s="172">
        <f t="shared" si="2"/>
        <v>0.59916972444650374</v>
      </c>
      <c r="I35" s="172">
        <v>2.9834232392794924E-2</v>
      </c>
      <c r="J35" s="24"/>
      <c r="K35" s="37"/>
    </row>
    <row r="36" spans="1:11" x14ac:dyDescent="0.25">
      <c r="A36" s="3">
        <v>18</v>
      </c>
      <c r="B36" s="3">
        <v>49694371</v>
      </c>
      <c r="C36" s="3">
        <v>51.9</v>
      </c>
      <c r="D36" s="25">
        <v>36899</v>
      </c>
      <c r="E36" s="25">
        <v>37736</v>
      </c>
      <c r="F36" s="170">
        <f t="shared" si="0"/>
        <v>0.71982000000000002</v>
      </c>
      <c r="G36" s="171">
        <f t="shared" si="1"/>
        <v>9.4618056500774053E-3</v>
      </c>
      <c r="H36" s="172">
        <f t="shared" si="2"/>
        <v>0.72928180565007739</v>
      </c>
      <c r="I36" s="172">
        <v>3.380778736214074E-2</v>
      </c>
      <c r="J36" s="24"/>
      <c r="K36" s="37"/>
    </row>
    <row r="37" spans="1:11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170">
        <f t="shared" si="0"/>
        <v>0</v>
      </c>
      <c r="G37" s="171">
        <f t="shared" si="1"/>
        <v>9.6258832047030254E-3</v>
      </c>
      <c r="H37" s="172">
        <f t="shared" si="2"/>
        <v>9.6258832047030254E-3</v>
      </c>
      <c r="I37" s="172">
        <v>3.4394049570732742E-2</v>
      </c>
      <c r="J37" s="24"/>
      <c r="K37" s="37"/>
    </row>
    <row r="38" spans="1:11" x14ac:dyDescent="0.25">
      <c r="A38" s="3">
        <v>20</v>
      </c>
      <c r="B38" s="3">
        <v>49690023</v>
      </c>
      <c r="C38" s="3">
        <v>50.8</v>
      </c>
      <c r="D38" s="25">
        <v>11769</v>
      </c>
      <c r="E38" s="25">
        <v>12040</v>
      </c>
      <c r="F38" s="170">
        <f t="shared" si="0"/>
        <v>0.23305999999999999</v>
      </c>
      <c r="G38" s="171">
        <f t="shared" si="1"/>
        <v>9.2612664166460915E-3</v>
      </c>
      <c r="H38" s="172">
        <f t="shared" si="2"/>
        <v>0.24232126641664609</v>
      </c>
      <c r="I38" s="172">
        <v>3.3091244662750499E-2</v>
      </c>
      <c r="J38" s="24"/>
      <c r="K38" s="37"/>
    </row>
    <row r="39" spans="1:11" x14ac:dyDescent="0.25">
      <c r="A39" s="3">
        <v>21</v>
      </c>
      <c r="B39" s="3">
        <v>49690017</v>
      </c>
      <c r="C39" s="3">
        <v>80.7</v>
      </c>
      <c r="D39" s="26">
        <v>21232</v>
      </c>
      <c r="E39" s="26">
        <v>21417</v>
      </c>
      <c r="F39" s="170">
        <f t="shared" si="0"/>
        <v>0.15909999999999999</v>
      </c>
      <c r="G39" s="171">
        <f t="shared" si="1"/>
        <v>1.4712287398097237E-2</v>
      </c>
      <c r="H39" s="172">
        <f t="shared" si="2"/>
        <v>0.17381228739809723</v>
      </c>
      <c r="I39" s="172">
        <v>5.2568178037085883E-2</v>
      </c>
      <c r="J39" s="24"/>
      <c r="K39" s="37"/>
    </row>
    <row r="40" spans="1:11" x14ac:dyDescent="0.25">
      <c r="A40" s="3">
        <v>22</v>
      </c>
      <c r="B40" s="3">
        <v>49690009</v>
      </c>
      <c r="C40" s="3">
        <v>86.3</v>
      </c>
      <c r="D40" s="26">
        <v>46766</v>
      </c>
      <c r="E40" s="26">
        <v>46994</v>
      </c>
      <c r="F40" s="170">
        <f t="shared" si="0"/>
        <v>0.19608</v>
      </c>
      <c r="G40" s="171">
        <f t="shared" si="1"/>
        <v>1.5733214404656647E-2</v>
      </c>
      <c r="H40" s="172">
        <f t="shared" si="2"/>
        <v>0.21181321440465664</v>
      </c>
      <c r="I40" s="172">
        <v>5.6216031779436404E-2</v>
      </c>
      <c r="J40" s="24"/>
      <c r="K40" s="37"/>
    </row>
    <row r="41" spans="1:11" x14ac:dyDescent="0.25">
      <c r="A41" s="3">
        <v>23</v>
      </c>
      <c r="B41" s="3">
        <v>49690012</v>
      </c>
      <c r="C41" s="3">
        <v>87.1</v>
      </c>
      <c r="D41" s="26">
        <v>63111</v>
      </c>
      <c r="E41" s="26">
        <v>64348</v>
      </c>
      <c r="F41" s="170">
        <f t="shared" si="0"/>
        <v>1.06382</v>
      </c>
      <c r="G41" s="171">
        <f t="shared" si="1"/>
        <v>1.5879061119879419E-2</v>
      </c>
      <c r="H41" s="172">
        <f t="shared" si="2"/>
        <v>1.0796990611198793</v>
      </c>
      <c r="I41" s="172">
        <v>5.6737153742629109E-2</v>
      </c>
      <c r="J41" s="24"/>
      <c r="K41" s="37"/>
    </row>
    <row r="42" spans="1:11" x14ac:dyDescent="0.25">
      <c r="A42" s="3">
        <v>24</v>
      </c>
      <c r="B42" s="3">
        <v>49694361</v>
      </c>
      <c r="C42" s="3">
        <v>57.4</v>
      </c>
      <c r="D42" s="26">
        <v>32982</v>
      </c>
      <c r="E42" s="26">
        <v>33417</v>
      </c>
      <c r="F42" s="170">
        <f t="shared" si="0"/>
        <v>0.37409999999999999</v>
      </c>
      <c r="G42" s="171">
        <f t="shared" si="1"/>
        <v>1.0464501817233969E-2</v>
      </c>
      <c r="H42" s="172">
        <f t="shared" si="2"/>
        <v>0.38456450181723395</v>
      </c>
      <c r="I42" s="172">
        <v>3.7390500859092124E-2</v>
      </c>
      <c r="J42" s="24"/>
      <c r="K42" s="37"/>
    </row>
    <row r="43" spans="1:11" x14ac:dyDescent="0.25">
      <c r="A43" s="3">
        <v>25</v>
      </c>
      <c r="B43" s="3">
        <v>49694376</v>
      </c>
      <c r="C43" s="3">
        <v>42.6</v>
      </c>
      <c r="D43" s="26">
        <v>9271</v>
      </c>
      <c r="E43" s="26">
        <v>9337</v>
      </c>
      <c r="F43" s="170">
        <f t="shared" si="0"/>
        <v>5.6759999999999998E-2</v>
      </c>
      <c r="G43" s="171">
        <f t="shared" si="1"/>
        <v>7.7663375856126676E-3</v>
      </c>
      <c r="H43" s="172">
        <f t="shared" si="2"/>
        <v>6.4526337585612659E-2</v>
      </c>
      <c r="I43" s="172">
        <v>2.7749744540022936E-2</v>
      </c>
      <c r="J43" s="24"/>
      <c r="K43" s="37"/>
    </row>
    <row r="44" spans="1:11" x14ac:dyDescent="0.25">
      <c r="A44" s="3">
        <v>26</v>
      </c>
      <c r="B44" s="3">
        <v>49690027</v>
      </c>
      <c r="C44" s="3">
        <v>45.7</v>
      </c>
      <c r="D44" s="26">
        <v>26486</v>
      </c>
      <c r="E44" s="26">
        <v>27182</v>
      </c>
      <c r="F44" s="170">
        <f t="shared" si="0"/>
        <v>0.59855999999999998</v>
      </c>
      <c r="G44" s="171">
        <f t="shared" si="1"/>
        <v>8.3314936071009135E-3</v>
      </c>
      <c r="H44" s="172">
        <f t="shared" si="2"/>
        <v>0.60689149360710093</v>
      </c>
      <c r="I44" s="172">
        <v>2.9769092147395593E-2</v>
      </c>
      <c r="J44" s="24"/>
      <c r="K44" s="37"/>
    </row>
    <row r="45" spans="1:11" x14ac:dyDescent="0.25">
      <c r="A45" s="3">
        <v>27</v>
      </c>
      <c r="B45" s="3">
        <v>49694363</v>
      </c>
      <c r="C45" s="3">
        <v>52.1</v>
      </c>
      <c r="D45" s="26">
        <v>43985</v>
      </c>
      <c r="E45" s="26">
        <v>44510</v>
      </c>
      <c r="F45" s="170">
        <f t="shared" si="0"/>
        <v>0.45150000000000001</v>
      </c>
      <c r="G45" s="171">
        <f t="shared" si="1"/>
        <v>9.498267328883099E-3</v>
      </c>
      <c r="H45" s="172">
        <f t="shared" si="2"/>
        <v>0.4609982673288831</v>
      </c>
      <c r="I45" s="172">
        <v>3.3938067852938798E-2</v>
      </c>
      <c r="J45" s="24"/>
      <c r="K45" s="37"/>
    </row>
    <row r="46" spans="1:11" x14ac:dyDescent="0.25">
      <c r="A46" s="3">
        <v>28</v>
      </c>
      <c r="B46" s="3">
        <v>49690013</v>
      </c>
      <c r="C46" s="3">
        <v>52.6</v>
      </c>
      <c r="D46" s="26">
        <v>49610</v>
      </c>
      <c r="E46" s="26">
        <v>50538</v>
      </c>
      <c r="F46" s="170">
        <f t="shared" si="0"/>
        <v>0.79808000000000001</v>
      </c>
      <c r="G46" s="171">
        <f t="shared" si="1"/>
        <v>9.5894215258973316E-3</v>
      </c>
      <c r="H46" s="172">
        <f t="shared" si="2"/>
        <v>0.80766942152589738</v>
      </c>
      <c r="I46" s="172">
        <v>3.426376907993478E-2</v>
      </c>
      <c r="J46" s="24"/>
      <c r="K46" s="37"/>
    </row>
    <row r="47" spans="1:11" x14ac:dyDescent="0.25">
      <c r="A47" s="3">
        <v>29</v>
      </c>
      <c r="B47" s="3">
        <v>49694355</v>
      </c>
      <c r="C47" s="3">
        <v>50.3</v>
      </c>
      <c r="D47" s="26">
        <v>40635</v>
      </c>
      <c r="E47" s="26">
        <v>41379</v>
      </c>
      <c r="F47" s="170">
        <f t="shared" si="0"/>
        <v>0.63983999999999996</v>
      </c>
      <c r="G47" s="171">
        <f t="shared" si="1"/>
        <v>9.1701122196318589E-3</v>
      </c>
      <c r="H47" s="172">
        <f t="shared" si="2"/>
        <v>0.64901011221963179</v>
      </c>
      <c r="I47" s="172">
        <v>3.2765543435755051E-2</v>
      </c>
      <c r="J47" s="24"/>
      <c r="K47" s="37"/>
    </row>
    <row r="48" spans="1:11" x14ac:dyDescent="0.25">
      <c r="A48" s="3">
        <v>30</v>
      </c>
      <c r="B48" s="3">
        <v>48446938</v>
      </c>
      <c r="C48" s="3">
        <v>79</v>
      </c>
      <c r="D48" s="26">
        <v>39257</v>
      </c>
      <c r="E48" s="26">
        <v>39854</v>
      </c>
      <c r="F48" s="170">
        <f t="shared" si="0"/>
        <v>0.51341999999999999</v>
      </c>
      <c r="G48" s="171">
        <f t="shared" si="1"/>
        <v>1.4402363128248843E-2</v>
      </c>
      <c r="H48" s="172">
        <f t="shared" si="2"/>
        <v>0.52782236312824882</v>
      </c>
      <c r="I48" s="172">
        <v>5.1460793865300974E-2</v>
      </c>
      <c r="J48" s="24"/>
      <c r="K48" s="37"/>
    </row>
    <row r="49" spans="1:11" x14ac:dyDescent="0.25">
      <c r="A49" s="3">
        <v>31</v>
      </c>
      <c r="B49" s="3">
        <v>49690019</v>
      </c>
      <c r="C49" s="3">
        <v>86</v>
      </c>
      <c r="D49" s="26">
        <v>67712</v>
      </c>
      <c r="E49" s="26">
        <v>69288</v>
      </c>
      <c r="F49" s="170">
        <f t="shared" si="0"/>
        <v>1.3553599999999999</v>
      </c>
      <c r="G49" s="171">
        <f t="shared" si="1"/>
        <v>1.5678521886448107E-2</v>
      </c>
      <c r="H49" s="172">
        <f t="shared" si="2"/>
        <v>1.371038521886448</v>
      </c>
      <c r="I49" s="172">
        <v>5.602061104323941E-2</v>
      </c>
      <c r="J49" s="24"/>
      <c r="K49" s="37"/>
    </row>
    <row r="50" spans="1:11" x14ac:dyDescent="0.25">
      <c r="A50" s="3">
        <v>32</v>
      </c>
      <c r="B50" s="3">
        <v>49690026</v>
      </c>
      <c r="C50" s="3">
        <v>87.4</v>
      </c>
      <c r="D50" s="26">
        <v>63078</v>
      </c>
      <c r="E50" s="26">
        <v>64366</v>
      </c>
      <c r="F50" s="170">
        <f t="shared" si="0"/>
        <v>1.10768</v>
      </c>
      <c r="G50" s="171">
        <f t="shared" si="1"/>
        <v>1.5933753638087963E-2</v>
      </c>
      <c r="H50" s="172">
        <f t="shared" si="2"/>
        <v>1.1236137536380879</v>
      </c>
      <c r="I50" s="172">
        <v>5.6932574478826159E-2</v>
      </c>
      <c r="J50" s="24"/>
      <c r="K50" s="37"/>
    </row>
    <row r="51" spans="1:11" x14ac:dyDescent="0.25">
      <c r="A51" s="3">
        <v>33</v>
      </c>
      <c r="B51" s="3">
        <v>49694364</v>
      </c>
      <c r="C51" s="3">
        <v>57.1</v>
      </c>
      <c r="D51" s="26">
        <v>34781</v>
      </c>
      <c r="E51" s="26">
        <v>35395</v>
      </c>
      <c r="F51" s="170">
        <f t="shared" si="0"/>
        <v>0.52803999999999995</v>
      </c>
      <c r="G51" s="171">
        <f t="shared" si="1"/>
        <v>1.040980929902543E-2</v>
      </c>
      <c r="H51" s="172">
        <f t="shared" si="2"/>
        <v>0.53844980929902542</v>
      </c>
      <c r="I51" s="172">
        <v>3.7195080122894852E-2</v>
      </c>
      <c r="J51" s="24"/>
      <c r="K51" s="37"/>
    </row>
    <row r="52" spans="1:11" x14ac:dyDescent="0.25">
      <c r="A52" s="3">
        <v>34</v>
      </c>
      <c r="B52" s="3">
        <v>49690020</v>
      </c>
      <c r="C52" s="3">
        <v>42.9</v>
      </c>
      <c r="D52" s="26">
        <v>19306</v>
      </c>
      <c r="E52" s="26">
        <v>19732</v>
      </c>
      <c r="F52" s="170">
        <f t="shared" si="0"/>
        <v>0.36635999999999996</v>
      </c>
      <c r="G52" s="171">
        <f t="shared" si="1"/>
        <v>7.8210301038212082E-3</v>
      </c>
      <c r="H52" s="172">
        <f t="shared" si="2"/>
        <v>0.3741810301038212</v>
      </c>
      <c r="I52" s="172">
        <v>2.7945165276220263E-2</v>
      </c>
      <c r="J52" s="24"/>
      <c r="K52" s="37"/>
    </row>
    <row r="53" spans="1:11" x14ac:dyDescent="0.25">
      <c r="A53" s="3">
        <v>35</v>
      </c>
      <c r="B53" s="3">
        <v>49690028</v>
      </c>
      <c r="C53" s="3">
        <v>44.3</v>
      </c>
      <c r="D53" s="26">
        <v>31137</v>
      </c>
      <c r="E53" s="26">
        <v>31668</v>
      </c>
      <c r="F53" s="170">
        <f t="shared" si="0"/>
        <v>0.45666000000000001</v>
      </c>
      <c r="G53" s="171">
        <f t="shared" si="1"/>
        <v>8.0762618554610591E-3</v>
      </c>
      <c r="H53" s="172">
        <f t="shared" si="2"/>
        <v>0.46473626185546107</v>
      </c>
      <c r="I53" s="172">
        <v>2.8857128711808178E-2</v>
      </c>
      <c r="J53" s="24"/>
      <c r="K53" s="37"/>
    </row>
    <row r="54" spans="1:11" x14ac:dyDescent="0.25">
      <c r="A54" s="3">
        <v>36</v>
      </c>
      <c r="B54" s="3">
        <v>49690015</v>
      </c>
      <c r="C54" s="3">
        <v>51.7</v>
      </c>
      <c r="D54" s="26">
        <v>44159</v>
      </c>
      <c r="E54" s="26">
        <v>45197</v>
      </c>
      <c r="F54" s="170">
        <f t="shared" si="0"/>
        <v>0.89268000000000003</v>
      </c>
      <c r="G54" s="171">
        <f t="shared" si="1"/>
        <v>9.4253439712717116E-3</v>
      </c>
      <c r="H54" s="172">
        <f t="shared" si="2"/>
        <v>0.90210534397127173</v>
      </c>
      <c r="I54" s="172">
        <v>3.3677506871342772E-2</v>
      </c>
      <c r="J54" s="24"/>
      <c r="K54" s="37"/>
    </row>
    <row r="55" spans="1:11" x14ac:dyDescent="0.25">
      <c r="A55" s="3">
        <v>37</v>
      </c>
      <c r="B55" s="3">
        <v>49690008</v>
      </c>
      <c r="C55" s="3">
        <v>52.3</v>
      </c>
      <c r="D55" s="26">
        <v>40580</v>
      </c>
      <c r="E55" s="26">
        <v>40906</v>
      </c>
      <c r="F55" s="170">
        <f t="shared" si="0"/>
        <v>0.28036</v>
      </c>
      <c r="G55" s="171">
        <f t="shared" si="1"/>
        <v>9.534729007688791E-3</v>
      </c>
      <c r="H55" s="172">
        <f t="shared" si="2"/>
        <v>0.28989472900768881</v>
      </c>
      <c r="I55" s="172">
        <v>3.4068348343737176E-2</v>
      </c>
      <c r="J55" s="24"/>
      <c r="K55" s="37"/>
    </row>
    <row r="56" spans="1:11" x14ac:dyDescent="0.25">
      <c r="A56" s="3">
        <v>38</v>
      </c>
      <c r="B56" s="97" t="s">
        <v>115</v>
      </c>
      <c r="C56" s="3">
        <v>50.2</v>
      </c>
      <c r="D56" s="17">
        <v>2.7480000000000002</v>
      </c>
      <c r="E56" s="17">
        <v>3.379</v>
      </c>
      <c r="F56" s="170">
        <f>(E56-D56)</f>
        <v>0.63099999999999978</v>
      </c>
      <c r="G56" s="171">
        <f t="shared" si="1"/>
        <v>9.1518813802290121E-3</v>
      </c>
      <c r="H56" s="172">
        <f t="shared" si="2"/>
        <v>0.64015188138022883</v>
      </c>
      <c r="I56" s="172">
        <v>3.2700403190355803E-2</v>
      </c>
      <c r="J56" s="24"/>
      <c r="K56" s="37"/>
    </row>
    <row r="57" spans="1:11" x14ac:dyDescent="0.25">
      <c r="A57" s="3">
        <v>39</v>
      </c>
      <c r="B57" s="3">
        <v>49690016</v>
      </c>
      <c r="C57" s="3">
        <v>79.7</v>
      </c>
      <c r="D57" s="26">
        <v>26187</v>
      </c>
      <c r="E57" s="26">
        <v>26678</v>
      </c>
      <c r="F57" s="170">
        <f t="shared" si="0"/>
        <v>0.42225999999999997</v>
      </c>
      <c r="G57" s="171">
        <f t="shared" si="1"/>
        <v>1.452997900406877E-2</v>
      </c>
      <c r="H57" s="172">
        <f t="shared" si="2"/>
        <v>0.43678997900406874</v>
      </c>
      <c r="I57" s="172">
        <v>5.1916775583094765E-2</v>
      </c>
      <c r="J57" s="24"/>
      <c r="K57" s="37"/>
    </row>
    <row r="58" spans="1:11" x14ac:dyDescent="0.25">
      <c r="A58" s="3">
        <v>40</v>
      </c>
      <c r="B58" s="3">
        <v>49690024</v>
      </c>
      <c r="C58" s="3">
        <v>86.4</v>
      </c>
      <c r="D58" s="26">
        <v>33962</v>
      </c>
      <c r="E58" s="26">
        <v>34314</v>
      </c>
      <c r="F58" s="170">
        <f t="shared" si="0"/>
        <v>0.30271999999999999</v>
      </c>
      <c r="G58" s="171">
        <f t="shared" si="1"/>
        <v>1.5751445244059494E-2</v>
      </c>
      <c r="H58" s="172">
        <f t="shared" si="2"/>
        <v>0.31847144524405946</v>
      </c>
      <c r="I58" s="172">
        <v>5.6281172024835471E-2</v>
      </c>
      <c r="J58" s="24"/>
      <c r="K58" s="37"/>
    </row>
    <row r="59" spans="1:11" x14ac:dyDescent="0.25">
      <c r="A59" s="3">
        <v>41</v>
      </c>
      <c r="B59" s="3">
        <v>49690035</v>
      </c>
      <c r="C59" s="3">
        <v>87.4</v>
      </c>
      <c r="D59" s="26">
        <v>53248</v>
      </c>
      <c r="E59" s="26">
        <v>54663</v>
      </c>
      <c r="F59" s="170">
        <f t="shared" si="0"/>
        <v>1.2168999999999999</v>
      </c>
      <c r="G59" s="171">
        <f t="shared" si="1"/>
        <v>1.5933753638087963E-2</v>
      </c>
      <c r="H59" s="172">
        <f t="shared" si="2"/>
        <v>1.2328337536380878</v>
      </c>
      <c r="I59" s="172">
        <v>5.6932574478826603E-2</v>
      </c>
      <c r="J59" s="24"/>
      <c r="K59" s="37"/>
    </row>
    <row r="60" spans="1:11" x14ac:dyDescent="0.25">
      <c r="A60" s="3">
        <v>42</v>
      </c>
      <c r="B60" s="3">
        <v>49690040</v>
      </c>
      <c r="C60" s="3">
        <v>57.4</v>
      </c>
      <c r="D60" s="26">
        <v>34724</v>
      </c>
      <c r="E60" s="26">
        <v>35644</v>
      </c>
      <c r="F60" s="170">
        <f t="shared" si="0"/>
        <v>0.79120000000000001</v>
      </c>
      <c r="G60" s="171">
        <f t="shared" si="1"/>
        <v>1.0464501817233969E-2</v>
      </c>
      <c r="H60" s="172">
        <f t="shared" si="2"/>
        <v>0.80166450181723403</v>
      </c>
      <c r="I60" s="172">
        <v>3.7390500859092235E-2</v>
      </c>
      <c r="J60" s="24"/>
      <c r="K60" s="37"/>
    </row>
    <row r="61" spans="1:11" x14ac:dyDescent="0.25">
      <c r="A61" s="3">
        <v>43</v>
      </c>
      <c r="B61" s="3">
        <v>49690038</v>
      </c>
      <c r="C61" s="3">
        <v>42.4</v>
      </c>
      <c r="D61" s="26">
        <v>28707</v>
      </c>
      <c r="E61" s="26">
        <v>29173</v>
      </c>
      <c r="F61" s="170">
        <f t="shared" si="0"/>
        <v>0.40076000000000001</v>
      </c>
      <c r="G61" s="171">
        <f t="shared" si="1"/>
        <v>7.7298759068069739E-3</v>
      </c>
      <c r="H61" s="172">
        <f t="shared" si="2"/>
        <v>0.40848987590680697</v>
      </c>
      <c r="I61" s="172">
        <v>2.7619464049224864E-2</v>
      </c>
      <c r="J61" s="24"/>
      <c r="K61" s="37"/>
    </row>
    <row r="62" spans="1:11" x14ac:dyDescent="0.25">
      <c r="A62" s="3">
        <v>44</v>
      </c>
      <c r="B62" s="3">
        <v>49690010</v>
      </c>
      <c r="C62" s="3">
        <v>45.4</v>
      </c>
      <c r="D62" s="26">
        <v>21216</v>
      </c>
      <c r="E62" s="26">
        <v>21233</v>
      </c>
      <c r="F62" s="170">
        <f t="shared" si="0"/>
        <v>1.4619999999999999E-2</v>
      </c>
      <c r="G62" s="171">
        <f t="shared" si="1"/>
        <v>8.2768010888923729E-3</v>
      </c>
      <c r="H62" s="172">
        <f t="shared" si="2"/>
        <v>2.2896801088892374E-2</v>
      </c>
      <c r="I62" s="172">
        <v>2.9573671411198273E-2</v>
      </c>
      <c r="J62" s="24"/>
      <c r="K62" s="37"/>
    </row>
    <row r="63" spans="1:11" x14ac:dyDescent="0.25">
      <c r="A63" s="3">
        <v>45</v>
      </c>
      <c r="B63" s="3">
        <v>49690033</v>
      </c>
      <c r="C63" s="3">
        <v>51.4</v>
      </c>
      <c r="D63" s="26">
        <v>29246</v>
      </c>
      <c r="E63" s="26">
        <v>29246</v>
      </c>
      <c r="F63" s="170">
        <f t="shared" si="0"/>
        <v>0</v>
      </c>
      <c r="G63" s="171">
        <f t="shared" si="1"/>
        <v>9.370651453063171E-3</v>
      </c>
      <c r="H63" s="172">
        <f t="shared" si="2"/>
        <v>9.370651453063171E-3</v>
      </c>
      <c r="I63" s="172">
        <v>3.3482086135145181E-2</v>
      </c>
      <c r="J63" s="24"/>
      <c r="K63" s="37"/>
    </row>
    <row r="64" spans="1:11" x14ac:dyDescent="0.25">
      <c r="A64" s="3">
        <v>46</v>
      </c>
      <c r="B64" s="3">
        <v>49690054</v>
      </c>
      <c r="C64" s="3">
        <v>53.1</v>
      </c>
      <c r="D64" s="26">
        <v>43852</v>
      </c>
      <c r="E64" s="26">
        <v>44691</v>
      </c>
      <c r="F64" s="170">
        <f t="shared" si="0"/>
        <v>0.72153999999999996</v>
      </c>
      <c r="G64" s="171">
        <f t="shared" si="1"/>
        <v>9.6805757229115642E-3</v>
      </c>
      <c r="H64" s="172">
        <f t="shared" si="2"/>
        <v>0.73122057572291155</v>
      </c>
      <c r="I64" s="172">
        <v>3.4589470306929937E-2</v>
      </c>
      <c r="J64" s="24"/>
      <c r="K64" s="37"/>
    </row>
    <row r="65" spans="1:11" x14ac:dyDescent="0.25">
      <c r="A65" s="3">
        <v>47</v>
      </c>
      <c r="B65" s="3">
        <v>49690036</v>
      </c>
      <c r="C65" s="3">
        <v>49.9</v>
      </c>
      <c r="D65" s="26">
        <v>10527</v>
      </c>
      <c r="E65" s="26">
        <v>10833</v>
      </c>
      <c r="F65" s="170">
        <f t="shared" si="0"/>
        <v>0.26316000000000001</v>
      </c>
      <c r="G65" s="171">
        <f t="shared" si="1"/>
        <v>9.0971888620204715E-3</v>
      </c>
      <c r="H65" s="172">
        <f t="shared" si="2"/>
        <v>0.27225718886202049</v>
      </c>
      <c r="I65" s="172">
        <v>3.2504982454158449E-2</v>
      </c>
      <c r="J65" s="24"/>
      <c r="K65" s="37"/>
    </row>
    <row r="66" spans="1:11" x14ac:dyDescent="0.25">
      <c r="A66" s="3">
        <v>48</v>
      </c>
      <c r="B66" s="3">
        <v>49690043</v>
      </c>
      <c r="C66" s="3">
        <v>79.900000000000006</v>
      </c>
      <c r="D66" s="26">
        <v>30835</v>
      </c>
      <c r="E66" s="26">
        <v>31166</v>
      </c>
      <c r="F66" s="170">
        <f t="shared" si="0"/>
        <v>0.28465999999999997</v>
      </c>
      <c r="G66" s="171">
        <f t="shared" si="1"/>
        <v>1.4566440682874465E-2</v>
      </c>
      <c r="H66" s="172">
        <f t="shared" si="2"/>
        <v>0.29922644068287441</v>
      </c>
      <c r="I66" s="172">
        <v>5.2047056073893039E-2</v>
      </c>
      <c r="J66" s="24"/>
      <c r="K66" s="37"/>
    </row>
    <row r="67" spans="1:11" x14ac:dyDescent="0.25">
      <c r="A67" s="3">
        <v>49</v>
      </c>
      <c r="B67" s="3">
        <v>49690052</v>
      </c>
      <c r="C67" s="3">
        <v>78</v>
      </c>
      <c r="D67" s="26">
        <v>63775</v>
      </c>
      <c r="E67" s="26">
        <v>64978</v>
      </c>
      <c r="F67" s="170">
        <f t="shared" si="0"/>
        <v>1.0345800000000001</v>
      </c>
      <c r="G67" s="171">
        <f t="shared" si="1"/>
        <v>1.4220054734220378E-2</v>
      </c>
      <c r="H67" s="172">
        <f t="shared" si="2"/>
        <v>1.0488000547342204</v>
      </c>
      <c r="I67" s="172">
        <v>5.0809391411309801E-2</v>
      </c>
      <c r="J67" s="24"/>
      <c r="K67" s="37"/>
    </row>
    <row r="68" spans="1:11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170">
        <f t="shared" si="0"/>
        <v>0</v>
      </c>
      <c r="G68" s="171">
        <f t="shared" si="1"/>
        <v>1.5860830280476575E-2</v>
      </c>
      <c r="H68" s="172">
        <f t="shared" si="2"/>
        <v>1.5860830280476575E-2</v>
      </c>
      <c r="I68" s="172">
        <v>5.6672013497230153E-2</v>
      </c>
      <c r="J68" s="24"/>
      <c r="K68" s="37"/>
    </row>
    <row r="69" spans="1:11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170">
        <f t="shared" si="0"/>
        <v>0</v>
      </c>
      <c r="G69" s="171">
        <f t="shared" si="1"/>
        <v>1.0391578459622583E-2</v>
      </c>
      <c r="H69" s="172">
        <f t="shared" si="2"/>
        <v>1.0391578459622583E-2</v>
      </c>
      <c r="I69" s="172">
        <v>3.712993987749566E-2</v>
      </c>
      <c r="J69" s="24"/>
      <c r="K69" s="37"/>
    </row>
    <row r="70" spans="1:11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170">
        <f t="shared" si="0"/>
        <v>0</v>
      </c>
      <c r="G70" s="171">
        <f t="shared" si="1"/>
        <v>7.6934142280012819E-3</v>
      </c>
      <c r="H70" s="172">
        <f t="shared" si="2"/>
        <v>7.6934142280012819E-3</v>
      </c>
      <c r="I70" s="172">
        <v>2.748918355842659E-2</v>
      </c>
      <c r="J70" s="24"/>
      <c r="K70" s="37"/>
    </row>
    <row r="71" spans="1:11" x14ac:dyDescent="0.25">
      <c r="A71" s="3">
        <v>53</v>
      </c>
      <c r="B71" s="3">
        <v>49690056</v>
      </c>
      <c r="C71" s="3">
        <v>45.5</v>
      </c>
      <c r="D71" s="26">
        <v>20925</v>
      </c>
      <c r="E71" s="26">
        <v>21528</v>
      </c>
      <c r="F71" s="170">
        <f t="shared" si="0"/>
        <v>0.51858000000000004</v>
      </c>
      <c r="G71" s="171">
        <f t="shared" si="1"/>
        <v>8.2950319282952198E-3</v>
      </c>
      <c r="H71" s="172">
        <f t="shared" si="2"/>
        <v>0.52687503192829521</v>
      </c>
      <c r="I71" s="172">
        <v>2.9638811656597236E-2</v>
      </c>
      <c r="J71" s="24"/>
      <c r="K71" s="37"/>
    </row>
    <row r="72" spans="1:11" x14ac:dyDescent="0.25">
      <c r="A72" s="3">
        <v>54</v>
      </c>
      <c r="B72" s="3">
        <v>49690032</v>
      </c>
      <c r="C72" s="3">
        <v>51.6</v>
      </c>
      <c r="D72" s="26">
        <v>24044</v>
      </c>
      <c r="E72" s="26">
        <v>24832</v>
      </c>
      <c r="F72" s="170">
        <f t="shared" si="0"/>
        <v>0.67767999999999995</v>
      </c>
      <c r="G72" s="171">
        <f t="shared" si="1"/>
        <v>9.4071131318688665E-3</v>
      </c>
      <c r="H72" s="172">
        <f t="shared" si="2"/>
        <v>0.68708711313186877</v>
      </c>
      <c r="I72" s="172">
        <v>3.361236662594369E-2</v>
      </c>
      <c r="J72" s="24"/>
      <c r="K72" s="37"/>
    </row>
    <row r="73" spans="1:11" x14ac:dyDescent="0.25">
      <c r="A73" s="3">
        <v>55</v>
      </c>
      <c r="B73" s="3">
        <v>49690055</v>
      </c>
      <c r="C73" s="3">
        <v>52.7</v>
      </c>
      <c r="D73" s="26">
        <v>43369</v>
      </c>
      <c r="E73" s="26">
        <v>44052</v>
      </c>
      <c r="F73" s="170">
        <f t="shared" si="0"/>
        <v>0.58738000000000001</v>
      </c>
      <c r="G73" s="171">
        <f t="shared" si="1"/>
        <v>9.6076523653001785E-3</v>
      </c>
      <c r="H73" s="172">
        <f t="shared" si="2"/>
        <v>0.59698765236530016</v>
      </c>
      <c r="I73" s="172">
        <v>3.4328909325333834E-2</v>
      </c>
      <c r="J73" s="24"/>
      <c r="K73" s="37"/>
    </row>
    <row r="74" spans="1:11" x14ac:dyDescent="0.25">
      <c r="A74" s="3">
        <v>56</v>
      </c>
      <c r="B74" s="3">
        <v>49690058</v>
      </c>
      <c r="C74" s="3">
        <v>49.9</v>
      </c>
      <c r="D74" s="26">
        <v>31993</v>
      </c>
      <c r="E74" s="26">
        <v>32620</v>
      </c>
      <c r="F74" s="170">
        <f t="shared" si="0"/>
        <v>0.53922000000000003</v>
      </c>
      <c r="G74" s="171">
        <f t="shared" si="1"/>
        <v>9.0971888620204715E-3</v>
      </c>
      <c r="H74" s="172">
        <f t="shared" si="2"/>
        <v>0.54831718886202052</v>
      </c>
      <c r="I74" s="172">
        <v>3.2504982454158338E-2</v>
      </c>
      <c r="J74" s="24"/>
      <c r="K74" s="37"/>
    </row>
    <row r="75" spans="1:11" x14ac:dyDescent="0.25">
      <c r="A75" s="3">
        <v>57</v>
      </c>
      <c r="B75" s="3">
        <v>49690011</v>
      </c>
      <c r="C75" s="3">
        <v>79.5</v>
      </c>
      <c r="D75" s="26">
        <v>37725</v>
      </c>
      <c r="E75" s="26">
        <v>38522</v>
      </c>
      <c r="F75" s="170">
        <f t="shared" si="0"/>
        <v>0.68542000000000003</v>
      </c>
      <c r="G75" s="171">
        <f t="shared" si="1"/>
        <v>1.4493517325263076E-2</v>
      </c>
      <c r="H75" s="172">
        <f t="shared" si="2"/>
        <v>0.69991351732526308</v>
      </c>
      <c r="I75" s="172">
        <v>5.1786495092296381E-2</v>
      </c>
      <c r="J75" s="24"/>
      <c r="K75" s="37"/>
    </row>
    <row r="76" spans="1:11" x14ac:dyDescent="0.25">
      <c r="A76" s="3">
        <v>58</v>
      </c>
      <c r="B76" s="3">
        <v>49690061</v>
      </c>
      <c r="C76" s="3">
        <v>78.099999999999994</v>
      </c>
      <c r="D76" s="26">
        <v>55473</v>
      </c>
      <c r="E76" s="26">
        <v>56606</v>
      </c>
      <c r="F76" s="170">
        <f t="shared" si="0"/>
        <v>0.97438000000000002</v>
      </c>
      <c r="G76" s="171">
        <f t="shared" si="1"/>
        <v>1.4238285573623222E-2</v>
      </c>
      <c r="H76" s="172">
        <f t="shared" si="2"/>
        <v>0.98861828557362319</v>
      </c>
      <c r="I76" s="172">
        <v>5.0874531656709077E-2</v>
      </c>
      <c r="J76" s="24"/>
      <c r="K76" s="37"/>
    </row>
    <row r="77" spans="1:11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170">
        <f t="shared" si="0"/>
        <v>0</v>
      </c>
      <c r="G77" s="171">
        <f t="shared" si="1"/>
        <v>1.5860830280476575E-2</v>
      </c>
      <c r="H77" s="172">
        <f t="shared" si="2"/>
        <v>1.5860830280476575E-2</v>
      </c>
      <c r="I77" s="172">
        <v>5.6672013497230153E-2</v>
      </c>
      <c r="J77" s="24"/>
      <c r="K77" s="37"/>
    </row>
    <row r="78" spans="1:11" x14ac:dyDescent="0.25">
      <c r="A78" s="3">
        <v>60</v>
      </c>
      <c r="B78" s="3">
        <v>49690049</v>
      </c>
      <c r="C78" s="3">
        <v>56.7</v>
      </c>
      <c r="D78" s="26">
        <v>35074</v>
      </c>
      <c r="E78" s="26">
        <v>35083</v>
      </c>
      <c r="F78" s="170">
        <f t="shared" si="0"/>
        <v>7.7399999999999995E-3</v>
      </c>
      <c r="G78" s="171">
        <f t="shared" si="1"/>
        <v>1.0336885941414044E-2</v>
      </c>
      <c r="H78" s="172">
        <f t="shared" si="2"/>
        <v>1.8076885941414045E-2</v>
      </c>
      <c r="I78" s="172">
        <v>3.6934519141298167E-2</v>
      </c>
      <c r="J78" s="24"/>
      <c r="K78" s="37"/>
    </row>
    <row r="79" spans="1:11" x14ac:dyDescent="0.25">
      <c r="A79" s="3">
        <v>61</v>
      </c>
      <c r="B79" s="3">
        <v>49690044</v>
      </c>
      <c r="C79" s="3">
        <v>42.5</v>
      </c>
      <c r="D79" s="26">
        <v>24483</v>
      </c>
      <c r="E79" s="26">
        <v>25150</v>
      </c>
      <c r="F79" s="170">
        <f t="shared" si="0"/>
        <v>0.57362000000000002</v>
      </c>
      <c r="G79" s="171">
        <f t="shared" si="1"/>
        <v>7.7481067462098208E-3</v>
      </c>
      <c r="H79" s="172">
        <f t="shared" si="2"/>
        <v>0.58136810674620987</v>
      </c>
      <c r="I79" s="172">
        <v>2.7684604294624049E-2</v>
      </c>
      <c r="J79" s="24"/>
      <c r="K79" s="37"/>
    </row>
    <row r="80" spans="1:11" x14ac:dyDescent="0.25">
      <c r="A80" s="3">
        <v>62</v>
      </c>
      <c r="B80" s="3">
        <v>49690047</v>
      </c>
      <c r="C80" s="3">
        <v>45.1</v>
      </c>
      <c r="D80" s="26">
        <v>50895</v>
      </c>
      <c r="E80" s="26">
        <v>50895</v>
      </c>
      <c r="F80" s="170">
        <v>1.1597</v>
      </c>
      <c r="G80" s="171">
        <f t="shared" si="1"/>
        <v>8.2221085706838341E-3</v>
      </c>
      <c r="H80" s="172">
        <f t="shared" si="2"/>
        <v>1.1679221085706837</v>
      </c>
      <c r="I80" s="172">
        <v>-4.4689017493249992</v>
      </c>
      <c r="J80" s="24"/>
      <c r="K80" s="37"/>
    </row>
    <row r="81" spans="1:11" x14ac:dyDescent="0.25">
      <c r="A81" s="3">
        <v>63</v>
      </c>
      <c r="B81" s="3">
        <v>17219687</v>
      </c>
      <c r="C81" s="3">
        <v>51.3</v>
      </c>
      <c r="D81" s="26">
        <v>7747</v>
      </c>
      <c r="E81" s="26">
        <v>8384</v>
      </c>
      <c r="F81" s="170">
        <f t="shared" si="0"/>
        <v>0.54781999999999997</v>
      </c>
      <c r="G81" s="171">
        <f t="shared" si="1"/>
        <v>9.3524206136603241E-3</v>
      </c>
      <c r="H81" s="172">
        <f t="shared" si="2"/>
        <v>0.55717242061366035</v>
      </c>
      <c r="I81" s="172">
        <v>3.3416945889746141E-2</v>
      </c>
      <c r="J81" s="24"/>
      <c r="K81" s="37"/>
    </row>
    <row r="82" spans="1:11" x14ac:dyDescent="0.25">
      <c r="A82" s="3">
        <v>64</v>
      </c>
      <c r="B82" s="52" t="s">
        <v>41</v>
      </c>
      <c r="C82" s="3">
        <v>52.3</v>
      </c>
      <c r="D82" s="29">
        <v>13.17</v>
      </c>
      <c r="E82" s="29">
        <v>13.77</v>
      </c>
      <c r="F82" s="170">
        <f>E82-D82</f>
        <v>0.59999999999999964</v>
      </c>
      <c r="G82" s="171">
        <f t="shared" si="1"/>
        <v>9.534729007688791E-3</v>
      </c>
      <c r="H82" s="172">
        <f t="shared" si="2"/>
        <v>0.60953472900768846</v>
      </c>
      <c r="I82" s="172">
        <v>3.4068348343736968E-2</v>
      </c>
      <c r="J82" s="24"/>
      <c r="K82" s="37"/>
    </row>
    <row r="83" spans="1:11" x14ac:dyDescent="0.25">
      <c r="A83" s="3">
        <v>65</v>
      </c>
      <c r="B83" s="3">
        <v>49690060</v>
      </c>
      <c r="C83" s="3">
        <v>49.5</v>
      </c>
      <c r="D83" s="26">
        <v>37928</v>
      </c>
      <c r="E83" s="26">
        <v>38706</v>
      </c>
      <c r="F83" s="170">
        <f t="shared" ref="F83:F136" si="3">(E83-D83)*0.00086</f>
        <v>0.66908000000000001</v>
      </c>
      <c r="G83" s="171">
        <f t="shared" si="1"/>
        <v>9.0242655044090857E-3</v>
      </c>
      <c r="H83" s="172">
        <f t="shared" si="2"/>
        <v>0.67810426550440905</v>
      </c>
      <c r="I83" s="172">
        <v>3.2244421472561791E-2</v>
      </c>
      <c r="J83" s="24"/>
      <c r="K83" s="141"/>
    </row>
    <row r="84" spans="1:11" x14ac:dyDescent="0.25">
      <c r="A84" s="3">
        <v>66</v>
      </c>
      <c r="B84" s="3">
        <v>49690051</v>
      </c>
      <c r="C84" s="3">
        <v>78.900000000000006</v>
      </c>
      <c r="D84" s="26">
        <v>24086</v>
      </c>
      <c r="E84" s="26">
        <v>24228</v>
      </c>
      <c r="F84" s="170">
        <f t="shared" si="3"/>
        <v>0.12211999999999999</v>
      </c>
      <c r="G84" s="171">
        <f t="shared" ref="G84:G136" si="4">C84/6906.1*$G$12</f>
        <v>1.4384132288845998E-2</v>
      </c>
      <c r="H84" s="172">
        <f t="shared" ref="H84:H136" si="5">F84+G84</f>
        <v>0.136504132288846</v>
      </c>
      <c r="I84" s="172">
        <v>5.1395653619901852E-2</v>
      </c>
      <c r="J84" s="24"/>
      <c r="K84" s="37"/>
    </row>
    <row r="85" spans="1:11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170">
        <f t="shared" si="3"/>
        <v>0</v>
      </c>
      <c r="G85" s="171">
        <f t="shared" si="4"/>
        <v>1.4238285573623222E-2</v>
      </c>
      <c r="H85" s="172">
        <f t="shared" si="5"/>
        <v>1.4238285573623222E-2</v>
      </c>
      <c r="I85" s="172">
        <v>5.0874531656708882E-2</v>
      </c>
      <c r="J85" s="24"/>
      <c r="K85" s="37"/>
    </row>
    <row r="86" spans="1:11" x14ac:dyDescent="0.25">
      <c r="A86" s="3">
        <v>68</v>
      </c>
      <c r="B86" s="3">
        <v>49690030</v>
      </c>
      <c r="C86" s="3">
        <v>78.099999999999994</v>
      </c>
      <c r="D86" s="26">
        <v>39687</v>
      </c>
      <c r="E86" s="26">
        <v>39720</v>
      </c>
      <c r="F86" s="170">
        <f t="shared" si="3"/>
        <v>2.8379999999999999E-2</v>
      </c>
      <c r="G86" s="171">
        <f t="shared" si="4"/>
        <v>1.4238285573623222E-2</v>
      </c>
      <c r="H86" s="172">
        <f t="shared" si="5"/>
        <v>4.2618285573623224E-2</v>
      </c>
      <c r="I86" s="172">
        <v>5.0874531656708868E-2</v>
      </c>
      <c r="J86" s="24"/>
      <c r="K86" s="37"/>
    </row>
    <row r="87" spans="1:11" x14ac:dyDescent="0.25">
      <c r="A87" s="3">
        <v>69</v>
      </c>
      <c r="B87" s="3">
        <v>49690022</v>
      </c>
      <c r="C87" s="3">
        <v>56.8</v>
      </c>
      <c r="D87" s="26">
        <v>21389</v>
      </c>
      <c r="E87" s="26">
        <v>22086</v>
      </c>
      <c r="F87" s="170">
        <f t="shared" si="3"/>
        <v>0.59941999999999995</v>
      </c>
      <c r="G87" s="171">
        <f t="shared" si="4"/>
        <v>1.035511678081689E-2</v>
      </c>
      <c r="H87" s="172">
        <f t="shared" si="5"/>
        <v>0.60977511678081686</v>
      </c>
      <c r="I87" s="172">
        <v>3.6999659386697414E-2</v>
      </c>
      <c r="J87" s="24"/>
      <c r="K87" s="37"/>
    </row>
    <row r="88" spans="1:11" x14ac:dyDescent="0.25">
      <c r="A88" s="3">
        <v>70</v>
      </c>
      <c r="B88" s="3">
        <v>49690018</v>
      </c>
      <c r="C88" s="3">
        <v>42</v>
      </c>
      <c r="D88" s="26">
        <v>27111</v>
      </c>
      <c r="E88" s="26">
        <v>27719</v>
      </c>
      <c r="F88" s="170">
        <f t="shared" si="3"/>
        <v>0.52288000000000001</v>
      </c>
      <c r="G88" s="171">
        <f t="shared" si="4"/>
        <v>7.6569525491955882E-3</v>
      </c>
      <c r="H88" s="172">
        <f t="shared" si="5"/>
        <v>0.53053695254919564</v>
      </c>
      <c r="I88" s="172">
        <v>2.7358903067628337E-2</v>
      </c>
      <c r="J88" s="24"/>
      <c r="K88" s="37"/>
    </row>
    <row r="89" spans="1:11" x14ac:dyDescent="0.25">
      <c r="A89" s="3">
        <v>71</v>
      </c>
      <c r="B89" s="3">
        <v>49690021</v>
      </c>
      <c r="C89" s="3">
        <v>45.2</v>
      </c>
      <c r="D89" s="26">
        <v>26568</v>
      </c>
      <c r="E89" s="26">
        <v>26972</v>
      </c>
      <c r="F89" s="170">
        <f t="shared" si="3"/>
        <v>0.34743999999999997</v>
      </c>
      <c r="G89" s="171">
        <f t="shared" si="4"/>
        <v>8.2403394100866809E-3</v>
      </c>
      <c r="H89" s="172">
        <f t="shared" si="5"/>
        <v>0.35568033941008664</v>
      </c>
      <c r="I89" s="172">
        <v>2.9443390920400159E-2</v>
      </c>
      <c r="J89" s="24"/>
      <c r="K89" s="37"/>
    </row>
    <row r="90" spans="1:11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170">
        <f t="shared" si="3"/>
        <v>0</v>
      </c>
      <c r="G90" s="171">
        <f t="shared" si="4"/>
        <v>9.370651453063171E-3</v>
      </c>
      <c r="H90" s="172">
        <f t="shared" si="5"/>
        <v>9.370651453063171E-3</v>
      </c>
      <c r="I90" s="172">
        <v>3.3482086135145146E-2</v>
      </c>
      <c r="J90" s="24"/>
      <c r="K90" s="37"/>
    </row>
    <row r="91" spans="1:11" x14ac:dyDescent="0.25">
      <c r="A91" s="3">
        <v>73</v>
      </c>
      <c r="B91" s="3">
        <v>49690034</v>
      </c>
      <c r="C91" s="3">
        <v>52.1</v>
      </c>
      <c r="D91" s="26">
        <v>35585</v>
      </c>
      <c r="E91" s="26">
        <v>36122</v>
      </c>
      <c r="F91" s="170">
        <f t="shared" si="3"/>
        <v>0.46182000000000001</v>
      </c>
      <c r="G91" s="171">
        <f t="shared" si="4"/>
        <v>9.498267328883099E-3</v>
      </c>
      <c r="H91" s="172">
        <f t="shared" si="5"/>
        <v>0.4713182673288831</v>
      </c>
      <c r="I91" s="172">
        <v>3.3938067852938736E-2</v>
      </c>
      <c r="J91" s="24"/>
      <c r="K91" s="37"/>
    </row>
    <row r="92" spans="1:11" x14ac:dyDescent="0.25">
      <c r="A92" s="3">
        <v>74</v>
      </c>
      <c r="B92" s="3">
        <v>49777205</v>
      </c>
      <c r="C92" s="3">
        <v>49.7</v>
      </c>
      <c r="D92" s="26">
        <v>18709</v>
      </c>
      <c r="E92" s="26">
        <v>18842</v>
      </c>
      <c r="F92" s="170">
        <f t="shared" si="3"/>
        <v>0.11438</v>
      </c>
      <c r="G92" s="171">
        <f t="shared" si="4"/>
        <v>9.0607271832147795E-3</v>
      </c>
      <c r="H92" s="172">
        <f t="shared" si="5"/>
        <v>0.12344072718321478</v>
      </c>
      <c r="I92" s="172">
        <v>3.2374701963360314E-2</v>
      </c>
      <c r="J92" s="24"/>
      <c r="K92" s="37"/>
    </row>
    <row r="93" spans="1:11" x14ac:dyDescent="0.25">
      <c r="A93" s="3">
        <v>75</v>
      </c>
      <c r="B93" s="3">
        <v>49730686</v>
      </c>
      <c r="C93" s="3">
        <v>79</v>
      </c>
      <c r="D93" s="26">
        <v>41298</v>
      </c>
      <c r="E93" s="26">
        <v>42134</v>
      </c>
      <c r="F93" s="170">
        <f t="shared" si="3"/>
        <v>0.71895999999999993</v>
      </c>
      <c r="G93" s="171">
        <f t="shared" si="4"/>
        <v>1.4402363128248843E-2</v>
      </c>
      <c r="H93" s="172">
        <f t="shared" si="5"/>
        <v>0.73336236312824876</v>
      </c>
      <c r="I93" s="172">
        <v>5.1460793865300891E-2</v>
      </c>
      <c r="J93" s="24"/>
      <c r="K93" s="37"/>
    </row>
    <row r="94" spans="1:11" x14ac:dyDescent="0.25">
      <c r="A94" s="3">
        <v>76</v>
      </c>
      <c r="B94" s="3">
        <v>49690025</v>
      </c>
      <c r="C94" s="3">
        <v>78.3</v>
      </c>
      <c r="D94" s="26">
        <v>57623</v>
      </c>
      <c r="E94" s="26">
        <v>59162</v>
      </c>
      <c r="F94" s="170">
        <f t="shared" si="3"/>
        <v>1.3235399999999999</v>
      </c>
      <c r="G94" s="171">
        <f t="shared" si="4"/>
        <v>1.4274747252428917E-2</v>
      </c>
      <c r="H94" s="172">
        <f t="shared" si="5"/>
        <v>1.3378147472524289</v>
      </c>
      <c r="I94" s="172">
        <v>5.1004812147507517E-2</v>
      </c>
      <c r="J94" s="24"/>
      <c r="K94" s="37"/>
    </row>
    <row r="95" spans="1:11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10081</v>
      </c>
      <c r="F95" s="170">
        <f t="shared" si="3"/>
        <v>7.1379999999999999E-2</v>
      </c>
      <c r="G95" s="171">
        <f t="shared" si="4"/>
        <v>1.4256516413026072E-2</v>
      </c>
      <c r="H95" s="172">
        <f t="shared" si="5"/>
        <v>8.5636516413026068E-2</v>
      </c>
      <c r="I95" s="172">
        <v>5.0939671902108019E-2</v>
      </c>
      <c r="J95" s="24"/>
      <c r="K95" s="37"/>
    </row>
    <row r="96" spans="1:11" x14ac:dyDescent="0.25">
      <c r="A96" s="3">
        <v>78</v>
      </c>
      <c r="B96" s="3">
        <v>49730694</v>
      </c>
      <c r="C96" s="3">
        <v>56.7</v>
      </c>
      <c r="D96" s="26">
        <v>17787</v>
      </c>
      <c r="E96" s="26">
        <v>18612</v>
      </c>
      <c r="F96" s="170">
        <f t="shared" si="3"/>
        <v>0.70950000000000002</v>
      </c>
      <c r="G96" s="171">
        <f t="shared" si="4"/>
        <v>1.0336885941414044E-2</v>
      </c>
      <c r="H96" s="172">
        <f t="shared" si="5"/>
        <v>0.71983688594141404</v>
      </c>
      <c r="I96" s="172">
        <v>3.6934519141298305E-2</v>
      </c>
      <c r="J96" s="24"/>
      <c r="K96" s="37"/>
    </row>
    <row r="97" spans="1:11" x14ac:dyDescent="0.25">
      <c r="A97" s="3">
        <v>79</v>
      </c>
      <c r="B97" s="3">
        <v>49690039</v>
      </c>
      <c r="C97" s="3">
        <v>42</v>
      </c>
      <c r="D97" s="26">
        <v>3874</v>
      </c>
      <c r="E97" s="26">
        <v>3874</v>
      </c>
      <c r="F97" s="170">
        <f t="shared" si="3"/>
        <v>0</v>
      </c>
      <c r="G97" s="171">
        <f t="shared" si="4"/>
        <v>7.6569525491955882E-3</v>
      </c>
      <c r="H97" s="172">
        <f t="shared" si="5"/>
        <v>7.6569525491955882E-3</v>
      </c>
      <c r="I97" s="172">
        <v>2.7358903067628365E-2</v>
      </c>
      <c r="J97" s="24"/>
      <c r="K97" s="37"/>
    </row>
    <row r="98" spans="1:11" x14ac:dyDescent="0.25">
      <c r="A98" s="3">
        <v>80</v>
      </c>
      <c r="B98" s="3">
        <v>49730693</v>
      </c>
      <c r="C98" s="3">
        <v>44.9</v>
      </c>
      <c r="D98" s="26">
        <v>30088</v>
      </c>
      <c r="E98" s="26">
        <v>31349</v>
      </c>
      <c r="F98" s="170">
        <f t="shared" si="3"/>
        <v>1.08446</v>
      </c>
      <c r="G98" s="171">
        <f t="shared" si="4"/>
        <v>8.1856468918781403E-3</v>
      </c>
      <c r="H98" s="172">
        <f t="shared" si="5"/>
        <v>1.0926456468918782</v>
      </c>
      <c r="I98" s="172">
        <v>2.9247970184202748E-2</v>
      </c>
      <c r="J98" s="24"/>
      <c r="K98" s="37"/>
    </row>
    <row r="99" spans="1:11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170">
        <f t="shared" si="3"/>
        <v>0</v>
      </c>
      <c r="G99" s="171">
        <f t="shared" si="4"/>
        <v>9.3524206136603241E-3</v>
      </c>
      <c r="H99" s="172">
        <f t="shared" si="5"/>
        <v>9.3524206136603241E-3</v>
      </c>
      <c r="I99" s="172">
        <v>3.3416945889746051E-2</v>
      </c>
      <c r="J99" s="24"/>
      <c r="K99" s="37"/>
    </row>
    <row r="100" spans="1:11" x14ac:dyDescent="0.25">
      <c r="A100" s="3">
        <v>82</v>
      </c>
      <c r="B100" s="3">
        <v>49777206</v>
      </c>
      <c r="C100" s="3">
        <v>51.6</v>
      </c>
      <c r="D100" s="26">
        <v>47324</v>
      </c>
      <c r="E100" s="26">
        <v>48278</v>
      </c>
      <c r="F100" s="170">
        <f t="shared" si="3"/>
        <v>0.82043999999999995</v>
      </c>
      <c r="G100" s="171">
        <f t="shared" si="4"/>
        <v>9.4071131318688665E-3</v>
      </c>
      <c r="H100" s="172">
        <f t="shared" si="5"/>
        <v>0.82984711313186876</v>
      </c>
      <c r="I100" s="172">
        <v>3.361236662594369E-2</v>
      </c>
      <c r="J100" s="24"/>
      <c r="K100" s="37"/>
    </row>
    <row r="101" spans="1:11" x14ac:dyDescent="0.25">
      <c r="A101" s="3">
        <v>83</v>
      </c>
      <c r="B101" s="3">
        <v>49777193</v>
      </c>
      <c r="C101" s="3">
        <v>49.7</v>
      </c>
      <c r="D101" s="26">
        <v>13879</v>
      </c>
      <c r="E101" s="26">
        <v>14250</v>
      </c>
      <c r="F101" s="170">
        <f t="shared" si="3"/>
        <v>0.31906000000000001</v>
      </c>
      <c r="G101" s="171">
        <f t="shared" si="4"/>
        <v>9.0607271832147795E-3</v>
      </c>
      <c r="H101" s="172">
        <f t="shared" si="5"/>
        <v>0.32812072718321478</v>
      </c>
      <c r="I101" s="172">
        <v>3.2374701963360286E-2</v>
      </c>
      <c r="J101" s="24"/>
      <c r="K101" s="37"/>
    </row>
    <row r="102" spans="1:11" x14ac:dyDescent="0.25">
      <c r="A102" s="3">
        <v>84</v>
      </c>
      <c r="B102" s="3">
        <v>49777196</v>
      </c>
      <c r="C102" s="3">
        <v>75.7</v>
      </c>
      <c r="D102" s="26">
        <v>15044</v>
      </c>
      <c r="E102" s="26">
        <v>15767</v>
      </c>
      <c r="F102" s="170">
        <f t="shared" si="3"/>
        <v>0.62178</v>
      </c>
      <c r="G102" s="171">
        <f t="shared" si="4"/>
        <v>1.3800745427954904E-2</v>
      </c>
      <c r="H102" s="172">
        <f t="shared" si="5"/>
        <v>0.63558074542795495</v>
      </c>
      <c r="I102" s="172">
        <v>4.9311165767129794E-2</v>
      </c>
      <c r="J102" s="24"/>
      <c r="K102" s="37"/>
    </row>
    <row r="103" spans="1:11" x14ac:dyDescent="0.25">
      <c r="A103" s="3">
        <v>85</v>
      </c>
      <c r="B103" s="3">
        <v>49777188</v>
      </c>
      <c r="C103" s="3">
        <v>88.1</v>
      </c>
      <c r="D103" s="26">
        <v>41811</v>
      </c>
      <c r="E103" s="26">
        <v>42369</v>
      </c>
      <c r="F103" s="170">
        <f t="shared" si="3"/>
        <v>0.47987999999999997</v>
      </c>
      <c r="G103" s="171">
        <f t="shared" si="4"/>
        <v>1.6061369513907887E-2</v>
      </c>
      <c r="H103" s="172">
        <f t="shared" si="5"/>
        <v>0.49594136951390788</v>
      </c>
      <c r="I103" s="172">
        <v>5.7388556196620505E-2</v>
      </c>
      <c r="J103" s="24"/>
      <c r="K103" s="37"/>
    </row>
    <row r="104" spans="1:11" x14ac:dyDescent="0.25">
      <c r="A104" s="3">
        <v>86</v>
      </c>
      <c r="B104" s="3">
        <v>49690031</v>
      </c>
      <c r="C104" s="3">
        <v>49</v>
      </c>
      <c r="D104" s="26">
        <v>34825</v>
      </c>
      <c r="E104" s="26">
        <v>35610</v>
      </c>
      <c r="F104" s="170">
        <f t="shared" si="3"/>
        <v>0.67510000000000003</v>
      </c>
      <c r="G104" s="171">
        <f t="shared" si="4"/>
        <v>8.9331113073948532E-3</v>
      </c>
      <c r="H104" s="172">
        <f t="shared" si="5"/>
        <v>0.68403311130739486</v>
      </c>
      <c r="I104" s="172">
        <v>3.1918720245566301E-2</v>
      </c>
      <c r="J104" s="24"/>
      <c r="K104" s="37"/>
    </row>
    <row r="105" spans="1:11" x14ac:dyDescent="0.25">
      <c r="A105" s="3">
        <v>87</v>
      </c>
      <c r="B105" s="3">
        <v>49730696</v>
      </c>
      <c r="C105" s="3">
        <v>42.6</v>
      </c>
      <c r="D105" s="26">
        <v>19405</v>
      </c>
      <c r="E105" s="26">
        <v>20032</v>
      </c>
      <c r="F105" s="170">
        <f t="shared" si="3"/>
        <v>0.53922000000000003</v>
      </c>
      <c r="G105" s="171">
        <f t="shared" si="4"/>
        <v>7.7663375856126676E-3</v>
      </c>
      <c r="H105" s="172">
        <f t="shared" si="5"/>
        <v>0.54698633758561266</v>
      </c>
      <c r="I105" s="172">
        <v>2.7749744540022991E-2</v>
      </c>
      <c r="J105" s="24"/>
      <c r="K105" s="37"/>
    </row>
    <row r="106" spans="1:11" x14ac:dyDescent="0.25">
      <c r="A106" s="3">
        <v>88</v>
      </c>
      <c r="B106" s="3">
        <v>49777183</v>
      </c>
      <c r="C106" s="3">
        <v>45</v>
      </c>
      <c r="D106" s="26">
        <v>11858</v>
      </c>
      <c r="E106" s="26">
        <v>12311</v>
      </c>
      <c r="F106" s="170">
        <f t="shared" si="3"/>
        <v>0.38957999999999998</v>
      </c>
      <c r="G106" s="171">
        <f t="shared" si="4"/>
        <v>8.2038777312809872E-3</v>
      </c>
      <c r="H106" s="172">
        <f t="shared" si="5"/>
        <v>0.39778387773128099</v>
      </c>
      <c r="I106" s="172">
        <v>2.9313110429601816E-2</v>
      </c>
      <c r="J106" s="24"/>
      <c r="K106" s="37"/>
    </row>
    <row r="107" spans="1:11" x14ac:dyDescent="0.25">
      <c r="A107" s="3">
        <v>89</v>
      </c>
      <c r="B107" s="3">
        <v>49690045</v>
      </c>
      <c r="C107" s="3">
        <v>51.2</v>
      </c>
      <c r="D107" s="26">
        <v>41346</v>
      </c>
      <c r="E107" s="26">
        <v>41541</v>
      </c>
      <c r="F107" s="170">
        <f t="shared" si="3"/>
        <v>0.16769999999999999</v>
      </c>
      <c r="G107" s="171">
        <f t="shared" si="4"/>
        <v>9.334189774257479E-3</v>
      </c>
      <c r="H107" s="172">
        <f t="shared" si="5"/>
        <v>0.17703418977425747</v>
      </c>
      <c r="I107" s="172">
        <v>3.3351805644346866E-2</v>
      </c>
      <c r="J107" s="24"/>
      <c r="K107" s="37"/>
    </row>
    <row r="108" spans="1:11" x14ac:dyDescent="0.25">
      <c r="A108" s="3">
        <v>90</v>
      </c>
      <c r="B108" s="3">
        <v>49777189</v>
      </c>
      <c r="C108" s="3">
        <v>52.1</v>
      </c>
      <c r="D108" s="26">
        <v>31740</v>
      </c>
      <c r="E108" s="26">
        <v>31970</v>
      </c>
      <c r="F108" s="170">
        <f t="shared" si="3"/>
        <v>0.1978</v>
      </c>
      <c r="G108" s="171">
        <f t="shared" si="4"/>
        <v>9.498267328883099E-3</v>
      </c>
      <c r="H108" s="172">
        <f t="shared" si="5"/>
        <v>0.2072982673288831</v>
      </c>
      <c r="I108" s="172">
        <v>3.3938067852939041E-2</v>
      </c>
      <c r="J108" s="24"/>
      <c r="K108" s="37"/>
    </row>
    <row r="109" spans="1:11" x14ac:dyDescent="0.25">
      <c r="A109" s="3">
        <v>91</v>
      </c>
      <c r="B109" s="3">
        <v>49777185</v>
      </c>
      <c r="C109" s="3">
        <v>49.8</v>
      </c>
      <c r="D109" s="26">
        <v>42676</v>
      </c>
      <c r="E109" s="26">
        <v>43242</v>
      </c>
      <c r="F109" s="170">
        <f t="shared" si="3"/>
        <v>0.48675999999999997</v>
      </c>
      <c r="G109" s="171">
        <f t="shared" si="4"/>
        <v>9.0789580226176246E-3</v>
      </c>
      <c r="H109" s="172">
        <f t="shared" si="5"/>
        <v>0.49583895802261757</v>
      </c>
      <c r="I109" s="172">
        <v>3.2439842208759173E-2</v>
      </c>
      <c r="J109" s="24"/>
      <c r="K109" s="37"/>
    </row>
    <row r="110" spans="1:11" x14ac:dyDescent="0.25">
      <c r="A110" s="3">
        <v>92</v>
      </c>
      <c r="B110" s="3">
        <v>49777190</v>
      </c>
      <c r="C110" s="3">
        <v>75.5</v>
      </c>
      <c r="D110" s="26">
        <v>38872</v>
      </c>
      <c r="E110" s="26">
        <v>38876</v>
      </c>
      <c r="F110" s="170">
        <f t="shared" si="3"/>
        <v>3.4399999999999999E-3</v>
      </c>
      <c r="G110" s="171">
        <f t="shared" si="4"/>
        <v>1.376428374914921E-2</v>
      </c>
      <c r="H110" s="172">
        <f t="shared" si="5"/>
        <v>1.7204283749149209E-2</v>
      </c>
      <c r="I110" s="172">
        <v>4.9180885276331854E-2</v>
      </c>
      <c r="J110" s="24"/>
      <c r="K110" s="37"/>
    </row>
    <row r="111" spans="1:11" x14ac:dyDescent="0.25">
      <c r="A111" s="3">
        <v>93</v>
      </c>
      <c r="B111" s="3">
        <v>49730704</v>
      </c>
      <c r="C111" s="3">
        <v>34</v>
      </c>
      <c r="D111" s="26">
        <v>8239</v>
      </c>
      <c r="E111" s="26">
        <v>8239</v>
      </c>
      <c r="F111" s="170">
        <v>0.87419999999999998</v>
      </c>
      <c r="G111" s="171">
        <f t="shared" si="4"/>
        <v>6.1984853969678571E-3</v>
      </c>
      <c r="H111" s="172">
        <f t="shared" si="5"/>
        <v>0.88039848539696786</v>
      </c>
      <c r="I111" s="172">
        <v>2.2147683435699207E-2</v>
      </c>
      <c r="J111" s="93"/>
      <c r="K111" s="24"/>
    </row>
    <row r="112" spans="1:11" x14ac:dyDescent="0.25">
      <c r="A112" s="97" t="s">
        <v>3</v>
      </c>
      <c r="B112" s="97" t="s">
        <v>120</v>
      </c>
      <c r="C112" s="3">
        <v>49.1</v>
      </c>
      <c r="D112" s="17">
        <v>0.77400000000000002</v>
      </c>
      <c r="E112" s="17">
        <v>1.222</v>
      </c>
      <c r="F112" s="170">
        <f>E112-D112</f>
        <v>0.44799999999999995</v>
      </c>
      <c r="G112" s="171">
        <f t="shared" si="4"/>
        <v>8.9513421467977E-3</v>
      </c>
      <c r="H112" s="172">
        <f t="shared" si="5"/>
        <v>0.45695134214679767</v>
      </c>
      <c r="I112" s="171">
        <v>3.1983860490965466E-2</v>
      </c>
      <c r="J112" s="176"/>
      <c r="K112" s="158"/>
    </row>
    <row r="113" spans="1:11" x14ac:dyDescent="0.25">
      <c r="A113" s="3">
        <v>94</v>
      </c>
      <c r="B113" s="3">
        <v>49777209</v>
      </c>
      <c r="C113" s="3">
        <v>48.5</v>
      </c>
      <c r="D113" s="26">
        <v>4727</v>
      </c>
      <c r="E113" s="26">
        <v>4727</v>
      </c>
      <c r="F113" s="170">
        <f t="shared" si="3"/>
        <v>0</v>
      </c>
      <c r="G113" s="171">
        <f t="shared" si="4"/>
        <v>8.8419571103806206E-3</v>
      </c>
      <c r="H113" s="172">
        <f t="shared" si="5"/>
        <v>8.8419571103806206E-3</v>
      </c>
      <c r="I113" s="172">
        <v>3.1593019018570825E-2</v>
      </c>
      <c r="J113" s="93"/>
      <c r="K113" s="24"/>
    </row>
    <row r="114" spans="1:11" x14ac:dyDescent="0.25">
      <c r="A114" s="3">
        <v>95</v>
      </c>
      <c r="B114" s="3">
        <v>49777195</v>
      </c>
      <c r="C114" s="3">
        <v>42.4</v>
      </c>
      <c r="D114" s="26">
        <v>20682</v>
      </c>
      <c r="E114" s="26">
        <v>21458</v>
      </c>
      <c r="F114" s="170">
        <f t="shared" si="3"/>
        <v>0.66735999999999995</v>
      </c>
      <c r="G114" s="171">
        <f t="shared" si="4"/>
        <v>7.7298759068069739E-3</v>
      </c>
      <c r="H114" s="172">
        <f t="shared" si="5"/>
        <v>0.67508987590680691</v>
      </c>
      <c r="I114" s="172">
        <v>2.7619464049224773E-2</v>
      </c>
      <c r="J114" s="24"/>
      <c r="K114" s="37"/>
    </row>
    <row r="115" spans="1:11" x14ac:dyDescent="0.25">
      <c r="A115" s="3">
        <v>96</v>
      </c>
      <c r="B115" s="3">
        <v>49777187</v>
      </c>
      <c r="C115" s="3">
        <v>46</v>
      </c>
      <c r="D115" s="26">
        <v>36130</v>
      </c>
      <c r="E115" s="26">
        <v>36934</v>
      </c>
      <c r="F115" s="170">
        <f t="shared" si="3"/>
        <v>0.69143999999999994</v>
      </c>
      <c r="G115" s="171">
        <f t="shared" si="4"/>
        <v>8.3861861253094541E-3</v>
      </c>
      <c r="H115" s="172">
        <f t="shared" si="5"/>
        <v>0.69982618612530945</v>
      </c>
      <c r="I115" s="172">
        <v>2.9964512883592698E-2</v>
      </c>
      <c r="J115" s="24"/>
      <c r="K115" s="37"/>
    </row>
    <row r="116" spans="1:11" x14ac:dyDescent="0.25">
      <c r="A116" s="3">
        <v>97</v>
      </c>
      <c r="B116" s="3">
        <v>49730692</v>
      </c>
      <c r="C116" s="3">
        <v>52.4</v>
      </c>
      <c r="D116" s="26">
        <v>20593</v>
      </c>
      <c r="E116" s="26">
        <v>20921</v>
      </c>
      <c r="F116" s="170">
        <f t="shared" si="3"/>
        <v>0.28208</v>
      </c>
      <c r="G116" s="171">
        <f t="shared" si="4"/>
        <v>9.5529598470916379E-3</v>
      </c>
      <c r="H116" s="172">
        <f t="shared" si="5"/>
        <v>0.29163295984709164</v>
      </c>
      <c r="I116" s="172">
        <v>3.4133488589136396E-2</v>
      </c>
      <c r="J116" s="24"/>
      <c r="K116" s="37"/>
    </row>
    <row r="117" spans="1:11" x14ac:dyDescent="0.25">
      <c r="A117" s="3">
        <v>98</v>
      </c>
      <c r="B117" s="3">
        <v>49730699</v>
      </c>
      <c r="C117" s="3">
        <v>51.7</v>
      </c>
      <c r="D117" s="26">
        <v>46921</v>
      </c>
      <c r="E117" s="26">
        <v>47886</v>
      </c>
      <c r="F117" s="170">
        <f t="shared" si="3"/>
        <v>0.82989999999999997</v>
      </c>
      <c r="G117" s="171">
        <f t="shared" si="4"/>
        <v>9.4253439712717116E-3</v>
      </c>
      <c r="H117" s="172">
        <f t="shared" si="5"/>
        <v>0.83932534397127168</v>
      </c>
      <c r="I117" s="172">
        <v>3.3677506871342522E-2</v>
      </c>
      <c r="J117" s="24"/>
      <c r="K117" s="37"/>
    </row>
    <row r="118" spans="1:11" x14ac:dyDescent="0.25">
      <c r="A118" s="3">
        <v>99</v>
      </c>
      <c r="B118" s="3">
        <v>49730683</v>
      </c>
      <c r="C118" s="3">
        <v>50.1</v>
      </c>
      <c r="D118" s="26">
        <v>35931</v>
      </c>
      <c r="E118" s="26">
        <v>36857</v>
      </c>
      <c r="F118" s="170">
        <f t="shared" si="3"/>
        <v>0.79635999999999996</v>
      </c>
      <c r="G118" s="171">
        <f t="shared" si="4"/>
        <v>9.1336505408261652E-3</v>
      </c>
      <c r="H118" s="172">
        <f t="shared" si="5"/>
        <v>0.80549365054082611</v>
      </c>
      <c r="I118" s="172">
        <v>3.2635262944956611E-2</v>
      </c>
      <c r="J118" s="24"/>
      <c r="K118" s="37"/>
    </row>
    <row r="119" spans="1:11" x14ac:dyDescent="0.25">
      <c r="A119" s="3">
        <v>100</v>
      </c>
      <c r="B119" s="3">
        <v>49730685</v>
      </c>
      <c r="C119" s="3">
        <v>76.599999999999994</v>
      </c>
      <c r="D119" s="26">
        <v>26360</v>
      </c>
      <c r="E119" s="26">
        <v>27142</v>
      </c>
      <c r="F119" s="170">
        <f t="shared" si="3"/>
        <v>0.67252000000000001</v>
      </c>
      <c r="G119" s="171">
        <f t="shared" si="4"/>
        <v>1.3964822982580524E-2</v>
      </c>
      <c r="H119" s="172">
        <f t="shared" si="5"/>
        <v>0.68648482298258051</v>
      </c>
      <c r="I119" s="172">
        <v>4.9897427975722164E-2</v>
      </c>
      <c r="J119" s="24"/>
      <c r="K119" s="37"/>
    </row>
    <row r="120" spans="1:11" x14ac:dyDescent="0.25">
      <c r="A120" s="3">
        <v>101</v>
      </c>
      <c r="B120" s="3">
        <v>49730406</v>
      </c>
      <c r="C120" s="3">
        <v>90.4</v>
      </c>
      <c r="D120" s="26">
        <v>72263</v>
      </c>
      <c r="E120" s="26">
        <v>73846</v>
      </c>
      <c r="F120" s="170">
        <f t="shared" si="3"/>
        <v>1.36138</v>
      </c>
      <c r="G120" s="171">
        <f t="shared" si="4"/>
        <v>1.6480678820173362E-2</v>
      </c>
      <c r="H120" s="172">
        <f t="shared" si="5"/>
        <v>1.3778606788201735</v>
      </c>
      <c r="I120" s="172">
        <v>5.851629433247707E-2</v>
      </c>
      <c r="J120" s="24"/>
      <c r="K120" s="37"/>
    </row>
    <row r="121" spans="1:11" x14ac:dyDescent="0.25">
      <c r="A121" s="3">
        <v>102</v>
      </c>
      <c r="B121" s="3">
        <v>49730702</v>
      </c>
      <c r="C121" s="3">
        <v>48</v>
      </c>
      <c r="D121" s="26">
        <v>35791</v>
      </c>
      <c r="E121" s="26">
        <v>36495</v>
      </c>
      <c r="F121" s="170">
        <f t="shared" si="3"/>
        <v>0.60543999999999998</v>
      </c>
      <c r="G121" s="171">
        <f t="shared" si="4"/>
        <v>8.7508029133663862E-3</v>
      </c>
      <c r="H121" s="172">
        <f t="shared" si="5"/>
        <v>0.61419080291336636</v>
      </c>
      <c r="I121" s="172">
        <v>3.1267317791575155E-2</v>
      </c>
      <c r="J121" s="24"/>
      <c r="K121" s="37"/>
    </row>
    <row r="122" spans="1:11" x14ac:dyDescent="0.25">
      <c r="A122" s="3">
        <v>103</v>
      </c>
      <c r="B122" s="3">
        <v>49730700</v>
      </c>
      <c r="C122" s="3">
        <v>42.5</v>
      </c>
      <c r="D122" s="26">
        <v>30954</v>
      </c>
      <c r="E122" s="26">
        <v>31499</v>
      </c>
      <c r="F122" s="170">
        <f t="shared" si="3"/>
        <v>0.46870000000000001</v>
      </c>
      <c r="G122" s="171">
        <f t="shared" si="4"/>
        <v>7.7481067462098208E-3</v>
      </c>
      <c r="H122" s="172">
        <f t="shared" si="5"/>
        <v>0.47644810674620985</v>
      </c>
      <c r="I122" s="172">
        <v>2.7684604294623827E-2</v>
      </c>
      <c r="J122" s="24"/>
      <c r="K122" s="37"/>
    </row>
    <row r="123" spans="1:11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170">
        <f t="shared" si="3"/>
        <v>0</v>
      </c>
      <c r="G123" s="171">
        <f t="shared" si="4"/>
        <v>8.2768010888923729E-3</v>
      </c>
      <c r="H123" s="172">
        <f t="shared" si="5"/>
        <v>8.2768010888923729E-3</v>
      </c>
      <c r="I123" s="172">
        <v>2.957367141119828E-2</v>
      </c>
      <c r="J123" s="24"/>
      <c r="K123" s="37"/>
    </row>
    <row r="124" spans="1:11" x14ac:dyDescent="0.25">
      <c r="A124" s="3">
        <v>105</v>
      </c>
      <c r="B124" s="3">
        <v>49730684</v>
      </c>
      <c r="C124" s="3">
        <v>51.7</v>
      </c>
      <c r="D124" s="26">
        <v>32005</v>
      </c>
      <c r="E124" s="26">
        <v>32918</v>
      </c>
      <c r="F124" s="170">
        <f t="shared" si="3"/>
        <v>0.78517999999999999</v>
      </c>
      <c r="G124" s="171">
        <f t="shared" si="4"/>
        <v>9.4253439712717116E-3</v>
      </c>
      <c r="H124" s="172">
        <f t="shared" si="5"/>
        <v>0.79460534397127169</v>
      </c>
      <c r="I124" s="172">
        <v>3.3677506871342411E-2</v>
      </c>
      <c r="J124" s="24"/>
      <c r="K124" s="37"/>
    </row>
    <row r="125" spans="1:11" x14ac:dyDescent="0.25">
      <c r="A125" s="3">
        <v>106</v>
      </c>
      <c r="B125" s="3">
        <v>49730698</v>
      </c>
      <c r="C125" s="3">
        <v>51.8</v>
      </c>
      <c r="D125" s="26">
        <v>37678</v>
      </c>
      <c r="E125" s="26">
        <v>38336</v>
      </c>
      <c r="F125" s="170">
        <f t="shared" si="3"/>
        <v>0.56587999999999994</v>
      </c>
      <c r="G125" s="171">
        <f t="shared" si="4"/>
        <v>9.4435748106745585E-3</v>
      </c>
      <c r="H125" s="172">
        <f t="shared" si="5"/>
        <v>0.57532357481067453</v>
      </c>
      <c r="I125" s="172">
        <v>3.3742647116741603E-2</v>
      </c>
      <c r="J125" s="24"/>
      <c r="K125" s="37"/>
    </row>
    <row r="126" spans="1:11" x14ac:dyDescent="0.25">
      <c r="A126" s="3">
        <v>107</v>
      </c>
      <c r="B126" s="3">
        <v>49730701</v>
      </c>
      <c r="C126" s="3">
        <v>49.9</v>
      </c>
      <c r="D126" s="26">
        <v>5508</v>
      </c>
      <c r="E126" s="26">
        <v>6208</v>
      </c>
      <c r="F126" s="170">
        <f t="shared" si="3"/>
        <v>0.60199999999999998</v>
      </c>
      <c r="G126" s="171">
        <f t="shared" si="4"/>
        <v>9.0971888620204715E-3</v>
      </c>
      <c r="H126" s="172">
        <f t="shared" si="5"/>
        <v>0.61109718886202047</v>
      </c>
      <c r="I126" s="172">
        <v>3.2504982454158567E-2</v>
      </c>
      <c r="J126" s="24"/>
      <c r="K126" s="37"/>
    </row>
    <row r="127" spans="1:11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170">
        <f t="shared" si="3"/>
        <v>0</v>
      </c>
      <c r="G127" s="171">
        <f t="shared" si="4"/>
        <v>1.008165418977419E-2</v>
      </c>
      <c r="H127" s="172">
        <f t="shared" si="5"/>
        <v>1.008165418977419E-2</v>
      </c>
      <c r="I127" s="172">
        <v>3.6022555705710668E-2</v>
      </c>
      <c r="J127" s="24"/>
      <c r="K127" s="37"/>
    </row>
    <row r="128" spans="1:11" x14ac:dyDescent="0.25">
      <c r="A128" s="3">
        <v>109</v>
      </c>
      <c r="B128" s="3">
        <v>49730703</v>
      </c>
      <c r="C128" s="3">
        <v>61.8</v>
      </c>
      <c r="D128" s="26">
        <v>42507</v>
      </c>
      <c r="E128" s="26">
        <v>43670</v>
      </c>
      <c r="F128" s="170">
        <f t="shared" si="3"/>
        <v>1.0001800000000001</v>
      </c>
      <c r="G128" s="171">
        <f t="shared" si="4"/>
        <v>1.1266658750959222E-2</v>
      </c>
      <c r="H128" s="172">
        <f t="shared" si="5"/>
        <v>1.0114466587509592</v>
      </c>
      <c r="I128" s="172">
        <v>4.0256671656653198E-2</v>
      </c>
      <c r="J128" s="24"/>
      <c r="K128" s="37"/>
    </row>
    <row r="129" spans="1:11" x14ac:dyDescent="0.25">
      <c r="A129" s="3">
        <v>110</v>
      </c>
      <c r="B129" s="3">
        <v>49730697</v>
      </c>
      <c r="C129" s="3">
        <v>47.7</v>
      </c>
      <c r="D129" s="26">
        <v>36520</v>
      </c>
      <c r="E129" s="26">
        <v>37290</v>
      </c>
      <c r="F129" s="170">
        <f t="shared" si="3"/>
        <v>0.66220000000000001</v>
      </c>
      <c r="G129" s="171">
        <f t="shared" si="4"/>
        <v>8.6961103951578474E-3</v>
      </c>
      <c r="H129" s="172">
        <f t="shared" si="5"/>
        <v>0.67089611039515784</v>
      </c>
      <c r="I129" s="172">
        <v>3.1071897055377939E-2</v>
      </c>
      <c r="J129" s="24"/>
      <c r="K129" s="37"/>
    </row>
    <row r="130" spans="1:11" x14ac:dyDescent="0.25">
      <c r="A130" s="3">
        <v>111</v>
      </c>
      <c r="B130" s="3">
        <v>49690048</v>
      </c>
      <c r="C130" s="3">
        <v>51.2</v>
      </c>
      <c r="D130" s="26">
        <v>29721</v>
      </c>
      <c r="E130" s="26">
        <v>30183</v>
      </c>
      <c r="F130" s="170">
        <f t="shared" si="3"/>
        <v>0.39732000000000001</v>
      </c>
      <c r="G130" s="171">
        <f t="shared" si="4"/>
        <v>9.334189774257479E-3</v>
      </c>
      <c r="H130" s="172">
        <f t="shared" si="5"/>
        <v>0.40665418977425749</v>
      </c>
      <c r="I130" s="172">
        <v>3.3351805644346838E-2</v>
      </c>
      <c r="J130" s="24"/>
      <c r="K130" s="37"/>
    </row>
    <row r="131" spans="1:11" x14ac:dyDescent="0.25">
      <c r="A131" s="3">
        <v>112</v>
      </c>
      <c r="B131" s="3">
        <v>49777198</v>
      </c>
      <c r="C131" s="3">
        <v>51.9</v>
      </c>
      <c r="D131" s="26">
        <v>42920</v>
      </c>
      <c r="E131" s="26">
        <v>43767</v>
      </c>
      <c r="F131" s="170">
        <f t="shared" si="3"/>
        <v>0.72841999999999996</v>
      </c>
      <c r="G131" s="171">
        <f t="shared" si="4"/>
        <v>9.4618056500774053E-3</v>
      </c>
      <c r="H131" s="172">
        <f t="shared" si="5"/>
        <v>0.73788180565007733</v>
      </c>
      <c r="I131" s="172">
        <v>3.3807787362140851E-2</v>
      </c>
      <c r="J131" s="24"/>
      <c r="K131" s="37"/>
    </row>
    <row r="132" spans="1:11" x14ac:dyDescent="0.25">
      <c r="A132" s="3">
        <v>113</v>
      </c>
      <c r="B132" s="3">
        <v>49690041</v>
      </c>
      <c r="C132" s="3">
        <v>50.1</v>
      </c>
      <c r="D132" s="26">
        <v>26647</v>
      </c>
      <c r="E132" s="26">
        <v>27380</v>
      </c>
      <c r="F132" s="170">
        <f t="shared" si="3"/>
        <v>0.63037999999999994</v>
      </c>
      <c r="G132" s="171">
        <f t="shared" si="4"/>
        <v>9.1336505408261652E-3</v>
      </c>
      <c r="H132" s="172">
        <f t="shared" si="5"/>
        <v>0.6395136505408261</v>
      </c>
      <c r="I132" s="172">
        <v>3.2635262944956722E-2</v>
      </c>
      <c r="J132" s="24"/>
      <c r="K132" s="37"/>
    </row>
    <row r="133" spans="1:11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170">
        <f t="shared" si="3"/>
        <v>0</v>
      </c>
      <c r="G133" s="171">
        <f t="shared" si="4"/>
        <v>1.1139042875139296E-2</v>
      </c>
      <c r="H133" s="172">
        <f t="shared" si="5"/>
        <v>1.1139042875139296E-2</v>
      </c>
      <c r="I133" s="172">
        <v>3.9800689938859338E-2</v>
      </c>
      <c r="J133" s="24"/>
      <c r="K133" s="37"/>
    </row>
    <row r="134" spans="1:11" x14ac:dyDescent="0.25">
      <c r="A134" s="3">
        <v>115</v>
      </c>
      <c r="B134" s="3">
        <v>49730687</v>
      </c>
      <c r="C134" s="3">
        <v>59.9</v>
      </c>
      <c r="D134" s="26">
        <v>42134</v>
      </c>
      <c r="E134" s="26">
        <v>43489</v>
      </c>
      <c r="F134" s="170">
        <f t="shared" si="3"/>
        <v>1.1653</v>
      </c>
      <c r="G134" s="171">
        <f t="shared" si="4"/>
        <v>1.0920272802305137E-2</v>
      </c>
      <c r="H134" s="172">
        <f t="shared" si="5"/>
        <v>1.1762202728023052</v>
      </c>
      <c r="I134" s="172">
        <v>3.9019006994069905E-2</v>
      </c>
      <c r="J134" s="24"/>
      <c r="K134" s="37"/>
    </row>
    <row r="135" spans="1:11" x14ac:dyDescent="0.25">
      <c r="A135" s="3">
        <v>116</v>
      </c>
      <c r="B135" s="3">
        <v>49730690</v>
      </c>
      <c r="C135" s="3">
        <v>45.8</v>
      </c>
      <c r="D135" s="26">
        <v>12071</v>
      </c>
      <c r="E135" s="26">
        <v>12530</v>
      </c>
      <c r="F135" s="170">
        <f t="shared" si="3"/>
        <v>0.39473999999999998</v>
      </c>
      <c r="G135" s="171">
        <f t="shared" si="4"/>
        <v>8.3497244465037604E-3</v>
      </c>
      <c r="H135" s="172">
        <f t="shared" si="5"/>
        <v>0.40308972444650376</v>
      </c>
      <c r="I135" s="173">
        <v>2.9834232392794813E-2</v>
      </c>
      <c r="J135" s="24"/>
      <c r="K135" s="37"/>
    </row>
    <row r="136" spans="1:11" x14ac:dyDescent="0.25">
      <c r="A136" s="3">
        <v>117</v>
      </c>
      <c r="B136" s="3">
        <v>49730691</v>
      </c>
      <c r="C136" s="3">
        <v>51.6</v>
      </c>
      <c r="D136" s="26">
        <v>41950</v>
      </c>
      <c r="E136" s="26">
        <v>42534</v>
      </c>
      <c r="F136" s="170">
        <f t="shared" si="3"/>
        <v>0.50224000000000002</v>
      </c>
      <c r="G136" s="171">
        <f t="shared" si="4"/>
        <v>9.4071131318688665E-3</v>
      </c>
      <c r="H136" s="172">
        <f t="shared" si="5"/>
        <v>0.51164711313186884</v>
      </c>
      <c r="I136" s="170">
        <v>3.361236662594369E-2</v>
      </c>
      <c r="J136" s="24"/>
      <c r="K136" s="37"/>
    </row>
    <row r="137" spans="1:11" s="182" customFormat="1" x14ac:dyDescent="0.25">
      <c r="A137" s="242" t="s">
        <v>4</v>
      </c>
      <c r="B137" s="243"/>
      <c r="C137" s="177">
        <f>SUM(C19:C136)</f>
        <v>6906.1</v>
      </c>
      <c r="D137" s="178"/>
      <c r="E137" s="178"/>
      <c r="F137" s="179">
        <f>SUM(F19:F136)</f>
        <v>62.124960000000009</v>
      </c>
      <c r="G137" s="179">
        <f>SUM(G19:G136)</f>
        <v>1.2590399999999917</v>
      </c>
      <c r="H137" s="179">
        <f>SUM(H19:H136)</f>
        <v>63.383999999999993</v>
      </c>
      <c r="I137" s="179">
        <f>SUM(I19:I136)</f>
        <v>-3.4042213492568862E-14</v>
      </c>
      <c r="J137" s="180"/>
      <c r="K137" s="181"/>
    </row>
    <row r="139" spans="1:11" x14ac:dyDescent="0.25">
      <c r="A139" s="175" t="s">
        <v>128</v>
      </c>
      <c r="C139" s="36" t="s">
        <v>129</v>
      </c>
    </row>
  </sheetData>
  <mergeCells count="24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7"/>
  <sheetViews>
    <sheetView workbookViewId="0">
      <selection activeCell="J17" sqref="J17"/>
    </sheetView>
  </sheetViews>
  <sheetFormatPr defaultRowHeight="15" x14ac:dyDescent="0.25"/>
  <cols>
    <col min="1" max="1" width="5.7109375" style="186" customWidth="1"/>
    <col min="2" max="2" width="13" style="186" customWidth="1"/>
    <col min="3" max="3" width="9.140625" style="186"/>
    <col min="4" max="4" width="12.85546875" style="186" customWidth="1"/>
    <col min="5" max="5" width="13" style="186" customWidth="1"/>
    <col min="6" max="6" width="10.42578125" style="186" customWidth="1"/>
    <col min="7" max="7" width="11" style="186" customWidth="1"/>
    <col min="8" max="8" width="10.28515625" style="186" customWidth="1"/>
    <col min="9" max="9" width="3.7109375" style="186" customWidth="1"/>
    <col min="10" max="10" width="15.140625" style="186" customWidth="1"/>
    <col min="11" max="11" width="13.140625" style="186" customWidth="1"/>
    <col min="12" max="16384" width="9.140625" style="186"/>
  </cols>
  <sheetData>
    <row r="1" spans="1:12" ht="20.25" x14ac:dyDescent="0.25">
      <c r="A1" s="244" t="s">
        <v>16</v>
      </c>
      <c r="B1" s="244"/>
      <c r="C1" s="244"/>
      <c r="D1" s="244"/>
      <c r="E1" s="244"/>
      <c r="F1" s="244"/>
      <c r="G1" s="244"/>
      <c r="H1" s="244"/>
      <c r="I1" s="72"/>
      <c r="J1" s="72"/>
      <c r="K1" s="72"/>
      <c r="L1" s="72"/>
    </row>
    <row r="2" spans="1:12" ht="5.25" customHeight="1" x14ac:dyDescent="0.3">
      <c r="A2" s="75"/>
      <c r="B2" s="75"/>
      <c r="C2" s="75"/>
      <c r="D2" s="75"/>
      <c r="E2" s="75"/>
      <c r="F2" s="75"/>
      <c r="G2" s="76"/>
      <c r="H2" s="76"/>
      <c r="I2" s="168"/>
      <c r="J2" s="102"/>
      <c r="K2" s="168"/>
      <c r="L2" s="168"/>
    </row>
    <row r="3" spans="1:12" ht="36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35" t="s">
        <v>23</v>
      </c>
      <c r="K3" s="236"/>
      <c r="L3" s="168"/>
    </row>
    <row r="4" spans="1:12" ht="18.75" x14ac:dyDescent="0.25">
      <c r="A4" s="207" t="s">
        <v>130</v>
      </c>
      <c r="B4" s="207"/>
      <c r="C4" s="207"/>
      <c r="D4" s="207"/>
      <c r="E4" s="207"/>
      <c r="F4" s="207"/>
      <c r="G4" s="207"/>
      <c r="H4" s="207"/>
      <c r="I4" s="62"/>
      <c r="J4" s="237"/>
      <c r="K4" s="238"/>
      <c r="L4" s="168"/>
    </row>
    <row r="5" spans="1:12" ht="6.75" customHeight="1" x14ac:dyDescent="0.25">
      <c r="A5" s="168"/>
      <c r="B5" s="168"/>
      <c r="C5" s="168"/>
      <c r="D5" s="168"/>
      <c r="E5" s="168"/>
      <c r="F5" s="168"/>
      <c r="G5" s="168"/>
      <c r="H5" s="168"/>
      <c r="I5" s="62"/>
      <c r="J5" s="237"/>
      <c r="K5" s="238"/>
      <c r="L5" s="168"/>
    </row>
    <row r="6" spans="1:12" ht="18.75" x14ac:dyDescent="0.25">
      <c r="A6" s="245" t="s">
        <v>17</v>
      </c>
      <c r="B6" s="246"/>
      <c r="C6" s="246"/>
      <c r="D6" s="246"/>
      <c r="E6" s="246"/>
      <c r="F6" s="246"/>
      <c r="G6" s="247"/>
      <c r="H6" s="69"/>
      <c r="I6" s="62"/>
      <c r="J6" s="237"/>
      <c r="K6" s="238"/>
      <c r="L6" s="168"/>
    </row>
    <row r="7" spans="1:12" ht="50.25" customHeight="1" x14ac:dyDescent="0.25">
      <c r="A7" s="248" t="s">
        <v>5</v>
      </c>
      <c r="B7" s="248"/>
      <c r="C7" s="248"/>
      <c r="D7" s="248"/>
      <c r="E7" s="248" t="s">
        <v>6</v>
      </c>
      <c r="F7" s="248"/>
      <c r="G7" s="30" t="s">
        <v>131</v>
      </c>
      <c r="H7" s="169"/>
      <c r="I7" s="62"/>
      <c r="J7" s="239"/>
      <c r="K7" s="240"/>
      <c r="L7" s="168"/>
    </row>
    <row r="8" spans="1:12" ht="18.75" x14ac:dyDescent="0.25">
      <c r="A8" s="249" t="s">
        <v>7</v>
      </c>
      <c r="B8" s="249"/>
      <c r="C8" s="249"/>
      <c r="D8" s="249"/>
      <c r="E8" s="248" t="s">
        <v>8</v>
      </c>
      <c r="F8" s="248"/>
      <c r="G8" s="67"/>
      <c r="H8" s="63"/>
      <c r="I8" s="62"/>
      <c r="J8" s="103"/>
      <c r="K8" s="104"/>
      <c r="L8" s="168"/>
    </row>
    <row r="9" spans="1:12" ht="26.25" customHeight="1" x14ac:dyDescent="0.25">
      <c r="A9" s="250" t="s">
        <v>9</v>
      </c>
      <c r="B9" s="251"/>
      <c r="C9" s="251"/>
      <c r="D9" s="252"/>
      <c r="E9" s="248"/>
      <c r="F9" s="248"/>
      <c r="G9" s="67"/>
      <c r="H9" s="63"/>
      <c r="I9" s="62"/>
      <c r="J9" s="103" t="s">
        <v>31</v>
      </c>
      <c r="K9" s="104"/>
      <c r="L9" s="168"/>
    </row>
    <row r="10" spans="1:12" ht="18.75" x14ac:dyDescent="0.25">
      <c r="A10" s="249" t="s">
        <v>10</v>
      </c>
      <c r="B10" s="249"/>
      <c r="C10" s="249"/>
      <c r="D10" s="249"/>
      <c r="E10" s="248" t="s">
        <v>11</v>
      </c>
      <c r="F10" s="248"/>
      <c r="G10" s="67">
        <v>61.820999999999998</v>
      </c>
      <c r="H10" s="63"/>
      <c r="I10" s="62"/>
      <c r="J10" s="103"/>
      <c r="K10" s="104"/>
      <c r="L10" s="168"/>
    </row>
    <row r="11" spans="1:12" x14ac:dyDescent="0.25">
      <c r="A11" s="253" t="s">
        <v>9</v>
      </c>
      <c r="B11" s="254"/>
      <c r="C11" s="254"/>
      <c r="D11" s="255"/>
      <c r="E11" s="248" t="s">
        <v>18</v>
      </c>
      <c r="F11" s="248"/>
      <c r="G11" s="64">
        <f>F137</f>
        <v>55.809880000000007</v>
      </c>
      <c r="H11" s="63"/>
      <c r="I11" s="62"/>
      <c r="J11" s="241" t="s">
        <v>133</v>
      </c>
      <c r="K11" s="241"/>
      <c r="L11" s="103"/>
    </row>
    <row r="12" spans="1:12" x14ac:dyDescent="0.25">
      <c r="A12" s="256"/>
      <c r="B12" s="257"/>
      <c r="C12" s="257"/>
      <c r="D12" s="258"/>
      <c r="E12" s="248" t="s">
        <v>19</v>
      </c>
      <c r="F12" s="248"/>
      <c r="G12" s="64">
        <f>G10-G11</f>
        <v>6.0111199999999911</v>
      </c>
      <c r="H12" s="63"/>
      <c r="I12" s="62"/>
      <c r="J12" s="241"/>
      <c r="K12" s="241"/>
      <c r="L12" s="103"/>
    </row>
    <row r="13" spans="1:12" x14ac:dyDescent="0.25">
      <c r="A13" s="249" t="s">
        <v>12</v>
      </c>
      <c r="B13" s="249"/>
      <c r="C13" s="249"/>
      <c r="D13" s="249"/>
      <c r="E13" s="248" t="s">
        <v>13</v>
      </c>
      <c r="F13" s="248"/>
      <c r="G13" s="67">
        <v>0</v>
      </c>
      <c r="H13" s="63"/>
      <c r="I13" s="16"/>
      <c r="J13" s="105"/>
      <c r="K13" s="16"/>
      <c r="L13" s="16"/>
    </row>
    <row r="14" spans="1:12" x14ac:dyDescent="0.25">
      <c r="A14" s="249" t="s">
        <v>14</v>
      </c>
      <c r="B14" s="249"/>
      <c r="C14" s="249"/>
      <c r="D14" s="249"/>
      <c r="E14" s="248" t="s">
        <v>21</v>
      </c>
      <c r="F14" s="248"/>
      <c r="G14" s="64">
        <f>F145</f>
        <v>0</v>
      </c>
      <c r="H14" s="63"/>
      <c r="I14" s="16"/>
      <c r="J14" s="105"/>
      <c r="K14" s="16"/>
      <c r="L14" s="16"/>
    </row>
    <row r="15" spans="1:12" x14ac:dyDescent="0.25">
      <c r="A15" s="249"/>
      <c r="B15" s="249"/>
      <c r="C15" s="249"/>
      <c r="D15" s="249"/>
      <c r="E15" s="248" t="s">
        <v>20</v>
      </c>
      <c r="F15" s="248"/>
      <c r="G15" s="64"/>
      <c r="H15" s="63"/>
      <c r="I15" s="57"/>
      <c r="J15" s="106"/>
      <c r="K15" s="107"/>
      <c r="L15" s="107"/>
    </row>
    <row r="16" spans="1:12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05"/>
      <c r="K16" s="16"/>
      <c r="L16" s="16"/>
    </row>
    <row r="17" spans="1:12" x14ac:dyDescent="0.25">
      <c r="A17" s="16"/>
      <c r="B17" s="16"/>
      <c r="C17" s="16"/>
      <c r="D17" s="16"/>
      <c r="E17" s="16"/>
      <c r="F17" s="16"/>
      <c r="G17" s="18"/>
      <c r="H17" s="18"/>
      <c r="I17" s="16"/>
      <c r="J17" s="105"/>
      <c r="K17" s="16"/>
      <c r="L17" s="16"/>
    </row>
    <row r="18" spans="1:12" ht="36" x14ac:dyDescent="0.25">
      <c r="A18" s="187" t="s">
        <v>0</v>
      </c>
      <c r="B18" s="188" t="s">
        <v>1</v>
      </c>
      <c r="C18" s="187" t="s">
        <v>2</v>
      </c>
      <c r="D18" s="12" t="s">
        <v>126</v>
      </c>
      <c r="E18" s="12" t="s">
        <v>132</v>
      </c>
      <c r="F18" s="12" t="s">
        <v>32</v>
      </c>
      <c r="G18" s="59" t="s">
        <v>15</v>
      </c>
      <c r="H18" s="58" t="s">
        <v>35</v>
      </c>
      <c r="I18" s="16"/>
      <c r="J18" s="105"/>
      <c r="K18" s="16"/>
      <c r="L18" s="16"/>
    </row>
    <row r="19" spans="1:12" x14ac:dyDescent="0.25">
      <c r="A19" s="25">
        <v>1</v>
      </c>
      <c r="B19" s="25">
        <v>49694375</v>
      </c>
      <c r="C19" s="25">
        <v>51.7</v>
      </c>
      <c r="D19" s="25">
        <v>51600</v>
      </c>
      <c r="E19" s="25">
        <v>52689</v>
      </c>
      <c r="F19" s="172">
        <f t="shared" ref="F19:F81" si="0">(E19-D19)*0.00086</f>
        <v>0.93653999999999993</v>
      </c>
      <c r="G19" s="171">
        <f>C19/6906.1*$G$12</f>
        <v>4.5000058499008053E-2</v>
      </c>
      <c r="H19" s="172">
        <f>F19+G19</f>
        <v>0.98154005849900794</v>
      </c>
      <c r="I19" s="16"/>
      <c r="J19" s="105"/>
      <c r="K19" s="16"/>
      <c r="L19" s="16"/>
    </row>
    <row r="20" spans="1:12" x14ac:dyDescent="0.25">
      <c r="A20" s="25">
        <v>2</v>
      </c>
      <c r="B20" s="25">
        <v>49694370</v>
      </c>
      <c r="C20" s="25">
        <v>48.8</v>
      </c>
      <c r="D20" s="25">
        <v>41329</v>
      </c>
      <c r="E20" s="25">
        <v>42147</v>
      </c>
      <c r="F20" s="172">
        <f t="shared" si="0"/>
        <v>0.70347999999999999</v>
      </c>
      <c r="G20" s="171">
        <f t="shared" ref="G20:G83" si="1">C20/6906.1*$G$12</f>
        <v>4.2475877267922492E-2</v>
      </c>
      <c r="H20" s="172">
        <f t="shared" ref="H20:H83" si="2">F20+G20</f>
        <v>0.74595587726792245</v>
      </c>
      <c r="I20" s="16"/>
      <c r="J20" s="105"/>
      <c r="K20" s="16"/>
      <c r="L20" s="16"/>
    </row>
    <row r="21" spans="1:12" x14ac:dyDescent="0.25">
      <c r="A21" s="25">
        <v>3</v>
      </c>
      <c r="B21" s="25">
        <v>49694359</v>
      </c>
      <c r="C21" s="25">
        <v>79.8</v>
      </c>
      <c r="D21" s="25">
        <v>47583</v>
      </c>
      <c r="E21" s="25">
        <v>48579</v>
      </c>
      <c r="F21" s="172">
        <f t="shared" si="0"/>
        <v>0.85655999999999999</v>
      </c>
      <c r="G21" s="171">
        <f t="shared" si="1"/>
        <v>6.9458504220906048E-2</v>
      </c>
      <c r="H21" s="172">
        <f t="shared" si="2"/>
        <v>0.92601850422090604</v>
      </c>
      <c r="I21" s="16"/>
      <c r="J21" s="105"/>
      <c r="K21" s="16"/>
      <c r="L21" s="16"/>
    </row>
    <row r="22" spans="1:12" x14ac:dyDescent="0.25">
      <c r="A22" s="25">
        <v>4</v>
      </c>
      <c r="B22" s="25">
        <v>49694358</v>
      </c>
      <c r="C22" s="25">
        <v>84.3</v>
      </c>
      <c r="D22" s="25">
        <v>97921</v>
      </c>
      <c r="E22" s="25">
        <v>99541</v>
      </c>
      <c r="F22" s="172">
        <f t="shared" si="0"/>
        <v>1.3932</v>
      </c>
      <c r="G22" s="171">
        <f t="shared" si="1"/>
        <v>7.3375337165693985E-2</v>
      </c>
      <c r="H22" s="172">
        <f t="shared" si="2"/>
        <v>1.466575337165694</v>
      </c>
      <c r="I22" s="16"/>
      <c r="J22" s="105"/>
      <c r="K22" s="16"/>
      <c r="L22" s="16"/>
    </row>
    <row r="23" spans="1:12" x14ac:dyDescent="0.25">
      <c r="A23" s="25">
        <v>5</v>
      </c>
      <c r="B23" s="25">
        <v>49694360</v>
      </c>
      <c r="C23" s="25">
        <v>84.4</v>
      </c>
      <c r="D23" s="25">
        <v>72462</v>
      </c>
      <c r="E23" s="25">
        <v>73901</v>
      </c>
      <c r="F23" s="172">
        <f t="shared" si="0"/>
        <v>1.2375399999999999</v>
      </c>
      <c r="G23" s="171">
        <f t="shared" si="1"/>
        <v>7.3462377897800385E-2</v>
      </c>
      <c r="H23" s="172">
        <f t="shared" si="2"/>
        <v>1.3110023778978002</v>
      </c>
      <c r="I23" s="16"/>
      <c r="J23" s="105"/>
      <c r="K23" s="16"/>
      <c r="L23" s="16"/>
    </row>
    <row r="24" spans="1:12" x14ac:dyDescent="0.25">
      <c r="A24" s="25">
        <v>6</v>
      </c>
      <c r="B24" s="25">
        <v>49694353</v>
      </c>
      <c r="C24" s="25">
        <v>57.9</v>
      </c>
      <c r="D24" s="25">
        <v>22347</v>
      </c>
      <c r="E24" s="25">
        <v>22347</v>
      </c>
      <c r="F24" s="172">
        <f t="shared" si="0"/>
        <v>0</v>
      </c>
      <c r="G24" s="171">
        <f t="shared" si="1"/>
        <v>5.039658388960476E-2</v>
      </c>
      <c r="H24" s="172">
        <f t="shared" si="2"/>
        <v>5.039658388960476E-2</v>
      </c>
      <c r="I24" s="16"/>
      <c r="J24" s="105"/>
      <c r="K24" s="16"/>
      <c r="L24" s="16"/>
    </row>
    <row r="25" spans="1:12" x14ac:dyDescent="0.25">
      <c r="A25" s="25">
        <v>7</v>
      </c>
      <c r="B25" s="25">
        <v>49694367</v>
      </c>
      <c r="C25" s="25">
        <v>43.1</v>
      </c>
      <c r="D25" s="25">
        <v>35302</v>
      </c>
      <c r="E25" s="25">
        <v>36081</v>
      </c>
      <c r="F25" s="172">
        <f t="shared" si="0"/>
        <v>0.66993999999999998</v>
      </c>
      <c r="G25" s="171">
        <f t="shared" si="1"/>
        <v>3.7514555537857777E-2</v>
      </c>
      <c r="H25" s="172">
        <f t="shared" si="2"/>
        <v>0.70745455553785774</v>
      </c>
      <c r="I25" s="16"/>
      <c r="J25" s="105"/>
      <c r="K25" s="16"/>
      <c r="L25" s="16"/>
    </row>
    <row r="26" spans="1:12" x14ac:dyDescent="0.25">
      <c r="A26" s="25">
        <v>8</v>
      </c>
      <c r="B26" s="142">
        <v>49694372</v>
      </c>
      <c r="C26" s="25">
        <v>45.5</v>
      </c>
      <c r="D26" s="25">
        <v>38173</v>
      </c>
      <c r="E26" s="25">
        <v>39223</v>
      </c>
      <c r="F26" s="172">
        <f t="shared" si="0"/>
        <v>0.90300000000000002</v>
      </c>
      <c r="G26" s="171">
        <f t="shared" si="1"/>
        <v>3.9603533108411339E-2</v>
      </c>
      <c r="H26" s="172">
        <f t="shared" si="2"/>
        <v>0.94260353310841138</v>
      </c>
      <c r="I26" s="16"/>
      <c r="J26" s="105"/>
      <c r="K26" s="16"/>
      <c r="L26" s="105"/>
    </row>
    <row r="27" spans="1:12" x14ac:dyDescent="0.25">
      <c r="A27" s="25">
        <v>9</v>
      </c>
      <c r="B27" s="142">
        <v>49694352</v>
      </c>
      <c r="C27" s="25">
        <v>52</v>
      </c>
      <c r="D27" s="25">
        <v>22422</v>
      </c>
      <c r="E27" s="25">
        <v>22422</v>
      </c>
      <c r="F27" s="172">
        <f t="shared" si="0"/>
        <v>0</v>
      </c>
      <c r="G27" s="171">
        <f t="shared" si="1"/>
        <v>4.5261180695327252E-2</v>
      </c>
      <c r="H27" s="172">
        <f t="shared" si="2"/>
        <v>4.5261180695327252E-2</v>
      </c>
      <c r="I27" s="16"/>
      <c r="J27" s="105"/>
      <c r="K27" s="16"/>
      <c r="L27" s="16"/>
    </row>
    <row r="28" spans="1:12" x14ac:dyDescent="0.25">
      <c r="A28" s="25">
        <v>10</v>
      </c>
      <c r="B28" s="142">
        <v>49694378</v>
      </c>
      <c r="C28" s="25">
        <v>52.6</v>
      </c>
      <c r="D28" s="25">
        <v>51550</v>
      </c>
      <c r="E28" s="25">
        <v>51788</v>
      </c>
      <c r="F28" s="172">
        <f t="shared" si="0"/>
        <v>0.20468</v>
      </c>
      <c r="G28" s="171">
        <f t="shared" si="1"/>
        <v>4.5783425087965644E-2</v>
      </c>
      <c r="H28" s="172">
        <f t="shared" si="2"/>
        <v>0.25046342508796565</v>
      </c>
      <c r="I28" s="16"/>
      <c r="J28" s="105"/>
      <c r="K28" s="16"/>
      <c r="L28" s="16"/>
    </row>
    <row r="29" spans="1:12" x14ac:dyDescent="0.25">
      <c r="A29" s="25">
        <v>11</v>
      </c>
      <c r="B29" s="142">
        <v>49694373</v>
      </c>
      <c r="C29" s="25">
        <v>50.5</v>
      </c>
      <c r="D29" s="25">
        <v>12314</v>
      </c>
      <c r="E29" s="25">
        <v>12314</v>
      </c>
      <c r="F29" s="172">
        <f t="shared" si="0"/>
        <v>0</v>
      </c>
      <c r="G29" s="171">
        <f t="shared" si="1"/>
        <v>4.3955569713731268E-2</v>
      </c>
      <c r="H29" s="172">
        <f t="shared" si="2"/>
        <v>4.3955569713731268E-2</v>
      </c>
      <c r="I29" s="16"/>
      <c r="J29" s="105"/>
      <c r="K29" s="16"/>
      <c r="L29" s="16"/>
    </row>
    <row r="30" spans="1:12" x14ac:dyDescent="0.25">
      <c r="A30" s="25">
        <v>12</v>
      </c>
      <c r="B30" s="142">
        <v>49694377</v>
      </c>
      <c r="C30" s="25">
        <v>80.900000000000006</v>
      </c>
      <c r="D30" s="25">
        <v>38851</v>
      </c>
      <c r="E30" s="25">
        <v>39305</v>
      </c>
      <c r="F30" s="172">
        <f t="shared" si="0"/>
        <v>0.39044000000000001</v>
      </c>
      <c r="G30" s="171">
        <f t="shared" si="1"/>
        <v>7.0415952274076432E-2</v>
      </c>
      <c r="H30" s="172">
        <f t="shared" si="2"/>
        <v>0.46085595227407644</v>
      </c>
      <c r="I30" s="16"/>
      <c r="J30" s="105"/>
      <c r="K30" s="16"/>
      <c r="L30" s="16"/>
    </row>
    <row r="31" spans="1:12" x14ac:dyDescent="0.25">
      <c r="A31" s="25">
        <v>13</v>
      </c>
      <c r="B31" s="142">
        <v>48446947</v>
      </c>
      <c r="C31" s="25">
        <v>83.6</v>
      </c>
      <c r="D31" s="25">
        <v>47028</v>
      </c>
      <c r="E31" s="25">
        <v>48528</v>
      </c>
      <c r="F31" s="172">
        <f t="shared" si="0"/>
        <v>1.29</v>
      </c>
      <c r="G31" s="171">
        <f t="shared" si="1"/>
        <v>7.2766052040949186E-2</v>
      </c>
      <c r="H31" s="172">
        <f t="shared" si="2"/>
        <v>1.3627660520409492</v>
      </c>
      <c r="I31" s="16"/>
      <c r="J31" s="105"/>
      <c r="K31" s="16"/>
      <c r="L31" s="105"/>
    </row>
    <row r="32" spans="1:12" x14ac:dyDescent="0.25">
      <c r="A32" s="25">
        <v>14</v>
      </c>
      <c r="B32" s="142">
        <v>49694366</v>
      </c>
      <c r="C32" s="25">
        <v>85</v>
      </c>
      <c r="D32" s="25">
        <v>56654</v>
      </c>
      <c r="E32" s="25">
        <v>57745</v>
      </c>
      <c r="F32" s="172">
        <f t="shared" si="0"/>
        <v>0.93825999999999998</v>
      </c>
      <c r="G32" s="171">
        <f t="shared" si="1"/>
        <v>7.398462229043877E-2</v>
      </c>
      <c r="H32" s="172">
        <f t="shared" si="2"/>
        <v>1.0122446222904387</v>
      </c>
      <c r="I32" s="16"/>
      <c r="J32" s="105"/>
      <c r="K32" s="16"/>
      <c r="L32" s="16"/>
    </row>
    <row r="33" spans="1:12" x14ac:dyDescent="0.25">
      <c r="A33" s="25">
        <v>15</v>
      </c>
      <c r="B33" s="25">
        <v>49694351</v>
      </c>
      <c r="C33" s="25">
        <v>57.9</v>
      </c>
      <c r="D33" s="25">
        <v>37066</v>
      </c>
      <c r="E33" s="25">
        <v>37667</v>
      </c>
      <c r="F33" s="172">
        <f t="shared" si="0"/>
        <v>0.51685999999999999</v>
      </c>
      <c r="G33" s="171">
        <f t="shared" si="1"/>
        <v>5.039658388960476E-2</v>
      </c>
      <c r="H33" s="172">
        <f t="shared" si="2"/>
        <v>0.56725658388960476</v>
      </c>
      <c r="I33" s="16"/>
      <c r="J33" s="105"/>
      <c r="K33" s="16"/>
      <c r="L33" s="16"/>
    </row>
    <row r="34" spans="1:12" x14ac:dyDescent="0.25">
      <c r="A34" s="25">
        <v>16</v>
      </c>
      <c r="B34" s="25">
        <v>49694368</v>
      </c>
      <c r="C34" s="25">
        <v>42.3</v>
      </c>
      <c r="D34" s="25">
        <v>26253</v>
      </c>
      <c r="E34" s="25">
        <v>26253</v>
      </c>
      <c r="F34" s="172">
        <f t="shared" si="0"/>
        <v>0</v>
      </c>
      <c r="G34" s="171">
        <f t="shared" si="1"/>
        <v>3.6818229681006592E-2</v>
      </c>
      <c r="H34" s="172">
        <f t="shared" si="2"/>
        <v>3.6818229681006592E-2</v>
      </c>
      <c r="I34" s="16"/>
      <c r="J34" s="105"/>
      <c r="K34" s="16"/>
      <c r="L34" s="16"/>
    </row>
    <row r="35" spans="1:12" x14ac:dyDescent="0.25">
      <c r="A35" s="25">
        <v>17</v>
      </c>
      <c r="B35" s="25">
        <v>49694356</v>
      </c>
      <c r="C35" s="25">
        <v>45.8</v>
      </c>
      <c r="D35" s="25">
        <v>35073</v>
      </c>
      <c r="E35" s="25">
        <v>35746</v>
      </c>
      <c r="F35" s="172">
        <f t="shared" si="0"/>
        <v>0.57877999999999996</v>
      </c>
      <c r="G35" s="171">
        <f t="shared" si="1"/>
        <v>3.9864655304730538E-2</v>
      </c>
      <c r="H35" s="172">
        <f t="shared" si="2"/>
        <v>0.61864465530473045</v>
      </c>
      <c r="I35" s="16"/>
      <c r="J35" s="105"/>
      <c r="K35" s="16"/>
      <c r="L35" s="16"/>
    </row>
    <row r="36" spans="1:12" x14ac:dyDescent="0.25">
      <c r="A36" s="25">
        <v>18</v>
      </c>
      <c r="B36" s="25">
        <v>49694371</v>
      </c>
      <c r="C36" s="25">
        <v>51.9</v>
      </c>
      <c r="D36" s="25">
        <v>37736</v>
      </c>
      <c r="E36" s="25">
        <v>38618</v>
      </c>
      <c r="F36" s="172">
        <f t="shared" si="0"/>
        <v>0.75851999999999997</v>
      </c>
      <c r="G36" s="171">
        <f t="shared" si="1"/>
        <v>4.5174139963220852E-2</v>
      </c>
      <c r="H36" s="172">
        <f t="shared" si="2"/>
        <v>0.80369413996322081</v>
      </c>
      <c r="I36" s="16"/>
      <c r="J36" s="105"/>
      <c r="K36" s="16"/>
      <c r="L36" s="16"/>
    </row>
    <row r="37" spans="1:12" x14ac:dyDescent="0.25">
      <c r="A37" s="25">
        <v>19</v>
      </c>
      <c r="B37" s="25">
        <v>49694357</v>
      </c>
      <c r="C37" s="25">
        <v>52.8</v>
      </c>
      <c r="D37" s="25">
        <v>2057</v>
      </c>
      <c r="E37" s="25">
        <v>2057</v>
      </c>
      <c r="F37" s="172">
        <f t="shared" si="0"/>
        <v>0</v>
      </c>
      <c r="G37" s="171">
        <f t="shared" si="1"/>
        <v>4.5957506552178437E-2</v>
      </c>
      <c r="H37" s="172">
        <f t="shared" si="2"/>
        <v>4.5957506552178437E-2</v>
      </c>
      <c r="I37" s="16"/>
      <c r="J37" s="105"/>
      <c r="K37" s="16"/>
      <c r="L37" s="16"/>
    </row>
    <row r="38" spans="1:12" x14ac:dyDescent="0.25">
      <c r="A38" s="25">
        <v>20</v>
      </c>
      <c r="B38" s="25">
        <v>49690023</v>
      </c>
      <c r="C38" s="25">
        <v>50.8</v>
      </c>
      <c r="D38" s="25">
        <v>12040</v>
      </c>
      <c r="E38" s="25">
        <v>12040</v>
      </c>
      <c r="F38" s="172">
        <f t="shared" si="0"/>
        <v>0</v>
      </c>
      <c r="G38" s="171">
        <f t="shared" si="1"/>
        <v>4.4216691910050468E-2</v>
      </c>
      <c r="H38" s="172">
        <f t="shared" si="2"/>
        <v>4.4216691910050468E-2</v>
      </c>
      <c r="I38" s="16"/>
      <c r="J38" s="105"/>
      <c r="K38" s="16"/>
      <c r="L38" s="16"/>
    </row>
    <row r="39" spans="1:12" x14ac:dyDescent="0.25">
      <c r="A39" s="25">
        <v>21</v>
      </c>
      <c r="B39" s="25">
        <v>49690017</v>
      </c>
      <c r="C39" s="25">
        <v>80.7</v>
      </c>
      <c r="D39" s="26">
        <v>21417</v>
      </c>
      <c r="E39" s="26">
        <v>21727</v>
      </c>
      <c r="F39" s="172">
        <f t="shared" si="0"/>
        <v>0.2666</v>
      </c>
      <c r="G39" s="171">
        <f t="shared" si="1"/>
        <v>7.0241870809863632E-2</v>
      </c>
      <c r="H39" s="172">
        <f t="shared" si="2"/>
        <v>0.33684187080986361</v>
      </c>
      <c r="I39" s="16"/>
      <c r="J39" s="105"/>
      <c r="K39" s="16"/>
      <c r="L39" s="16"/>
    </row>
    <row r="40" spans="1:12" x14ac:dyDescent="0.25">
      <c r="A40" s="25">
        <v>22</v>
      </c>
      <c r="B40" s="25">
        <v>49690009</v>
      </c>
      <c r="C40" s="25">
        <v>86.3</v>
      </c>
      <c r="D40" s="26">
        <v>46994</v>
      </c>
      <c r="E40" s="26">
        <v>47035</v>
      </c>
      <c r="F40" s="172">
        <f t="shared" si="0"/>
        <v>3.526E-2</v>
      </c>
      <c r="G40" s="171">
        <f t="shared" si="1"/>
        <v>7.5116151807821954E-2</v>
      </c>
      <c r="H40" s="172">
        <f t="shared" si="2"/>
        <v>0.11037615180782195</v>
      </c>
      <c r="I40" s="16"/>
      <c r="J40" s="105"/>
      <c r="K40" s="16"/>
      <c r="L40" s="16"/>
    </row>
    <row r="41" spans="1:12" x14ac:dyDescent="0.25">
      <c r="A41" s="25">
        <v>23</v>
      </c>
      <c r="B41" s="25">
        <v>49690012</v>
      </c>
      <c r="C41" s="25">
        <v>87.1</v>
      </c>
      <c r="D41" s="26">
        <v>64348</v>
      </c>
      <c r="E41" s="26">
        <v>65562</v>
      </c>
      <c r="F41" s="172">
        <f t="shared" si="0"/>
        <v>1.0440400000000001</v>
      </c>
      <c r="G41" s="171">
        <f t="shared" si="1"/>
        <v>7.5812477664673139E-2</v>
      </c>
      <c r="H41" s="172">
        <f t="shared" si="2"/>
        <v>1.1198524776646732</v>
      </c>
      <c r="I41" s="16"/>
      <c r="J41" s="105"/>
      <c r="K41" s="16"/>
      <c r="L41" s="16"/>
    </row>
    <row r="42" spans="1:12" x14ac:dyDescent="0.25">
      <c r="A42" s="25">
        <v>24</v>
      </c>
      <c r="B42" s="25">
        <v>49694361</v>
      </c>
      <c r="C42" s="25">
        <v>57.4</v>
      </c>
      <c r="D42" s="26">
        <v>33417</v>
      </c>
      <c r="E42" s="26">
        <v>33537</v>
      </c>
      <c r="F42" s="172">
        <f t="shared" si="0"/>
        <v>0.1032</v>
      </c>
      <c r="G42" s="171">
        <f t="shared" si="1"/>
        <v>4.9961380229072767E-2</v>
      </c>
      <c r="H42" s="172">
        <f t="shared" si="2"/>
        <v>0.15316138022907277</v>
      </c>
      <c r="I42" s="16"/>
      <c r="J42" s="105"/>
      <c r="K42" s="16"/>
      <c r="L42" s="16"/>
    </row>
    <row r="43" spans="1:12" x14ac:dyDescent="0.25">
      <c r="A43" s="25">
        <v>25</v>
      </c>
      <c r="B43" s="25">
        <v>49694376</v>
      </c>
      <c r="C43" s="25">
        <v>42.6</v>
      </c>
      <c r="D43" s="26">
        <v>9337</v>
      </c>
      <c r="E43" s="26">
        <v>10104</v>
      </c>
      <c r="F43" s="172">
        <f t="shared" si="0"/>
        <v>0.65961999999999998</v>
      </c>
      <c r="G43" s="171">
        <f t="shared" si="1"/>
        <v>3.7079351877325785E-2</v>
      </c>
      <c r="H43" s="172">
        <f t="shared" si="2"/>
        <v>0.69669935187732579</v>
      </c>
      <c r="I43" s="16"/>
      <c r="J43" s="105"/>
      <c r="K43" s="16"/>
      <c r="L43" s="16"/>
    </row>
    <row r="44" spans="1:12" x14ac:dyDescent="0.25">
      <c r="A44" s="25">
        <v>26</v>
      </c>
      <c r="B44" s="25">
        <v>49690027</v>
      </c>
      <c r="C44" s="25">
        <v>45.7</v>
      </c>
      <c r="D44" s="26">
        <v>27182</v>
      </c>
      <c r="E44" s="26">
        <v>27884</v>
      </c>
      <c r="F44" s="172">
        <f t="shared" si="0"/>
        <v>0.60372000000000003</v>
      </c>
      <c r="G44" s="171">
        <f t="shared" si="1"/>
        <v>3.9777614572624145E-2</v>
      </c>
      <c r="H44" s="172">
        <f t="shared" si="2"/>
        <v>0.64349761457262422</v>
      </c>
      <c r="I44" s="16"/>
      <c r="J44" s="105"/>
      <c r="K44" s="16"/>
      <c r="L44" s="16"/>
    </row>
    <row r="45" spans="1:12" x14ac:dyDescent="0.25">
      <c r="A45" s="25">
        <v>27</v>
      </c>
      <c r="B45" s="25">
        <v>49694363</v>
      </c>
      <c r="C45" s="25">
        <v>52.1</v>
      </c>
      <c r="D45" s="26">
        <v>44510</v>
      </c>
      <c r="E45" s="26">
        <v>44575</v>
      </c>
      <c r="F45" s="172">
        <f t="shared" si="0"/>
        <v>5.5899999999999998E-2</v>
      </c>
      <c r="G45" s="171">
        <f t="shared" si="1"/>
        <v>4.5348221427433652E-2</v>
      </c>
      <c r="H45" s="172">
        <f t="shared" si="2"/>
        <v>0.10124822142743364</v>
      </c>
      <c r="I45" s="16"/>
      <c r="J45" s="105"/>
      <c r="K45" s="16"/>
      <c r="L45" s="16"/>
    </row>
    <row r="46" spans="1:12" x14ac:dyDescent="0.25">
      <c r="A46" s="25">
        <v>28</v>
      </c>
      <c r="B46" s="25">
        <v>49690013</v>
      </c>
      <c r="C46" s="25">
        <v>52.6</v>
      </c>
      <c r="D46" s="26">
        <v>50538</v>
      </c>
      <c r="E46" s="26">
        <v>51591</v>
      </c>
      <c r="F46" s="172">
        <f t="shared" si="0"/>
        <v>0.90557999999999994</v>
      </c>
      <c r="G46" s="171">
        <f t="shared" si="1"/>
        <v>4.5783425087965644E-2</v>
      </c>
      <c r="H46" s="172">
        <f t="shared" si="2"/>
        <v>0.95136342508796556</v>
      </c>
      <c r="I46" s="16"/>
      <c r="J46" s="105"/>
      <c r="K46" s="16"/>
      <c r="L46" s="16"/>
    </row>
    <row r="47" spans="1:12" x14ac:dyDescent="0.25">
      <c r="A47" s="25">
        <v>29</v>
      </c>
      <c r="B47" s="25">
        <v>49694355</v>
      </c>
      <c r="C47" s="25">
        <v>50.3</v>
      </c>
      <c r="D47" s="26">
        <v>41379</v>
      </c>
      <c r="E47" s="26">
        <v>41892</v>
      </c>
      <c r="F47" s="172">
        <f t="shared" si="0"/>
        <v>0.44118000000000002</v>
      </c>
      <c r="G47" s="171">
        <f t="shared" si="1"/>
        <v>4.3781488249518476E-2</v>
      </c>
      <c r="H47" s="172">
        <f t="shared" si="2"/>
        <v>0.48496148824951851</v>
      </c>
      <c r="I47" s="16"/>
      <c r="J47" s="105"/>
      <c r="K47" s="16"/>
      <c r="L47" s="16"/>
    </row>
    <row r="48" spans="1:12" x14ac:dyDescent="0.25">
      <c r="A48" s="25">
        <v>30</v>
      </c>
      <c r="B48" s="25">
        <v>48446938</v>
      </c>
      <c r="C48" s="25">
        <v>79</v>
      </c>
      <c r="D48" s="26">
        <v>39854</v>
      </c>
      <c r="E48" s="26">
        <v>40402</v>
      </c>
      <c r="F48" s="172">
        <f t="shared" si="0"/>
        <v>0.47127999999999998</v>
      </c>
      <c r="G48" s="171">
        <f t="shared" si="1"/>
        <v>6.8762178364054863E-2</v>
      </c>
      <c r="H48" s="172">
        <f t="shared" si="2"/>
        <v>0.54004217836405488</v>
      </c>
      <c r="I48" s="16"/>
      <c r="J48" s="105"/>
      <c r="K48" s="16"/>
      <c r="L48" s="16"/>
    </row>
    <row r="49" spans="1:12" x14ac:dyDescent="0.25">
      <c r="A49" s="25">
        <v>31</v>
      </c>
      <c r="B49" s="25">
        <v>49690019</v>
      </c>
      <c r="C49" s="25">
        <v>86</v>
      </c>
      <c r="D49" s="26">
        <v>69288</v>
      </c>
      <c r="E49" s="26">
        <v>70605</v>
      </c>
      <c r="F49" s="172">
        <f t="shared" si="0"/>
        <v>1.13262</v>
      </c>
      <c r="G49" s="171">
        <f t="shared" si="1"/>
        <v>7.4855029611502755E-2</v>
      </c>
      <c r="H49" s="172">
        <f t="shared" si="2"/>
        <v>1.2074750296115027</v>
      </c>
      <c r="I49" s="16"/>
      <c r="J49" s="105"/>
      <c r="K49" s="16"/>
      <c r="L49" s="16"/>
    </row>
    <row r="50" spans="1:12" x14ac:dyDescent="0.25">
      <c r="A50" s="25">
        <v>32</v>
      </c>
      <c r="B50" s="25">
        <v>49690026</v>
      </c>
      <c r="C50" s="25">
        <v>87.4</v>
      </c>
      <c r="D50" s="26">
        <v>64366</v>
      </c>
      <c r="E50" s="26">
        <v>65627</v>
      </c>
      <c r="F50" s="172">
        <f t="shared" si="0"/>
        <v>1.08446</v>
      </c>
      <c r="G50" s="171">
        <f t="shared" si="1"/>
        <v>7.6073599860992339E-2</v>
      </c>
      <c r="H50" s="172">
        <f t="shared" si="2"/>
        <v>1.1605335998609922</v>
      </c>
      <c r="I50" s="16"/>
      <c r="J50" s="105"/>
      <c r="K50" s="16"/>
      <c r="L50" s="16"/>
    </row>
    <row r="51" spans="1:12" x14ac:dyDescent="0.25">
      <c r="A51" s="25">
        <v>33</v>
      </c>
      <c r="B51" s="25">
        <v>49694364</v>
      </c>
      <c r="C51" s="25">
        <v>57.1</v>
      </c>
      <c r="D51" s="26">
        <v>35395</v>
      </c>
      <c r="E51" s="26">
        <v>35830</v>
      </c>
      <c r="F51" s="172">
        <f t="shared" si="0"/>
        <v>0.37409999999999999</v>
      </c>
      <c r="G51" s="171">
        <f t="shared" si="1"/>
        <v>4.9700258032753582E-2</v>
      </c>
      <c r="H51" s="172">
        <f t="shared" si="2"/>
        <v>0.42380025803275356</v>
      </c>
      <c r="I51" s="16"/>
      <c r="J51" s="105"/>
      <c r="K51" s="16"/>
      <c r="L51" s="16"/>
    </row>
    <row r="52" spans="1:12" x14ac:dyDescent="0.25">
      <c r="A52" s="25">
        <v>34</v>
      </c>
      <c r="B52" s="25">
        <v>49690020</v>
      </c>
      <c r="C52" s="25">
        <v>42.9</v>
      </c>
      <c r="D52" s="26">
        <v>19732</v>
      </c>
      <c r="E52" s="26">
        <v>19990</v>
      </c>
      <c r="F52" s="172">
        <f t="shared" si="0"/>
        <v>0.22187999999999999</v>
      </c>
      <c r="G52" s="171">
        <f t="shared" si="1"/>
        <v>3.7340474073644984E-2</v>
      </c>
      <c r="H52" s="172">
        <f t="shared" si="2"/>
        <v>0.25922047407364496</v>
      </c>
      <c r="I52" s="16"/>
      <c r="J52" s="105"/>
      <c r="K52" s="16"/>
      <c r="L52" s="16"/>
    </row>
    <row r="53" spans="1:12" x14ac:dyDescent="0.25">
      <c r="A53" s="25">
        <v>35</v>
      </c>
      <c r="B53" s="25">
        <v>49690028</v>
      </c>
      <c r="C53" s="25">
        <v>44.3</v>
      </c>
      <c r="D53" s="26">
        <v>31668</v>
      </c>
      <c r="E53" s="26">
        <v>32508</v>
      </c>
      <c r="F53" s="172">
        <f t="shared" si="0"/>
        <v>0.72239999999999993</v>
      </c>
      <c r="G53" s="171">
        <f t="shared" si="1"/>
        <v>3.8559044323134554E-2</v>
      </c>
      <c r="H53" s="172">
        <f t="shared" si="2"/>
        <v>0.76095904432313444</v>
      </c>
      <c r="I53" s="16"/>
      <c r="J53" s="105"/>
      <c r="K53" s="16"/>
      <c r="L53" s="16"/>
    </row>
    <row r="54" spans="1:12" x14ac:dyDescent="0.25">
      <c r="A54" s="25">
        <v>36</v>
      </c>
      <c r="B54" s="25">
        <v>49690015</v>
      </c>
      <c r="C54" s="25">
        <v>51.7</v>
      </c>
      <c r="D54" s="26">
        <v>45197</v>
      </c>
      <c r="E54" s="26">
        <v>46134</v>
      </c>
      <c r="F54" s="172">
        <f t="shared" si="0"/>
        <v>0.80581999999999998</v>
      </c>
      <c r="G54" s="171">
        <f t="shared" si="1"/>
        <v>4.5000058499008053E-2</v>
      </c>
      <c r="H54" s="172">
        <f t="shared" si="2"/>
        <v>0.85082005849900799</v>
      </c>
      <c r="I54" s="16"/>
      <c r="J54" s="105"/>
      <c r="K54" s="16"/>
      <c r="L54" s="16"/>
    </row>
    <row r="55" spans="1:12" x14ac:dyDescent="0.25">
      <c r="A55" s="25">
        <v>37</v>
      </c>
      <c r="B55" s="25">
        <v>49690008</v>
      </c>
      <c r="C55" s="25">
        <v>52.3</v>
      </c>
      <c r="D55" s="26">
        <v>40906</v>
      </c>
      <c r="E55" s="26">
        <v>40966</v>
      </c>
      <c r="F55" s="172">
        <f t="shared" si="0"/>
        <v>5.16E-2</v>
      </c>
      <c r="G55" s="171">
        <f t="shared" si="1"/>
        <v>4.5522302891646445E-2</v>
      </c>
      <c r="H55" s="172">
        <f t="shared" si="2"/>
        <v>9.7122302891646445E-2</v>
      </c>
      <c r="I55" s="16"/>
      <c r="J55" s="105"/>
      <c r="K55" s="16"/>
      <c r="L55" s="16"/>
    </row>
    <row r="56" spans="1:12" x14ac:dyDescent="0.25">
      <c r="A56" s="25">
        <v>38</v>
      </c>
      <c r="B56" s="189" t="s">
        <v>115</v>
      </c>
      <c r="C56" s="25">
        <v>50.2</v>
      </c>
      <c r="D56" s="17">
        <v>3.379</v>
      </c>
      <c r="E56" s="17">
        <v>3.8559999999999999</v>
      </c>
      <c r="F56" s="172">
        <f>(E56-D56)</f>
        <v>0.47699999999999987</v>
      </c>
      <c r="G56" s="171">
        <f t="shared" si="1"/>
        <v>4.3694447517412076E-2</v>
      </c>
      <c r="H56" s="172">
        <f t="shared" si="2"/>
        <v>0.5206944475174119</v>
      </c>
      <c r="I56" s="16"/>
      <c r="J56" s="105"/>
      <c r="K56" s="16"/>
      <c r="L56" s="16"/>
    </row>
    <row r="57" spans="1:12" x14ac:dyDescent="0.25">
      <c r="A57" s="25">
        <v>39</v>
      </c>
      <c r="B57" s="25">
        <v>49690016</v>
      </c>
      <c r="C57" s="25">
        <v>79.7</v>
      </c>
      <c r="D57" s="26">
        <v>26678</v>
      </c>
      <c r="E57" s="26">
        <v>27059</v>
      </c>
      <c r="F57" s="172">
        <f t="shared" si="0"/>
        <v>0.32766000000000001</v>
      </c>
      <c r="G57" s="171">
        <f t="shared" si="1"/>
        <v>6.9371463488799648E-2</v>
      </c>
      <c r="H57" s="172">
        <f t="shared" si="2"/>
        <v>0.39703146348879964</v>
      </c>
      <c r="I57" s="16"/>
      <c r="J57" s="105"/>
      <c r="K57" s="16"/>
      <c r="L57" s="16"/>
    </row>
    <row r="58" spans="1:12" x14ac:dyDescent="0.25">
      <c r="A58" s="25">
        <v>40</v>
      </c>
      <c r="B58" s="25">
        <v>49690024</v>
      </c>
      <c r="C58" s="25">
        <v>86.4</v>
      </c>
      <c r="D58" s="26">
        <v>34314</v>
      </c>
      <c r="E58" s="26">
        <v>34477</v>
      </c>
      <c r="F58" s="172">
        <f t="shared" si="0"/>
        <v>0.14018</v>
      </c>
      <c r="G58" s="171">
        <f t="shared" si="1"/>
        <v>7.5203192539928354E-2</v>
      </c>
      <c r="H58" s="172">
        <f t="shared" si="2"/>
        <v>0.21538319253992835</v>
      </c>
      <c r="I58" s="16"/>
      <c r="J58" s="105"/>
      <c r="K58" s="16"/>
      <c r="L58" s="16"/>
    </row>
    <row r="59" spans="1:12" x14ac:dyDescent="0.25">
      <c r="A59" s="25">
        <v>41</v>
      </c>
      <c r="B59" s="25">
        <v>49690035</v>
      </c>
      <c r="C59" s="25">
        <v>87.4</v>
      </c>
      <c r="D59" s="26">
        <v>54663</v>
      </c>
      <c r="E59" s="26">
        <v>55950</v>
      </c>
      <c r="F59" s="172">
        <f t="shared" si="0"/>
        <v>1.1068199999999999</v>
      </c>
      <c r="G59" s="171">
        <f t="shared" si="1"/>
        <v>7.6073599860992339E-2</v>
      </c>
      <c r="H59" s="172">
        <f t="shared" si="2"/>
        <v>1.1828935998609922</v>
      </c>
      <c r="I59" s="16"/>
      <c r="J59" s="105"/>
      <c r="K59" s="16"/>
      <c r="L59" s="16"/>
    </row>
    <row r="60" spans="1:12" x14ac:dyDescent="0.25">
      <c r="A60" s="25">
        <v>42</v>
      </c>
      <c r="B60" s="25">
        <v>49690040</v>
      </c>
      <c r="C60" s="25">
        <v>57.4</v>
      </c>
      <c r="D60" s="26">
        <v>35644</v>
      </c>
      <c r="E60" s="26">
        <v>36431</v>
      </c>
      <c r="F60" s="172">
        <f t="shared" si="0"/>
        <v>0.67681999999999998</v>
      </c>
      <c r="G60" s="171">
        <f t="shared" si="1"/>
        <v>4.9961380229072767E-2</v>
      </c>
      <c r="H60" s="172">
        <f t="shared" si="2"/>
        <v>0.72678138022907279</v>
      </c>
      <c r="I60" s="16"/>
      <c r="J60" s="105"/>
      <c r="K60" s="16"/>
      <c r="L60" s="16"/>
    </row>
    <row r="61" spans="1:12" x14ac:dyDescent="0.25">
      <c r="A61" s="25">
        <v>43</v>
      </c>
      <c r="B61" s="25">
        <v>49690038</v>
      </c>
      <c r="C61" s="25">
        <v>42.4</v>
      </c>
      <c r="D61" s="26">
        <v>29173</v>
      </c>
      <c r="E61" s="26">
        <v>29483</v>
      </c>
      <c r="F61" s="172">
        <f t="shared" si="0"/>
        <v>0.2666</v>
      </c>
      <c r="G61" s="171">
        <f t="shared" si="1"/>
        <v>3.6905270413112985E-2</v>
      </c>
      <c r="H61" s="172">
        <f t="shared" si="2"/>
        <v>0.30350527041311298</v>
      </c>
      <c r="I61" s="16"/>
      <c r="J61" s="105"/>
      <c r="K61" s="16"/>
      <c r="L61" s="16"/>
    </row>
    <row r="62" spans="1:12" x14ac:dyDescent="0.25">
      <c r="A62" s="25">
        <v>44</v>
      </c>
      <c r="B62" s="25">
        <v>49690010</v>
      </c>
      <c r="C62" s="25">
        <v>45.4</v>
      </c>
      <c r="D62" s="26">
        <v>21233</v>
      </c>
      <c r="E62" s="26">
        <v>21233</v>
      </c>
      <c r="F62" s="172">
        <f t="shared" si="0"/>
        <v>0</v>
      </c>
      <c r="G62" s="171">
        <f t="shared" si="1"/>
        <v>3.9516492376304946E-2</v>
      </c>
      <c r="H62" s="172">
        <f t="shared" si="2"/>
        <v>3.9516492376304946E-2</v>
      </c>
      <c r="I62" s="16"/>
      <c r="J62" s="105"/>
      <c r="K62" s="16"/>
      <c r="L62" s="16"/>
    </row>
    <row r="63" spans="1:12" x14ac:dyDescent="0.25">
      <c r="A63" s="25">
        <v>45</v>
      </c>
      <c r="B63" s="25">
        <v>49690033</v>
      </c>
      <c r="C63" s="25">
        <v>51.4</v>
      </c>
      <c r="D63" s="26">
        <v>29246</v>
      </c>
      <c r="E63" s="26">
        <v>29246</v>
      </c>
      <c r="F63" s="172">
        <f t="shared" si="0"/>
        <v>0</v>
      </c>
      <c r="G63" s="171">
        <f t="shared" si="1"/>
        <v>4.473893630268886E-2</v>
      </c>
      <c r="H63" s="172">
        <f t="shared" si="2"/>
        <v>4.473893630268886E-2</v>
      </c>
      <c r="I63" s="16"/>
      <c r="J63" s="105"/>
      <c r="K63" s="16"/>
      <c r="L63" s="16"/>
    </row>
    <row r="64" spans="1:12" x14ac:dyDescent="0.25">
      <c r="A64" s="25">
        <v>46</v>
      </c>
      <c r="B64" s="25">
        <v>49690054</v>
      </c>
      <c r="C64" s="25">
        <v>53.1</v>
      </c>
      <c r="D64" s="26">
        <v>44691</v>
      </c>
      <c r="E64" s="26">
        <v>45557</v>
      </c>
      <c r="F64" s="172">
        <f t="shared" si="0"/>
        <v>0.74475999999999998</v>
      </c>
      <c r="G64" s="171">
        <f t="shared" si="1"/>
        <v>4.6218628748497637E-2</v>
      </c>
      <c r="H64" s="172">
        <f t="shared" si="2"/>
        <v>0.79097862874849767</v>
      </c>
      <c r="I64" s="16"/>
      <c r="J64" s="105"/>
      <c r="K64" s="16"/>
      <c r="L64" s="16"/>
    </row>
    <row r="65" spans="1:12" x14ac:dyDescent="0.25">
      <c r="A65" s="25">
        <v>47</v>
      </c>
      <c r="B65" s="25">
        <v>49690036</v>
      </c>
      <c r="C65" s="25">
        <v>49.9</v>
      </c>
      <c r="D65" s="26">
        <v>10833</v>
      </c>
      <c r="E65" s="26">
        <v>11026</v>
      </c>
      <c r="F65" s="172">
        <f t="shared" si="0"/>
        <v>0.16597999999999999</v>
      </c>
      <c r="G65" s="171">
        <f t="shared" si="1"/>
        <v>4.3433325321092876E-2</v>
      </c>
      <c r="H65" s="172">
        <f t="shared" si="2"/>
        <v>0.20941332532109286</v>
      </c>
      <c r="I65" s="16"/>
      <c r="J65" s="105"/>
      <c r="K65" s="16"/>
      <c r="L65" s="16"/>
    </row>
    <row r="66" spans="1:12" x14ac:dyDescent="0.25">
      <c r="A66" s="25">
        <v>48</v>
      </c>
      <c r="B66" s="25">
        <v>49690043</v>
      </c>
      <c r="C66" s="25">
        <v>79.900000000000006</v>
      </c>
      <c r="D66" s="26">
        <v>31166</v>
      </c>
      <c r="E66" s="26">
        <v>31166</v>
      </c>
      <c r="F66" s="172">
        <f t="shared" si="0"/>
        <v>0</v>
      </c>
      <c r="G66" s="171">
        <f t="shared" si="1"/>
        <v>6.9545544953012448E-2</v>
      </c>
      <c r="H66" s="172">
        <f t="shared" si="2"/>
        <v>6.9545544953012448E-2</v>
      </c>
      <c r="I66" s="16"/>
      <c r="J66" s="105"/>
      <c r="K66" s="16"/>
      <c r="L66" s="16"/>
    </row>
    <row r="67" spans="1:12" x14ac:dyDescent="0.25">
      <c r="A67" s="25">
        <v>49</v>
      </c>
      <c r="B67" s="25">
        <v>49690052</v>
      </c>
      <c r="C67" s="25">
        <v>78</v>
      </c>
      <c r="D67" s="26">
        <v>64978</v>
      </c>
      <c r="E67" s="26">
        <v>66303</v>
      </c>
      <c r="F67" s="172">
        <f t="shared" si="0"/>
        <v>1.1395</v>
      </c>
      <c r="G67" s="171">
        <f t="shared" si="1"/>
        <v>6.7891771042990878E-2</v>
      </c>
      <c r="H67" s="172">
        <f t="shared" si="2"/>
        <v>1.2073917710429909</v>
      </c>
      <c r="I67" s="16"/>
      <c r="J67" s="105"/>
      <c r="K67" s="16"/>
      <c r="L67" s="16"/>
    </row>
    <row r="68" spans="1:12" x14ac:dyDescent="0.25">
      <c r="A68" s="25">
        <v>50</v>
      </c>
      <c r="B68" s="25">
        <v>49690050</v>
      </c>
      <c r="C68" s="25">
        <v>87</v>
      </c>
      <c r="D68" s="26">
        <v>26761</v>
      </c>
      <c r="E68" s="26">
        <v>26761</v>
      </c>
      <c r="F68" s="172">
        <f t="shared" si="0"/>
        <v>0</v>
      </c>
      <c r="G68" s="171">
        <f t="shared" si="1"/>
        <v>7.5725436932566753E-2</v>
      </c>
      <c r="H68" s="172">
        <f t="shared" si="2"/>
        <v>7.5725436932566753E-2</v>
      </c>
      <c r="I68" s="16"/>
      <c r="J68" s="105"/>
      <c r="K68" s="16"/>
      <c r="L68" s="16"/>
    </row>
    <row r="69" spans="1:12" x14ac:dyDescent="0.25">
      <c r="A69" s="25">
        <v>51</v>
      </c>
      <c r="B69" s="25">
        <v>49690014</v>
      </c>
      <c r="C69" s="25">
        <v>57</v>
      </c>
      <c r="D69" s="26">
        <v>6820</v>
      </c>
      <c r="E69" s="26">
        <v>6820</v>
      </c>
      <c r="F69" s="172">
        <f t="shared" si="0"/>
        <v>0</v>
      </c>
      <c r="G69" s="171">
        <f t="shared" si="1"/>
        <v>4.9613217300647182E-2</v>
      </c>
      <c r="H69" s="172">
        <f t="shared" si="2"/>
        <v>4.9613217300647182E-2</v>
      </c>
      <c r="I69" s="16"/>
      <c r="J69" s="105"/>
      <c r="K69" s="16"/>
      <c r="L69" s="16"/>
    </row>
    <row r="70" spans="1:12" x14ac:dyDescent="0.25">
      <c r="A70" s="25">
        <v>52</v>
      </c>
      <c r="B70" s="25">
        <v>49690037</v>
      </c>
      <c r="C70" s="25">
        <v>42.2</v>
      </c>
      <c r="D70" s="26">
        <v>12899</v>
      </c>
      <c r="E70" s="26">
        <v>12899</v>
      </c>
      <c r="F70" s="172">
        <f t="shared" si="0"/>
        <v>0</v>
      </c>
      <c r="G70" s="171">
        <f t="shared" si="1"/>
        <v>3.6731188948900192E-2</v>
      </c>
      <c r="H70" s="172">
        <f t="shared" si="2"/>
        <v>3.6731188948900192E-2</v>
      </c>
      <c r="I70" s="16"/>
      <c r="J70" s="105"/>
      <c r="K70" s="16"/>
      <c r="L70" s="16"/>
    </row>
    <row r="71" spans="1:12" x14ac:dyDescent="0.25">
      <c r="A71" s="25">
        <v>53</v>
      </c>
      <c r="B71" s="25">
        <v>49690056</v>
      </c>
      <c r="C71" s="25">
        <v>45.5</v>
      </c>
      <c r="D71" s="26">
        <v>21528</v>
      </c>
      <c r="E71" s="26">
        <v>21970</v>
      </c>
      <c r="F71" s="172">
        <f t="shared" si="0"/>
        <v>0.38012000000000001</v>
      </c>
      <c r="G71" s="171">
        <f t="shared" si="1"/>
        <v>3.9603533108411339E-2</v>
      </c>
      <c r="H71" s="172">
        <f t="shared" si="2"/>
        <v>0.41972353310841137</v>
      </c>
      <c r="I71" s="16"/>
      <c r="J71" s="105"/>
      <c r="K71" s="16"/>
      <c r="L71" s="16"/>
    </row>
    <row r="72" spans="1:12" x14ac:dyDescent="0.25">
      <c r="A72" s="25">
        <v>54</v>
      </c>
      <c r="B72" s="25">
        <v>49690032</v>
      </c>
      <c r="C72" s="25">
        <v>51.6</v>
      </c>
      <c r="D72" s="26">
        <v>24832</v>
      </c>
      <c r="E72" s="26">
        <v>25564</v>
      </c>
      <c r="F72" s="172">
        <f t="shared" si="0"/>
        <v>0.62951999999999997</v>
      </c>
      <c r="G72" s="171">
        <f t="shared" si="1"/>
        <v>4.491301776690166E-2</v>
      </c>
      <c r="H72" s="172">
        <f t="shared" si="2"/>
        <v>0.67443301776690168</v>
      </c>
      <c r="I72" s="16"/>
      <c r="J72" s="105"/>
      <c r="K72" s="16"/>
      <c r="L72" s="16"/>
    </row>
    <row r="73" spans="1:12" x14ac:dyDescent="0.25">
      <c r="A73" s="25">
        <v>55</v>
      </c>
      <c r="B73" s="25">
        <v>49690055</v>
      </c>
      <c r="C73" s="25">
        <v>52.7</v>
      </c>
      <c r="D73" s="26">
        <v>44052</v>
      </c>
      <c r="E73" s="26">
        <v>44213</v>
      </c>
      <c r="F73" s="172">
        <f t="shared" si="0"/>
        <v>0.13846</v>
      </c>
      <c r="G73" s="171">
        <f t="shared" si="1"/>
        <v>4.5870465820072044E-2</v>
      </c>
      <c r="H73" s="172">
        <f t="shared" si="2"/>
        <v>0.18433046582007204</v>
      </c>
      <c r="I73" s="16"/>
      <c r="J73" s="105"/>
      <c r="K73" s="16"/>
      <c r="L73" s="16"/>
    </row>
    <row r="74" spans="1:12" x14ac:dyDescent="0.25">
      <c r="A74" s="25">
        <v>56</v>
      </c>
      <c r="B74" s="25">
        <v>49690058</v>
      </c>
      <c r="C74" s="25">
        <v>49.9</v>
      </c>
      <c r="D74" s="26">
        <v>32620</v>
      </c>
      <c r="E74" s="26">
        <v>33188</v>
      </c>
      <c r="F74" s="172">
        <f t="shared" si="0"/>
        <v>0.48847999999999997</v>
      </c>
      <c r="G74" s="171">
        <f t="shared" si="1"/>
        <v>4.3433325321092876E-2</v>
      </c>
      <c r="H74" s="172">
        <f t="shared" si="2"/>
        <v>0.53191332532109281</v>
      </c>
      <c r="I74" s="16"/>
      <c r="J74" s="105"/>
      <c r="K74" s="16"/>
      <c r="L74" s="16"/>
    </row>
    <row r="75" spans="1:12" x14ac:dyDescent="0.25">
      <c r="A75" s="25">
        <v>57</v>
      </c>
      <c r="B75" s="25">
        <v>49690011</v>
      </c>
      <c r="C75" s="25">
        <v>79.5</v>
      </c>
      <c r="D75" s="26">
        <v>38522</v>
      </c>
      <c r="E75" s="26">
        <v>39370</v>
      </c>
      <c r="F75" s="172">
        <f t="shared" si="0"/>
        <v>0.72927999999999993</v>
      </c>
      <c r="G75" s="171">
        <f t="shared" si="1"/>
        <v>6.9197382024586848E-2</v>
      </c>
      <c r="H75" s="172">
        <f t="shared" si="2"/>
        <v>0.79847738202458673</v>
      </c>
      <c r="I75" s="16"/>
      <c r="J75" s="105"/>
      <c r="K75" s="16"/>
      <c r="L75" s="16"/>
    </row>
    <row r="76" spans="1:12" x14ac:dyDescent="0.25">
      <c r="A76" s="25">
        <v>58</v>
      </c>
      <c r="B76" s="25">
        <v>49690061</v>
      </c>
      <c r="C76" s="25">
        <v>78.099999999999994</v>
      </c>
      <c r="D76" s="26">
        <v>56606</v>
      </c>
      <c r="E76" s="26">
        <v>57816</v>
      </c>
      <c r="F76" s="172">
        <f t="shared" si="0"/>
        <v>1.0406</v>
      </c>
      <c r="G76" s="171">
        <f t="shared" si="1"/>
        <v>6.7978811775097264E-2</v>
      </c>
      <c r="H76" s="172">
        <f t="shared" si="2"/>
        <v>1.1085788117750972</v>
      </c>
      <c r="I76" s="16"/>
      <c r="J76" s="105"/>
      <c r="K76" s="16"/>
      <c r="L76" s="16"/>
    </row>
    <row r="77" spans="1:12" x14ac:dyDescent="0.25">
      <c r="A77" s="25">
        <v>59</v>
      </c>
      <c r="B77" s="25">
        <v>49690059</v>
      </c>
      <c r="C77" s="25">
        <v>87</v>
      </c>
      <c r="D77" s="26">
        <v>43860</v>
      </c>
      <c r="E77" s="26">
        <v>43860</v>
      </c>
      <c r="F77" s="172">
        <f t="shared" si="0"/>
        <v>0</v>
      </c>
      <c r="G77" s="171">
        <f t="shared" si="1"/>
        <v>7.5725436932566753E-2</v>
      </c>
      <c r="H77" s="172">
        <f t="shared" si="2"/>
        <v>7.5725436932566753E-2</v>
      </c>
      <c r="I77" s="16"/>
      <c r="J77" s="105"/>
      <c r="K77" s="16"/>
      <c r="L77" s="16"/>
    </row>
    <row r="78" spans="1:12" x14ac:dyDescent="0.25">
      <c r="A78" s="25">
        <v>60</v>
      </c>
      <c r="B78" s="25">
        <v>49690049</v>
      </c>
      <c r="C78" s="25">
        <v>56.7</v>
      </c>
      <c r="D78" s="26">
        <v>35083</v>
      </c>
      <c r="E78" s="26">
        <v>35083</v>
      </c>
      <c r="F78" s="172">
        <f t="shared" si="0"/>
        <v>0</v>
      </c>
      <c r="G78" s="171">
        <f t="shared" si="1"/>
        <v>4.9352095104327989E-2</v>
      </c>
      <c r="H78" s="172">
        <f t="shared" si="2"/>
        <v>4.9352095104327989E-2</v>
      </c>
      <c r="I78" s="16"/>
      <c r="J78" s="105"/>
      <c r="K78" s="16"/>
      <c r="L78" s="16"/>
    </row>
    <row r="79" spans="1:12" x14ac:dyDescent="0.25">
      <c r="A79" s="25">
        <v>61</v>
      </c>
      <c r="B79" s="25">
        <v>49690044</v>
      </c>
      <c r="C79" s="25">
        <v>42.5</v>
      </c>
      <c r="D79" s="26">
        <v>25150</v>
      </c>
      <c r="E79" s="26">
        <v>25883</v>
      </c>
      <c r="F79" s="172">
        <f t="shared" si="0"/>
        <v>0.63037999999999994</v>
      </c>
      <c r="G79" s="171">
        <f t="shared" si="1"/>
        <v>3.6992311145219385E-2</v>
      </c>
      <c r="H79" s="172">
        <f t="shared" si="2"/>
        <v>0.66737231114521933</v>
      </c>
      <c r="I79" s="16"/>
      <c r="J79" s="105"/>
      <c r="K79" s="16"/>
      <c r="L79" s="16"/>
    </row>
    <row r="80" spans="1:12" x14ac:dyDescent="0.25">
      <c r="A80" s="25">
        <v>62</v>
      </c>
      <c r="B80" s="25">
        <v>49690047</v>
      </c>
      <c r="C80" s="25">
        <v>45.1</v>
      </c>
      <c r="D80" s="26">
        <v>50895</v>
      </c>
      <c r="E80" s="26">
        <v>50895</v>
      </c>
      <c r="F80" s="172">
        <v>1.1597</v>
      </c>
      <c r="G80" s="171">
        <f t="shared" si="1"/>
        <v>3.9255370179985753E-2</v>
      </c>
      <c r="H80" s="172">
        <f t="shared" si="2"/>
        <v>1.1989553701799858</v>
      </c>
      <c r="I80" s="16"/>
      <c r="J80" s="105"/>
      <c r="K80" s="16"/>
      <c r="L80" s="16"/>
    </row>
    <row r="81" spans="1:14" x14ac:dyDescent="0.25">
      <c r="A81" s="25">
        <v>63</v>
      </c>
      <c r="B81" s="25">
        <v>17219687</v>
      </c>
      <c r="C81" s="25">
        <v>51.3</v>
      </c>
      <c r="D81" s="26">
        <v>8384</v>
      </c>
      <c r="E81" s="26">
        <v>9214</v>
      </c>
      <c r="F81" s="172">
        <f t="shared" si="0"/>
        <v>0.71379999999999999</v>
      </c>
      <c r="G81" s="171">
        <f t="shared" si="1"/>
        <v>4.465189557058246E-2</v>
      </c>
      <c r="H81" s="172">
        <f t="shared" si="2"/>
        <v>0.75845189557058246</v>
      </c>
      <c r="I81" s="16"/>
      <c r="J81" s="105"/>
      <c r="K81" s="16"/>
      <c r="L81" s="16"/>
    </row>
    <row r="82" spans="1:14" x14ac:dyDescent="0.25">
      <c r="A82" s="25">
        <v>64</v>
      </c>
      <c r="B82" s="190" t="s">
        <v>41</v>
      </c>
      <c r="C82" s="25">
        <v>52.3</v>
      </c>
      <c r="D82" s="29">
        <v>13.77</v>
      </c>
      <c r="E82" s="29">
        <v>14.39</v>
      </c>
      <c r="F82" s="172">
        <f>E82-D82</f>
        <v>0.62000000000000099</v>
      </c>
      <c r="G82" s="171">
        <f t="shared" si="1"/>
        <v>4.5522302891646445E-2</v>
      </c>
      <c r="H82" s="172">
        <f t="shared" si="2"/>
        <v>0.66552230289164749</v>
      </c>
      <c r="I82" s="16"/>
      <c r="J82" s="105"/>
      <c r="K82" s="16"/>
      <c r="L82" s="16"/>
    </row>
    <row r="83" spans="1:14" x14ac:dyDescent="0.25">
      <c r="A83" s="25">
        <v>65</v>
      </c>
      <c r="B83" s="25">
        <v>49690060</v>
      </c>
      <c r="C83" s="25">
        <v>49.5</v>
      </c>
      <c r="D83" s="26">
        <v>38706</v>
      </c>
      <c r="E83" s="26">
        <v>39545</v>
      </c>
      <c r="F83" s="172">
        <f t="shared" ref="F83:F136" si="3">(E83-D83)*0.00086</f>
        <v>0.72153999999999996</v>
      </c>
      <c r="G83" s="171">
        <f t="shared" si="1"/>
        <v>4.3085162392667284E-2</v>
      </c>
      <c r="H83" s="172">
        <f t="shared" si="2"/>
        <v>0.7646251623926672</v>
      </c>
      <c r="I83" s="16"/>
      <c r="J83" s="105"/>
      <c r="K83" s="191"/>
      <c r="L83" s="16"/>
    </row>
    <row r="84" spans="1:14" x14ac:dyDescent="0.25">
      <c r="A84" s="25">
        <v>66</v>
      </c>
      <c r="B84" s="25">
        <v>49690051</v>
      </c>
      <c r="C84" s="25">
        <v>78.900000000000006</v>
      </c>
      <c r="D84" s="26">
        <v>24228</v>
      </c>
      <c r="E84" s="26">
        <v>24237</v>
      </c>
      <c r="F84" s="172">
        <f t="shared" si="3"/>
        <v>7.7399999999999995E-3</v>
      </c>
      <c r="G84" s="171">
        <f t="shared" ref="G84:G136" si="4">C84/6906.1*$G$12</f>
        <v>6.8675137631948463E-2</v>
      </c>
      <c r="H84" s="172">
        <f t="shared" ref="H84:H136" si="5">F84+G84</f>
        <v>7.641513763194846E-2</v>
      </c>
      <c r="I84" s="16"/>
      <c r="J84" s="105"/>
      <c r="K84" s="16"/>
      <c r="L84" s="16"/>
    </row>
    <row r="85" spans="1:14" x14ac:dyDescent="0.25">
      <c r="A85" s="25">
        <v>67</v>
      </c>
      <c r="B85" s="25">
        <v>49694374</v>
      </c>
      <c r="C85" s="25">
        <v>78.099999999999994</v>
      </c>
      <c r="D85" s="26">
        <v>7676</v>
      </c>
      <c r="E85" s="26">
        <v>7676</v>
      </c>
      <c r="F85" s="172">
        <f t="shared" si="3"/>
        <v>0</v>
      </c>
      <c r="G85" s="171">
        <f t="shared" si="4"/>
        <v>6.7978811775097264E-2</v>
      </c>
      <c r="H85" s="172">
        <f t="shared" si="5"/>
        <v>6.7978811775097264E-2</v>
      </c>
      <c r="I85" s="16"/>
      <c r="J85" s="105"/>
      <c r="K85" s="16"/>
      <c r="L85" s="16"/>
    </row>
    <row r="86" spans="1:14" x14ac:dyDescent="0.25">
      <c r="A86" s="25">
        <v>68</v>
      </c>
      <c r="B86" s="25">
        <v>49690030</v>
      </c>
      <c r="C86" s="25">
        <v>78.099999999999994</v>
      </c>
      <c r="D86" s="26">
        <v>39720</v>
      </c>
      <c r="E86" s="26">
        <v>39720</v>
      </c>
      <c r="F86" s="172">
        <f t="shared" si="3"/>
        <v>0</v>
      </c>
      <c r="G86" s="171">
        <f t="shared" si="4"/>
        <v>6.7978811775097264E-2</v>
      </c>
      <c r="H86" s="172">
        <f t="shared" si="5"/>
        <v>6.7978811775097264E-2</v>
      </c>
      <c r="I86" s="16"/>
      <c r="J86" s="105"/>
      <c r="K86" s="16"/>
      <c r="L86" s="16"/>
    </row>
    <row r="87" spans="1:14" x14ac:dyDescent="0.25">
      <c r="A87" s="25">
        <v>69</v>
      </c>
      <c r="B87" s="25">
        <v>49690022</v>
      </c>
      <c r="C87" s="25">
        <v>56.8</v>
      </c>
      <c r="D87" s="26">
        <v>22086</v>
      </c>
      <c r="E87" s="26">
        <v>22370</v>
      </c>
      <c r="F87" s="172">
        <f t="shared" si="3"/>
        <v>0.24423999999999998</v>
      </c>
      <c r="G87" s="171">
        <f t="shared" si="4"/>
        <v>4.9439135836434375E-2</v>
      </c>
      <c r="H87" s="172">
        <f t="shared" si="5"/>
        <v>0.29367913583643435</v>
      </c>
      <c r="I87" s="16"/>
      <c r="J87" s="105"/>
      <c r="K87" s="16"/>
      <c r="L87" s="16"/>
    </row>
    <row r="88" spans="1:14" x14ac:dyDescent="0.25">
      <c r="A88" s="25">
        <v>70</v>
      </c>
      <c r="B88" s="25">
        <v>49690018</v>
      </c>
      <c r="C88" s="25">
        <v>42</v>
      </c>
      <c r="D88" s="26">
        <v>27719</v>
      </c>
      <c r="E88" s="26">
        <v>28191</v>
      </c>
      <c r="F88" s="172">
        <f t="shared" si="3"/>
        <v>0.40592</v>
      </c>
      <c r="G88" s="171">
        <f t="shared" si="4"/>
        <v>3.6557107484687393E-2</v>
      </c>
      <c r="H88" s="172">
        <f t="shared" si="5"/>
        <v>0.44247710748468738</v>
      </c>
      <c r="I88" s="16"/>
      <c r="J88" s="105"/>
      <c r="K88" s="16"/>
      <c r="L88" s="16"/>
    </row>
    <row r="89" spans="1:14" x14ac:dyDescent="0.25">
      <c r="A89" s="25">
        <v>71</v>
      </c>
      <c r="B89" s="25">
        <v>49690021</v>
      </c>
      <c r="C89" s="25">
        <v>45.2</v>
      </c>
      <c r="D89" s="26">
        <v>26972</v>
      </c>
      <c r="E89" s="26">
        <v>27406</v>
      </c>
      <c r="F89" s="172">
        <f t="shared" si="3"/>
        <v>0.37324000000000002</v>
      </c>
      <c r="G89" s="171">
        <f t="shared" si="4"/>
        <v>3.9342410912092153E-2</v>
      </c>
      <c r="H89" s="172">
        <f t="shared" si="5"/>
        <v>0.41258241091209219</v>
      </c>
      <c r="I89" s="16"/>
      <c r="J89" s="105"/>
      <c r="K89" s="16"/>
      <c r="L89" s="16"/>
    </row>
    <row r="90" spans="1:14" x14ac:dyDescent="0.25">
      <c r="A90" s="25">
        <v>72</v>
      </c>
      <c r="B90" s="25">
        <v>49690037</v>
      </c>
      <c r="C90" s="25">
        <v>51.4</v>
      </c>
      <c r="D90" s="26">
        <v>4978</v>
      </c>
      <c r="E90" s="26">
        <v>4978</v>
      </c>
      <c r="F90" s="172">
        <f t="shared" si="3"/>
        <v>0</v>
      </c>
      <c r="G90" s="171">
        <f t="shared" si="4"/>
        <v>4.473893630268886E-2</v>
      </c>
      <c r="H90" s="172">
        <f t="shared" si="5"/>
        <v>4.473893630268886E-2</v>
      </c>
      <c r="I90" s="16"/>
      <c r="J90" s="192"/>
      <c r="K90" s="193"/>
      <c r="L90" s="193"/>
      <c r="M90" s="194"/>
      <c r="N90" s="194"/>
    </row>
    <row r="91" spans="1:14" x14ac:dyDescent="0.25">
      <c r="A91" s="25">
        <v>73</v>
      </c>
      <c r="B91" s="25">
        <v>49690034</v>
      </c>
      <c r="C91" s="25">
        <v>52.1</v>
      </c>
      <c r="D91" s="26">
        <v>36122</v>
      </c>
      <c r="E91" s="26">
        <v>36711</v>
      </c>
      <c r="F91" s="172">
        <f t="shared" si="3"/>
        <v>0.50653999999999999</v>
      </c>
      <c r="G91" s="171">
        <f t="shared" si="4"/>
        <v>4.5348221427433652E-2</v>
      </c>
      <c r="H91" s="172">
        <f t="shared" si="5"/>
        <v>0.55188822142743366</v>
      </c>
      <c r="I91" s="16"/>
      <c r="J91" s="192"/>
      <c r="K91" s="193"/>
      <c r="L91" s="193"/>
      <c r="M91" s="194"/>
      <c r="N91" s="194"/>
    </row>
    <row r="92" spans="1:14" x14ac:dyDescent="0.25">
      <c r="A92" s="25">
        <v>74</v>
      </c>
      <c r="B92" s="25">
        <v>49777205</v>
      </c>
      <c r="C92" s="25">
        <v>49.7</v>
      </c>
      <c r="D92" s="26">
        <v>18842</v>
      </c>
      <c r="E92" s="26">
        <v>18842</v>
      </c>
      <c r="F92" s="172">
        <f t="shared" si="3"/>
        <v>0</v>
      </c>
      <c r="G92" s="171">
        <f t="shared" si="4"/>
        <v>4.325924385688009E-2</v>
      </c>
      <c r="H92" s="172">
        <f t="shared" si="5"/>
        <v>4.325924385688009E-2</v>
      </c>
      <c r="I92" s="16"/>
      <c r="J92" s="192"/>
      <c r="K92" s="193"/>
      <c r="L92" s="193"/>
      <c r="M92" s="194"/>
      <c r="N92" s="194"/>
    </row>
    <row r="93" spans="1:14" x14ac:dyDescent="0.25">
      <c r="A93" s="25">
        <v>75</v>
      </c>
      <c r="B93" s="25">
        <v>49730686</v>
      </c>
      <c r="C93" s="25">
        <v>79</v>
      </c>
      <c r="D93" s="26">
        <v>42134</v>
      </c>
      <c r="E93" s="26">
        <v>42731</v>
      </c>
      <c r="F93" s="172">
        <f t="shared" si="3"/>
        <v>0.51341999999999999</v>
      </c>
      <c r="G93" s="171">
        <f t="shared" si="4"/>
        <v>6.8762178364054863E-2</v>
      </c>
      <c r="H93" s="172">
        <f t="shared" si="5"/>
        <v>0.58218217836405484</v>
      </c>
      <c r="I93" s="16"/>
      <c r="J93" s="192"/>
      <c r="K93" s="193"/>
      <c r="L93" s="193"/>
      <c r="M93" s="194"/>
      <c r="N93" s="194"/>
    </row>
    <row r="94" spans="1:14" x14ac:dyDescent="0.25">
      <c r="A94" s="25">
        <v>76</v>
      </c>
      <c r="B94" s="25">
        <v>49690025</v>
      </c>
      <c r="C94" s="25">
        <v>78.3</v>
      </c>
      <c r="D94" s="26">
        <v>59162</v>
      </c>
      <c r="E94" s="26">
        <v>60823</v>
      </c>
      <c r="F94" s="172">
        <f t="shared" si="3"/>
        <v>1.4284600000000001</v>
      </c>
      <c r="G94" s="171">
        <f t="shared" si="4"/>
        <v>6.8152893239310064E-2</v>
      </c>
      <c r="H94" s="172">
        <f t="shared" si="5"/>
        <v>1.4966128932393101</v>
      </c>
      <c r="I94" s="16"/>
      <c r="J94" s="192"/>
      <c r="K94" s="193"/>
      <c r="L94" s="193"/>
      <c r="M94" s="194"/>
      <c r="N94" s="194"/>
    </row>
    <row r="95" spans="1:14" x14ac:dyDescent="0.25">
      <c r="A95" s="25">
        <v>77</v>
      </c>
      <c r="B95" s="25">
        <v>49690042</v>
      </c>
      <c r="C95" s="25">
        <v>78.2</v>
      </c>
      <c r="D95" s="26">
        <v>10081</v>
      </c>
      <c r="E95" s="26">
        <v>11617</v>
      </c>
      <c r="F95" s="172">
        <f t="shared" si="3"/>
        <v>1.3209599999999999</v>
      </c>
      <c r="G95" s="171">
        <f t="shared" si="4"/>
        <v>6.8065852507203678E-2</v>
      </c>
      <c r="H95" s="172">
        <f t="shared" si="5"/>
        <v>1.3890258525072037</v>
      </c>
      <c r="I95" s="16"/>
      <c r="J95" s="192"/>
      <c r="K95" s="193"/>
      <c r="L95" s="193"/>
      <c r="M95" s="194"/>
      <c r="N95" s="194"/>
    </row>
    <row r="96" spans="1:14" x14ac:dyDescent="0.25">
      <c r="A96" s="25">
        <v>78</v>
      </c>
      <c r="B96" s="25">
        <v>49730694</v>
      </c>
      <c r="C96" s="25">
        <v>56.7</v>
      </c>
      <c r="D96" s="26">
        <v>18612</v>
      </c>
      <c r="E96" s="26">
        <v>19491</v>
      </c>
      <c r="F96" s="172">
        <f t="shared" si="3"/>
        <v>0.75593999999999995</v>
      </c>
      <c r="G96" s="171">
        <f t="shared" si="4"/>
        <v>4.9352095104327989E-2</v>
      </c>
      <c r="H96" s="172">
        <f t="shared" si="5"/>
        <v>0.80529209510432798</v>
      </c>
      <c r="I96" s="16"/>
      <c r="J96" s="192"/>
      <c r="K96" s="193"/>
      <c r="L96" s="193"/>
      <c r="M96" s="194"/>
      <c r="N96" s="194"/>
    </row>
    <row r="97" spans="1:14" x14ac:dyDescent="0.25">
      <c r="A97" s="25">
        <v>79</v>
      </c>
      <c r="B97" s="25">
        <v>49690039</v>
      </c>
      <c r="C97" s="25">
        <v>42</v>
      </c>
      <c r="D97" s="26">
        <v>3874</v>
      </c>
      <c r="E97" s="26">
        <v>3874</v>
      </c>
      <c r="F97" s="172">
        <f t="shared" si="3"/>
        <v>0</v>
      </c>
      <c r="G97" s="171">
        <f t="shared" si="4"/>
        <v>3.6557107484687393E-2</v>
      </c>
      <c r="H97" s="172">
        <f t="shared" si="5"/>
        <v>3.6557107484687393E-2</v>
      </c>
      <c r="I97" s="16"/>
      <c r="J97" s="192"/>
      <c r="K97" s="193"/>
      <c r="L97" s="193"/>
      <c r="M97" s="194"/>
      <c r="N97" s="194"/>
    </row>
    <row r="98" spans="1:14" x14ac:dyDescent="0.25">
      <c r="A98" s="25">
        <v>80</v>
      </c>
      <c r="B98" s="25">
        <v>49730693</v>
      </c>
      <c r="C98" s="25">
        <v>44.9</v>
      </c>
      <c r="D98" s="26">
        <v>31349</v>
      </c>
      <c r="E98" s="26">
        <v>31814</v>
      </c>
      <c r="F98" s="172">
        <f t="shared" si="3"/>
        <v>0.39989999999999998</v>
      </c>
      <c r="G98" s="171">
        <f t="shared" si="4"/>
        <v>3.9081288715772947E-2</v>
      </c>
      <c r="H98" s="172">
        <f t="shared" si="5"/>
        <v>0.43898128871577291</v>
      </c>
      <c r="I98" s="16"/>
      <c r="J98" s="192"/>
      <c r="K98" s="193"/>
      <c r="L98" s="193"/>
      <c r="M98" s="194"/>
      <c r="N98" s="194"/>
    </row>
    <row r="99" spans="1:14" x14ac:dyDescent="0.25">
      <c r="A99" s="25">
        <v>81</v>
      </c>
      <c r="B99" s="25">
        <v>49730689</v>
      </c>
      <c r="C99" s="25">
        <v>51.3</v>
      </c>
      <c r="D99" s="26">
        <v>19055</v>
      </c>
      <c r="E99" s="26">
        <v>19055</v>
      </c>
      <c r="F99" s="172">
        <f t="shared" si="3"/>
        <v>0</v>
      </c>
      <c r="G99" s="171">
        <f t="shared" si="4"/>
        <v>4.465189557058246E-2</v>
      </c>
      <c r="H99" s="172">
        <f t="shared" si="5"/>
        <v>4.465189557058246E-2</v>
      </c>
      <c r="I99" s="16"/>
      <c r="J99" s="192"/>
      <c r="K99" s="193"/>
      <c r="L99" s="193"/>
      <c r="M99" s="194"/>
      <c r="N99" s="194"/>
    </row>
    <row r="100" spans="1:14" x14ac:dyDescent="0.25">
      <c r="A100" s="25">
        <v>82</v>
      </c>
      <c r="B100" s="25">
        <v>49777206</v>
      </c>
      <c r="C100" s="25">
        <v>51.6</v>
      </c>
      <c r="D100" s="26">
        <v>48278</v>
      </c>
      <c r="E100" s="26">
        <v>49309</v>
      </c>
      <c r="F100" s="172">
        <f t="shared" si="3"/>
        <v>0.88666</v>
      </c>
      <c r="G100" s="171">
        <f t="shared" si="4"/>
        <v>4.491301776690166E-2</v>
      </c>
      <c r="H100" s="172">
        <f t="shared" si="5"/>
        <v>0.93157301776690171</v>
      </c>
      <c r="I100" s="16"/>
      <c r="J100" s="192"/>
      <c r="K100" s="193"/>
      <c r="L100" s="193"/>
      <c r="M100" s="194"/>
      <c r="N100" s="194"/>
    </row>
    <row r="101" spans="1:14" x14ac:dyDescent="0.25">
      <c r="A101" s="25">
        <v>83</v>
      </c>
      <c r="B101" s="25">
        <v>49777193</v>
      </c>
      <c r="C101" s="25">
        <v>49.7</v>
      </c>
      <c r="D101" s="26">
        <v>14250</v>
      </c>
      <c r="E101" s="26">
        <v>14365</v>
      </c>
      <c r="F101" s="172">
        <f t="shared" si="3"/>
        <v>9.8900000000000002E-2</v>
      </c>
      <c r="G101" s="171">
        <f t="shared" si="4"/>
        <v>4.325924385688009E-2</v>
      </c>
      <c r="H101" s="172">
        <f t="shared" si="5"/>
        <v>0.14215924385688009</v>
      </c>
      <c r="I101" s="16"/>
      <c r="J101" s="192"/>
      <c r="K101" s="193"/>
      <c r="L101" s="193"/>
      <c r="M101" s="194"/>
      <c r="N101" s="194"/>
    </row>
    <row r="102" spans="1:14" x14ac:dyDescent="0.25">
      <c r="A102" s="25">
        <v>84</v>
      </c>
      <c r="B102" s="25">
        <v>49777196</v>
      </c>
      <c r="C102" s="25">
        <v>75.7</v>
      </c>
      <c r="D102" s="26">
        <v>15767</v>
      </c>
      <c r="E102" s="26">
        <v>16376</v>
      </c>
      <c r="F102" s="172">
        <f t="shared" si="3"/>
        <v>0.52373999999999998</v>
      </c>
      <c r="G102" s="171">
        <f t="shared" si="4"/>
        <v>6.588983420454371E-2</v>
      </c>
      <c r="H102" s="172">
        <f t="shared" si="5"/>
        <v>0.58962983420454373</v>
      </c>
      <c r="I102" s="16"/>
      <c r="J102" s="192"/>
      <c r="K102" s="193"/>
      <c r="L102" s="193"/>
      <c r="M102" s="194"/>
      <c r="N102" s="194"/>
    </row>
    <row r="103" spans="1:14" x14ac:dyDescent="0.25">
      <c r="A103" s="25">
        <v>85</v>
      </c>
      <c r="B103" s="25">
        <v>49777188</v>
      </c>
      <c r="C103" s="25">
        <v>88.1</v>
      </c>
      <c r="D103" s="26">
        <v>42369</v>
      </c>
      <c r="E103" s="26">
        <v>42395</v>
      </c>
      <c r="F103" s="172">
        <f t="shared" si="3"/>
        <v>2.2359999999999998E-2</v>
      </c>
      <c r="G103" s="171">
        <f t="shared" si="4"/>
        <v>7.6682884985737124E-2</v>
      </c>
      <c r="H103" s="172">
        <f t="shared" si="5"/>
        <v>9.9042884985737129E-2</v>
      </c>
      <c r="I103" s="16"/>
      <c r="J103" s="192"/>
      <c r="K103" s="193"/>
      <c r="L103" s="193"/>
      <c r="M103" s="194"/>
      <c r="N103" s="194"/>
    </row>
    <row r="104" spans="1:14" x14ac:dyDescent="0.25">
      <c r="A104" s="25">
        <v>86</v>
      </c>
      <c r="B104" s="25">
        <v>49690031</v>
      </c>
      <c r="C104" s="25">
        <v>49</v>
      </c>
      <c r="D104" s="26">
        <v>35610</v>
      </c>
      <c r="E104" s="26">
        <v>36435</v>
      </c>
      <c r="F104" s="172">
        <f t="shared" si="3"/>
        <v>0.70950000000000002</v>
      </c>
      <c r="G104" s="171">
        <f t="shared" si="4"/>
        <v>4.2649958732135292E-2</v>
      </c>
      <c r="H104" s="172">
        <f t="shared" si="5"/>
        <v>0.7521499587321353</v>
      </c>
      <c r="I104" s="16"/>
      <c r="J104" s="192"/>
      <c r="K104" s="193"/>
      <c r="L104" s="193"/>
      <c r="M104" s="194"/>
      <c r="N104" s="194"/>
    </row>
    <row r="105" spans="1:14" x14ac:dyDescent="0.25">
      <c r="A105" s="25">
        <v>87</v>
      </c>
      <c r="B105" s="25">
        <v>49730696</v>
      </c>
      <c r="C105" s="25">
        <v>42.6</v>
      </c>
      <c r="D105" s="26">
        <v>20032</v>
      </c>
      <c r="E105" s="26">
        <v>20725</v>
      </c>
      <c r="F105" s="172">
        <f t="shared" si="3"/>
        <v>0.59597999999999995</v>
      </c>
      <c r="G105" s="171">
        <f t="shared" si="4"/>
        <v>3.7079351877325785E-2</v>
      </c>
      <c r="H105" s="172">
        <f t="shared" si="5"/>
        <v>0.63305935187732576</v>
      </c>
      <c r="I105" s="16"/>
      <c r="J105" s="192"/>
      <c r="K105" s="193"/>
      <c r="L105" s="193"/>
      <c r="M105" s="194"/>
      <c r="N105" s="194"/>
    </row>
    <row r="106" spans="1:14" x14ac:dyDescent="0.25">
      <c r="A106" s="25">
        <v>88</v>
      </c>
      <c r="B106" s="25">
        <v>49777183</v>
      </c>
      <c r="C106" s="25">
        <v>45</v>
      </c>
      <c r="D106" s="26">
        <v>12311</v>
      </c>
      <c r="E106" s="26">
        <v>12793</v>
      </c>
      <c r="F106" s="172">
        <f t="shared" si="3"/>
        <v>0.41452</v>
      </c>
      <c r="G106" s="171">
        <f t="shared" si="4"/>
        <v>3.9168329447879346E-2</v>
      </c>
      <c r="H106" s="172">
        <f t="shared" si="5"/>
        <v>0.45368832944787935</v>
      </c>
      <c r="I106" s="16"/>
      <c r="J106" s="192"/>
      <c r="K106" s="193"/>
      <c r="L106" s="193"/>
      <c r="M106" s="194"/>
      <c r="N106" s="194"/>
    </row>
    <row r="107" spans="1:14" x14ac:dyDescent="0.25">
      <c r="A107" s="25">
        <v>89</v>
      </c>
      <c r="B107" s="25">
        <v>49690045</v>
      </c>
      <c r="C107" s="25">
        <v>51.2</v>
      </c>
      <c r="D107" s="26">
        <v>41541</v>
      </c>
      <c r="E107" s="26">
        <v>41589</v>
      </c>
      <c r="F107" s="172">
        <f t="shared" si="3"/>
        <v>4.1279999999999997E-2</v>
      </c>
      <c r="G107" s="171">
        <f t="shared" si="4"/>
        <v>4.456485483847606E-2</v>
      </c>
      <c r="H107" s="172">
        <f t="shared" si="5"/>
        <v>8.5844854838476065E-2</v>
      </c>
      <c r="I107" s="16"/>
      <c r="J107" s="192"/>
      <c r="K107" s="193"/>
      <c r="L107" s="193"/>
      <c r="M107" s="194"/>
      <c r="N107" s="194"/>
    </row>
    <row r="108" spans="1:14" x14ac:dyDescent="0.25">
      <c r="A108" s="25">
        <v>90</v>
      </c>
      <c r="B108" s="25">
        <v>49777189</v>
      </c>
      <c r="C108" s="25">
        <v>52.1</v>
      </c>
      <c r="D108" s="26">
        <v>31970</v>
      </c>
      <c r="E108" s="26">
        <v>31970</v>
      </c>
      <c r="F108" s="172">
        <f t="shared" si="3"/>
        <v>0</v>
      </c>
      <c r="G108" s="171">
        <f t="shared" si="4"/>
        <v>4.5348221427433652E-2</v>
      </c>
      <c r="H108" s="172">
        <f t="shared" si="5"/>
        <v>4.5348221427433652E-2</v>
      </c>
      <c r="I108" s="16"/>
      <c r="J108" s="192"/>
      <c r="K108" s="193"/>
      <c r="L108" s="193"/>
      <c r="M108" s="194"/>
      <c r="N108" s="194"/>
    </row>
    <row r="109" spans="1:14" x14ac:dyDescent="0.25">
      <c r="A109" s="25">
        <v>91</v>
      </c>
      <c r="B109" s="25">
        <v>49777185</v>
      </c>
      <c r="C109" s="25">
        <v>49.8</v>
      </c>
      <c r="D109" s="26">
        <v>43242</v>
      </c>
      <c r="E109" s="26">
        <v>43814</v>
      </c>
      <c r="F109" s="172">
        <f t="shared" si="3"/>
        <v>0.49191999999999997</v>
      </c>
      <c r="G109" s="171">
        <f t="shared" si="4"/>
        <v>4.3346284588986476E-2</v>
      </c>
      <c r="H109" s="172">
        <f t="shared" si="5"/>
        <v>0.5352662845889864</v>
      </c>
      <c r="I109" s="16"/>
      <c r="J109" s="192"/>
      <c r="K109" s="193"/>
      <c r="L109" s="193"/>
      <c r="M109" s="194"/>
      <c r="N109" s="194"/>
    </row>
    <row r="110" spans="1:14" x14ac:dyDescent="0.25">
      <c r="A110" s="25">
        <v>92</v>
      </c>
      <c r="B110" s="25">
        <v>49777190</v>
      </c>
      <c r="C110" s="25">
        <v>75.5</v>
      </c>
      <c r="D110" s="26">
        <v>38876</v>
      </c>
      <c r="E110" s="26">
        <v>38876</v>
      </c>
      <c r="F110" s="172">
        <f t="shared" si="3"/>
        <v>0</v>
      </c>
      <c r="G110" s="171">
        <f t="shared" si="4"/>
        <v>6.571575274033091E-2</v>
      </c>
      <c r="H110" s="172">
        <f t="shared" si="5"/>
        <v>6.571575274033091E-2</v>
      </c>
      <c r="I110" s="16"/>
      <c r="J110" s="192"/>
      <c r="K110" s="193"/>
      <c r="L110" s="193"/>
      <c r="M110" s="194"/>
      <c r="N110" s="194"/>
    </row>
    <row r="111" spans="1:14" x14ac:dyDescent="0.25">
      <c r="A111" s="25">
        <v>93</v>
      </c>
      <c r="B111" s="25">
        <v>49730704</v>
      </c>
      <c r="C111" s="25">
        <v>34</v>
      </c>
      <c r="D111" s="26">
        <v>8239</v>
      </c>
      <c r="E111" s="26">
        <v>8239</v>
      </c>
      <c r="F111" s="172">
        <v>0.87419999999999998</v>
      </c>
      <c r="G111" s="171">
        <f t="shared" si="4"/>
        <v>2.9593848916175509E-2</v>
      </c>
      <c r="H111" s="172">
        <f t="shared" si="5"/>
        <v>0.90379384891617554</v>
      </c>
      <c r="I111" s="16"/>
      <c r="J111" s="195"/>
      <c r="K111" s="192"/>
      <c r="L111" s="193"/>
      <c r="M111" s="194"/>
      <c r="N111" s="194"/>
    </row>
    <row r="112" spans="1:14" x14ac:dyDescent="0.25">
      <c r="A112" s="189" t="s">
        <v>3</v>
      </c>
      <c r="B112" s="189" t="s">
        <v>120</v>
      </c>
      <c r="C112" s="25">
        <v>49.1</v>
      </c>
      <c r="D112" s="17">
        <v>1.222</v>
      </c>
      <c r="E112" s="17">
        <v>1.92</v>
      </c>
      <c r="F112" s="172">
        <f>E112-D112</f>
        <v>0.69799999999999995</v>
      </c>
      <c r="G112" s="171">
        <f t="shared" si="4"/>
        <v>4.2736999464241698E-2</v>
      </c>
      <c r="H112" s="172">
        <f t="shared" si="5"/>
        <v>0.74073699946424165</v>
      </c>
      <c r="I112" s="16"/>
      <c r="J112" s="196"/>
      <c r="K112" s="193"/>
      <c r="L112" s="193"/>
      <c r="M112" s="194"/>
      <c r="N112" s="194"/>
    </row>
    <row r="113" spans="1:14" x14ac:dyDescent="0.25">
      <c r="A113" s="25">
        <v>94</v>
      </c>
      <c r="B113" s="25">
        <v>49777209</v>
      </c>
      <c r="C113" s="25">
        <v>48.5</v>
      </c>
      <c r="D113" s="26">
        <v>4727</v>
      </c>
      <c r="E113" s="26">
        <v>4727</v>
      </c>
      <c r="F113" s="172">
        <f t="shared" si="3"/>
        <v>0</v>
      </c>
      <c r="G113" s="171">
        <f t="shared" si="4"/>
        <v>4.2214755071603306E-2</v>
      </c>
      <c r="H113" s="172">
        <f t="shared" si="5"/>
        <v>4.2214755071603306E-2</v>
      </c>
      <c r="I113" s="16"/>
      <c r="J113" s="195"/>
      <c r="K113" s="192"/>
      <c r="L113" s="193"/>
      <c r="M113" s="194"/>
      <c r="N113" s="194"/>
    </row>
    <row r="114" spans="1:14" x14ac:dyDescent="0.25">
      <c r="A114" s="25">
        <v>95</v>
      </c>
      <c r="B114" s="25">
        <v>49777195</v>
      </c>
      <c r="C114" s="25">
        <v>42.4</v>
      </c>
      <c r="D114" s="26">
        <v>21458</v>
      </c>
      <c r="E114" s="26">
        <v>22275</v>
      </c>
      <c r="F114" s="172">
        <f t="shared" si="3"/>
        <v>0.70262000000000002</v>
      </c>
      <c r="G114" s="171">
        <f t="shared" si="4"/>
        <v>3.6905270413112985E-2</v>
      </c>
      <c r="H114" s="172">
        <f t="shared" si="5"/>
        <v>0.739525270413113</v>
      </c>
      <c r="I114" s="16"/>
      <c r="J114" s="105"/>
      <c r="K114" s="16"/>
      <c r="L114" s="16"/>
    </row>
    <row r="115" spans="1:14" x14ac:dyDescent="0.25">
      <c r="A115" s="25">
        <v>96</v>
      </c>
      <c r="B115" s="25">
        <v>49777187</v>
      </c>
      <c r="C115" s="25">
        <v>46</v>
      </c>
      <c r="D115" s="26">
        <v>36934</v>
      </c>
      <c r="E115" s="26">
        <v>37807</v>
      </c>
      <c r="F115" s="172">
        <f t="shared" si="3"/>
        <v>0.75078</v>
      </c>
      <c r="G115" s="171">
        <f t="shared" si="4"/>
        <v>4.0038736768943338E-2</v>
      </c>
      <c r="H115" s="172">
        <f t="shared" si="5"/>
        <v>0.79081873676894332</v>
      </c>
      <c r="I115" s="16"/>
      <c r="J115" s="105"/>
      <c r="K115" s="16"/>
      <c r="L115" s="16"/>
    </row>
    <row r="116" spans="1:14" x14ac:dyDescent="0.25">
      <c r="A116" s="25">
        <v>97</v>
      </c>
      <c r="B116" s="25">
        <v>49730692</v>
      </c>
      <c r="C116" s="25">
        <v>52.4</v>
      </c>
      <c r="D116" s="26">
        <v>20921</v>
      </c>
      <c r="E116" s="26">
        <v>21052</v>
      </c>
      <c r="F116" s="172">
        <f t="shared" si="3"/>
        <v>0.11266</v>
      </c>
      <c r="G116" s="171">
        <f t="shared" si="4"/>
        <v>4.5609343623752845E-2</v>
      </c>
      <c r="H116" s="172">
        <f t="shared" si="5"/>
        <v>0.15826934362375283</v>
      </c>
      <c r="I116" s="16"/>
      <c r="J116" s="105"/>
      <c r="K116" s="16"/>
      <c r="L116" s="16"/>
    </row>
    <row r="117" spans="1:14" x14ac:dyDescent="0.25">
      <c r="A117" s="25">
        <v>98</v>
      </c>
      <c r="B117" s="25">
        <v>49730699</v>
      </c>
      <c r="C117" s="25">
        <v>51.7</v>
      </c>
      <c r="D117" s="26">
        <v>47886</v>
      </c>
      <c r="E117" s="26">
        <v>48291</v>
      </c>
      <c r="F117" s="172">
        <f t="shared" si="3"/>
        <v>0.3483</v>
      </c>
      <c r="G117" s="171">
        <f t="shared" si="4"/>
        <v>4.5000058499008053E-2</v>
      </c>
      <c r="H117" s="172">
        <f t="shared" si="5"/>
        <v>0.39330005849900807</v>
      </c>
      <c r="I117" s="16"/>
      <c r="J117" s="105"/>
      <c r="K117" s="16"/>
      <c r="L117" s="16"/>
    </row>
    <row r="118" spans="1:14" x14ac:dyDescent="0.25">
      <c r="A118" s="25">
        <v>99</v>
      </c>
      <c r="B118" s="25">
        <v>49730683</v>
      </c>
      <c r="C118" s="25">
        <v>50.1</v>
      </c>
      <c r="D118" s="26">
        <v>36857</v>
      </c>
      <c r="E118" s="26">
        <v>37950</v>
      </c>
      <c r="F118" s="172">
        <f t="shared" si="3"/>
        <v>0.93997999999999993</v>
      </c>
      <c r="G118" s="171">
        <f t="shared" si="4"/>
        <v>4.3607406785305676E-2</v>
      </c>
      <c r="H118" s="172">
        <f t="shared" si="5"/>
        <v>0.98358740678530565</v>
      </c>
      <c r="I118" s="16"/>
      <c r="J118" s="105"/>
      <c r="K118" s="16"/>
      <c r="L118" s="16"/>
    </row>
    <row r="119" spans="1:14" x14ac:dyDescent="0.25">
      <c r="A119" s="25">
        <v>100</v>
      </c>
      <c r="B119" s="25">
        <v>49730685</v>
      </c>
      <c r="C119" s="25">
        <v>76.599999999999994</v>
      </c>
      <c r="D119" s="26">
        <v>27142</v>
      </c>
      <c r="E119" s="26">
        <v>27910</v>
      </c>
      <c r="F119" s="172">
        <f t="shared" si="3"/>
        <v>0.66047999999999996</v>
      </c>
      <c r="G119" s="171">
        <f t="shared" si="4"/>
        <v>6.6673200793501294E-2</v>
      </c>
      <c r="H119" s="172">
        <f t="shared" si="5"/>
        <v>0.72715320079350121</v>
      </c>
      <c r="I119" s="16"/>
      <c r="J119" s="105"/>
      <c r="K119" s="16"/>
      <c r="L119" s="16"/>
    </row>
    <row r="120" spans="1:14" x14ac:dyDescent="0.25">
      <c r="A120" s="25">
        <v>101</v>
      </c>
      <c r="B120" s="25">
        <v>49730406</v>
      </c>
      <c r="C120" s="25">
        <v>90.4</v>
      </c>
      <c r="D120" s="26">
        <v>73846</v>
      </c>
      <c r="E120" s="26">
        <v>75056</v>
      </c>
      <c r="F120" s="172">
        <f t="shared" si="3"/>
        <v>1.0406</v>
      </c>
      <c r="G120" s="171">
        <f t="shared" si="4"/>
        <v>7.8684821824184306E-2</v>
      </c>
      <c r="H120" s="172">
        <f t="shared" si="5"/>
        <v>1.1192848218241842</v>
      </c>
      <c r="I120" s="16"/>
      <c r="J120" s="105"/>
      <c r="K120" s="16"/>
      <c r="L120" s="16"/>
    </row>
    <row r="121" spans="1:14" x14ac:dyDescent="0.25">
      <c r="A121" s="25">
        <v>102</v>
      </c>
      <c r="B121" s="25">
        <v>49730702</v>
      </c>
      <c r="C121" s="25">
        <v>48</v>
      </c>
      <c r="D121" s="26">
        <v>36495</v>
      </c>
      <c r="E121" s="26">
        <v>37132</v>
      </c>
      <c r="F121" s="172">
        <f t="shared" si="3"/>
        <v>0.54781999999999997</v>
      </c>
      <c r="G121" s="171">
        <f t="shared" si="4"/>
        <v>4.1779551411071307E-2</v>
      </c>
      <c r="H121" s="172">
        <f t="shared" si="5"/>
        <v>0.58959955141107123</v>
      </c>
      <c r="I121" s="16"/>
      <c r="J121" s="105"/>
      <c r="K121" s="16"/>
      <c r="L121" s="16"/>
    </row>
    <row r="122" spans="1:14" x14ac:dyDescent="0.25">
      <c r="A122" s="25">
        <v>103</v>
      </c>
      <c r="B122" s="25">
        <v>49730700</v>
      </c>
      <c r="C122" s="25">
        <v>42.5</v>
      </c>
      <c r="D122" s="26">
        <v>31499</v>
      </c>
      <c r="E122" s="26">
        <v>32051</v>
      </c>
      <c r="F122" s="172">
        <f t="shared" si="3"/>
        <v>0.47471999999999998</v>
      </c>
      <c r="G122" s="171">
        <f t="shared" si="4"/>
        <v>3.6992311145219385E-2</v>
      </c>
      <c r="H122" s="172">
        <f t="shared" si="5"/>
        <v>0.51171231114521931</v>
      </c>
      <c r="I122" s="16"/>
      <c r="J122" s="105"/>
      <c r="K122" s="16"/>
      <c r="L122" s="16"/>
    </row>
    <row r="123" spans="1:14" x14ac:dyDescent="0.25">
      <c r="A123" s="25">
        <v>104</v>
      </c>
      <c r="B123" s="25">
        <v>49730705</v>
      </c>
      <c r="C123" s="25">
        <v>45.4</v>
      </c>
      <c r="D123" s="26">
        <v>6785</v>
      </c>
      <c r="E123" s="26">
        <v>6785</v>
      </c>
      <c r="F123" s="172">
        <f t="shared" si="3"/>
        <v>0</v>
      </c>
      <c r="G123" s="171">
        <f t="shared" si="4"/>
        <v>3.9516492376304946E-2</v>
      </c>
      <c r="H123" s="172">
        <f t="shared" si="5"/>
        <v>3.9516492376304946E-2</v>
      </c>
      <c r="I123" s="16"/>
      <c r="J123" s="105"/>
      <c r="K123" s="16"/>
      <c r="L123" s="16"/>
    </row>
    <row r="124" spans="1:14" x14ac:dyDescent="0.25">
      <c r="A124" s="25">
        <v>105</v>
      </c>
      <c r="B124" s="25">
        <v>49730684</v>
      </c>
      <c r="C124" s="25">
        <v>51.7</v>
      </c>
      <c r="D124" s="26">
        <v>32918</v>
      </c>
      <c r="E124" s="26">
        <v>33943</v>
      </c>
      <c r="F124" s="172">
        <f t="shared" si="3"/>
        <v>0.88149999999999995</v>
      </c>
      <c r="G124" s="171">
        <f t="shared" si="4"/>
        <v>4.5000058499008053E-2</v>
      </c>
      <c r="H124" s="172">
        <f t="shared" si="5"/>
        <v>0.92650005849900796</v>
      </c>
      <c r="I124" s="16"/>
      <c r="J124" s="105"/>
      <c r="K124" s="16"/>
      <c r="L124" s="16"/>
    </row>
    <row r="125" spans="1:14" x14ac:dyDescent="0.25">
      <c r="A125" s="25">
        <v>106</v>
      </c>
      <c r="B125" s="25">
        <v>49730698</v>
      </c>
      <c r="C125" s="25">
        <v>51.8</v>
      </c>
      <c r="D125" s="26">
        <v>38336</v>
      </c>
      <c r="E125" s="26">
        <v>39096</v>
      </c>
      <c r="F125" s="172">
        <f t="shared" si="3"/>
        <v>0.65359999999999996</v>
      </c>
      <c r="G125" s="171">
        <f t="shared" si="4"/>
        <v>4.5087099231114453E-2</v>
      </c>
      <c r="H125" s="172">
        <f t="shared" si="5"/>
        <v>0.69868709923111438</v>
      </c>
      <c r="I125" s="16"/>
      <c r="J125" s="105"/>
      <c r="K125" s="16"/>
      <c r="L125" s="16"/>
    </row>
    <row r="126" spans="1:14" x14ac:dyDescent="0.25">
      <c r="A126" s="25">
        <v>107</v>
      </c>
      <c r="B126" s="25">
        <v>49730701</v>
      </c>
      <c r="C126" s="25">
        <v>49.9</v>
      </c>
      <c r="D126" s="26">
        <v>6208</v>
      </c>
      <c r="E126" s="26">
        <v>6674</v>
      </c>
      <c r="F126" s="172">
        <f t="shared" si="3"/>
        <v>0.40076000000000001</v>
      </c>
      <c r="G126" s="171">
        <f t="shared" si="4"/>
        <v>4.3433325321092876E-2</v>
      </c>
      <c r="H126" s="172">
        <f t="shared" si="5"/>
        <v>0.4441933253210929</v>
      </c>
      <c r="I126" s="16"/>
      <c r="J126" s="105"/>
      <c r="K126" s="16"/>
      <c r="L126" s="16"/>
    </row>
    <row r="127" spans="1:14" x14ac:dyDescent="0.25">
      <c r="A127" s="25">
        <v>108</v>
      </c>
      <c r="B127" s="25">
        <v>49730688</v>
      </c>
      <c r="C127" s="25">
        <v>55.3</v>
      </c>
      <c r="D127" s="26">
        <v>2967</v>
      </c>
      <c r="E127" s="26">
        <v>2967</v>
      </c>
      <c r="F127" s="172">
        <f t="shared" si="3"/>
        <v>0</v>
      </c>
      <c r="G127" s="171">
        <f t="shared" si="4"/>
        <v>4.8133524854838405E-2</v>
      </c>
      <c r="H127" s="172">
        <f t="shared" si="5"/>
        <v>4.8133524854838405E-2</v>
      </c>
      <c r="I127" s="16"/>
      <c r="J127" s="105"/>
      <c r="K127" s="16"/>
      <c r="L127" s="16"/>
    </row>
    <row r="128" spans="1:14" x14ac:dyDescent="0.25">
      <c r="A128" s="25">
        <v>109</v>
      </c>
      <c r="B128" s="25">
        <v>49730703</v>
      </c>
      <c r="C128" s="25">
        <v>61.8</v>
      </c>
      <c r="D128" s="26">
        <v>43670</v>
      </c>
      <c r="E128" s="26">
        <v>44918</v>
      </c>
      <c r="F128" s="172">
        <f t="shared" si="3"/>
        <v>1.07328</v>
      </c>
      <c r="G128" s="171">
        <f t="shared" si="4"/>
        <v>5.3791172441754305E-2</v>
      </c>
      <c r="H128" s="172">
        <f t="shared" si="5"/>
        <v>1.1270711724417544</v>
      </c>
      <c r="I128" s="16"/>
      <c r="J128" s="105"/>
      <c r="K128" s="16"/>
      <c r="L128" s="16"/>
    </row>
    <row r="129" spans="1:12" x14ac:dyDescent="0.25">
      <c r="A129" s="25">
        <v>110</v>
      </c>
      <c r="B129" s="25">
        <v>49730697</v>
      </c>
      <c r="C129" s="25">
        <v>47.7</v>
      </c>
      <c r="D129" s="26">
        <v>37290</v>
      </c>
      <c r="E129" s="26">
        <v>38099</v>
      </c>
      <c r="F129" s="172">
        <f t="shared" si="3"/>
        <v>0.69574000000000003</v>
      </c>
      <c r="G129" s="171">
        <f t="shared" si="4"/>
        <v>4.1518429214752114E-2</v>
      </c>
      <c r="H129" s="172">
        <f t="shared" si="5"/>
        <v>0.73725842921475215</v>
      </c>
      <c r="I129" s="16"/>
      <c r="J129" s="105"/>
      <c r="K129" s="16"/>
      <c r="L129" s="16"/>
    </row>
    <row r="130" spans="1:12" x14ac:dyDescent="0.25">
      <c r="A130" s="25">
        <v>111</v>
      </c>
      <c r="B130" s="25">
        <v>49690048</v>
      </c>
      <c r="C130" s="25">
        <v>51.2</v>
      </c>
      <c r="D130" s="26">
        <v>30183</v>
      </c>
      <c r="E130" s="26">
        <v>30521</v>
      </c>
      <c r="F130" s="172">
        <f t="shared" si="3"/>
        <v>0.29067999999999999</v>
      </c>
      <c r="G130" s="171">
        <f t="shared" si="4"/>
        <v>4.456485483847606E-2</v>
      </c>
      <c r="H130" s="172">
        <f t="shared" si="5"/>
        <v>0.33524485483847605</v>
      </c>
      <c r="I130" s="16"/>
      <c r="J130" s="105"/>
      <c r="K130" s="16"/>
      <c r="L130" s="16"/>
    </row>
    <row r="131" spans="1:12" x14ac:dyDescent="0.25">
      <c r="A131" s="25">
        <v>112</v>
      </c>
      <c r="B131" s="25">
        <v>49777198</v>
      </c>
      <c r="C131" s="25">
        <v>51.9</v>
      </c>
      <c r="D131" s="26">
        <v>43767</v>
      </c>
      <c r="E131" s="26">
        <v>44615</v>
      </c>
      <c r="F131" s="172">
        <f t="shared" si="3"/>
        <v>0.72927999999999993</v>
      </c>
      <c r="G131" s="171">
        <f t="shared" si="4"/>
        <v>4.5174139963220852E-2</v>
      </c>
      <c r="H131" s="172">
        <f t="shared" si="5"/>
        <v>0.77445413996322077</v>
      </c>
      <c r="I131" s="16"/>
      <c r="J131" s="105"/>
      <c r="K131" s="16"/>
      <c r="L131" s="16"/>
    </row>
    <row r="132" spans="1:12" x14ac:dyDescent="0.25">
      <c r="A132" s="25">
        <v>113</v>
      </c>
      <c r="B132" s="25">
        <v>49690041</v>
      </c>
      <c r="C132" s="25">
        <v>50.1</v>
      </c>
      <c r="D132" s="26">
        <v>27380</v>
      </c>
      <c r="E132" s="26">
        <v>27431</v>
      </c>
      <c r="F132" s="172">
        <f t="shared" si="3"/>
        <v>4.3859999999999996E-2</v>
      </c>
      <c r="G132" s="171">
        <f t="shared" si="4"/>
        <v>4.3607406785305676E-2</v>
      </c>
      <c r="H132" s="172">
        <f t="shared" si="5"/>
        <v>8.7467406785305679E-2</v>
      </c>
      <c r="I132" s="16"/>
      <c r="J132" s="105"/>
      <c r="K132" s="16"/>
      <c r="L132" s="16"/>
    </row>
    <row r="133" spans="1:12" x14ac:dyDescent="0.25">
      <c r="A133" s="25">
        <v>114</v>
      </c>
      <c r="B133" s="25">
        <v>49777212</v>
      </c>
      <c r="C133" s="25">
        <v>61.1</v>
      </c>
      <c r="D133" s="26">
        <v>21383</v>
      </c>
      <c r="E133" s="26">
        <v>21383</v>
      </c>
      <c r="F133" s="172">
        <f t="shared" si="3"/>
        <v>0</v>
      </c>
      <c r="G133" s="171">
        <f t="shared" si="4"/>
        <v>5.3181887317009527E-2</v>
      </c>
      <c r="H133" s="172">
        <f t="shared" si="5"/>
        <v>5.3181887317009527E-2</v>
      </c>
      <c r="I133" s="16"/>
      <c r="J133" s="105"/>
      <c r="K133" s="16"/>
      <c r="L133" s="16"/>
    </row>
    <row r="134" spans="1:12" x14ac:dyDescent="0.25">
      <c r="A134" s="25">
        <v>115</v>
      </c>
      <c r="B134" s="25">
        <v>49730687</v>
      </c>
      <c r="C134" s="25">
        <v>59.9</v>
      </c>
      <c r="D134" s="26">
        <v>43489</v>
      </c>
      <c r="E134" s="26">
        <v>44147</v>
      </c>
      <c r="F134" s="172">
        <f t="shared" si="3"/>
        <v>0.56587999999999994</v>
      </c>
      <c r="G134" s="171">
        <f t="shared" si="4"/>
        <v>5.2137398531732743E-2</v>
      </c>
      <c r="H134" s="172">
        <f t="shared" si="5"/>
        <v>0.61801739853173265</v>
      </c>
      <c r="I134" s="16"/>
      <c r="J134" s="105"/>
      <c r="K134" s="16"/>
      <c r="L134" s="16"/>
    </row>
    <row r="135" spans="1:12" x14ac:dyDescent="0.25">
      <c r="A135" s="25">
        <v>116</v>
      </c>
      <c r="B135" s="25">
        <v>49730690</v>
      </c>
      <c r="C135" s="25">
        <v>45.8</v>
      </c>
      <c r="D135" s="26">
        <v>12530</v>
      </c>
      <c r="E135" s="26">
        <v>12981</v>
      </c>
      <c r="F135" s="172">
        <f t="shared" si="3"/>
        <v>0.38785999999999998</v>
      </c>
      <c r="G135" s="171">
        <f t="shared" si="4"/>
        <v>3.9864655304730538E-2</v>
      </c>
      <c r="H135" s="172">
        <f t="shared" si="5"/>
        <v>0.42772465530473053</v>
      </c>
      <c r="I135" s="18"/>
      <c r="J135" s="105"/>
      <c r="K135" s="16"/>
      <c r="L135" s="16"/>
    </row>
    <row r="136" spans="1:12" x14ac:dyDescent="0.25">
      <c r="A136" s="25">
        <v>117</v>
      </c>
      <c r="B136" s="25">
        <v>49730691</v>
      </c>
      <c r="C136" s="25">
        <v>51.6</v>
      </c>
      <c r="D136" s="26">
        <v>42534</v>
      </c>
      <c r="E136" s="26">
        <v>43164</v>
      </c>
      <c r="F136" s="172">
        <f t="shared" si="3"/>
        <v>0.54179999999999995</v>
      </c>
      <c r="G136" s="171">
        <f t="shared" si="4"/>
        <v>4.491301776690166E-2</v>
      </c>
      <c r="H136" s="172">
        <f t="shared" si="5"/>
        <v>0.58671301776690166</v>
      </c>
      <c r="I136" s="105"/>
      <c r="J136" s="105"/>
      <c r="K136" s="16"/>
      <c r="L136" s="16"/>
    </row>
    <row r="137" spans="1:12" x14ac:dyDescent="0.25">
      <c r="A137" s="259" t="s">
        <v>4</v>
      </c>
      <c r="B137" s="260"/>
      <c r="C137" s="197">
        <f>SUM(C19:C136)</f>
        <v>6906.1</v>
      </c>
      <c r="D137" s="26"/>
      <c r="E137" s="26"/>
      <c r="F137" s="172">
        <f>SUM(F19:F136)</f>
        <v>55.809880000000007</v>
      </c>
      <c r="G137" s="172">
        <f>SUM(G19:G136)</f>
        <v>6.0111199999999929</v>
      </c>
      <c r="H137" s="172">
        <f>SUM(H19:H136)</f>
        <v>61.820999999999977</v>
      </c>
      <c r="I137" s="105"/>
      <c r="J137" s="105"/>
      <c r="K137" s="16"/>
      <c r="L137" s="16"/>
    </row>
  </sheetData>
  <mergeCells count="24">
    <mergeCell ref="A14:D14"/>
    <mergeCell ref="E14:F14"/>
    <mergeCell ref="A15:D15"/>
    <mergeCell ref="E15:F15"/>
    <mergeCell ref="A137:B137"/>
    <mergeCell ref="A11:D12"/>
    <mergeCell ref="E11:F11"/>
    <mergeCell ref="J11:K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7"/>
  <sheetViews>
    <sheetView workbookViewId="0">
      <selection activeCell="J18" sqref="J18"/>
    </sheetView>
  </sheetViews>
  <sheetFormatPr defaultRowHeight="15" x14ac:dyDescent="0.25"/>
  <cols>
    <col min="1" max="1" width="6.42578125" style="36" customWidth="1"/>
    <col min="2" max="2" width="12.140625" style="36" customWidth="1"/>
    <col min="3" max="3" width="9.140625" style="36"/>
    <col min="4" max="4" width="10.28515625" style="36" customWidth="1"/>
    <col min="5" max="5" width="11.140625" style="36" customWidth="1"/>
    <col min="6" max="6" width="10.85546875" style="36" customWidth="1"/>
    <col min="7" max="7" width="13.42578125" style="36" customWidth="1"/>
    <col min="8" max="8" width="12.5703125" style="36" customWidth="1"/>
    <col min="9" max="9" width="4" style="36" customWidth="1"/>
    <col min="10" max="10" width="20.42578125" style="36" customWidth="1"/>
    <col min="11" max="11" width="14.42578125" style="36" customWidth="1"/>
    <col min="12" max="16384" width="9.140625" style="36"/>
  </cols>
  <sheetData>
    <row r="1" spans="1:12" ht="20.25" x14ac:dyDescent="0.25">
      <c r="A1" s="234" t="s">
        <v>16</v>
      </c>
      <c r="B1" s="234"/>
      <c r="C1" s="234"/>
      <c r="D1" s="234"/>
      <c r="E1" s="234"/>
      <c r="F1" s="234"/>
      <c r="G1" s="234"/>
      <c r="H1" s="234"/>
      <c r="I1" s="72"/>
      <c r="J1" s="72"/>
      <c r="K1" s="72"/>
      <c r="L1" s="71"/>
    </row>
    <row r="2" spans="1:12" ht="6" customHeight="1" x14ac:dyDescent="0.3">
      <c r="A2" s="183"/>
      <c r="B2" s="183"/>
      <c r="C2" s="183"/>
      <c r="D2" s="183"/>
      <c r="E2" s="183"/>
      <c r="F2" s="75"/>
      <c r="G2" s="76"/>
      <c r="H2" s="76"/>
      <c r="I2" s="184"/>
      <c r="J2" s="70"/>
      <c r="K2" s="65"/>
      <c r="L2" s="65"/>
    </row>
    <row r="3" spans="1:12" ht="36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11" t="s">
        <v>23</v>
      </c>
      <c r="K3" s="212"/>
      <c r="L3" s="65"/>
    </row>
    <row r="4" spans="1:12" ht="18.75" x14ac:dyDescent="0.25">
      <c r="A4" s="207" t="s">
        <v>134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2" ht="3.75" customHeight="1" x14ac:dyDescent="0.25">
      <c r="A5" s="65"/>
      <c r="B5" s="65"/>
      <c r="C5" s="65"/>
      <c r="D5" s="65"/>
      <c r="E5" s="184"/>
      <c r="F5" s="184"/>
      <c r="G5" s="184"/>
      <c r="H5" s="184"/>
      <c r="I5" s="62"/>
      <c r="J5" s="213"/>
      <c r="K5" s="214"/>
      <c r="L5" s="65"/>
    </row>
    <row r="6" spans="1:12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2" ht="48" customHeight="1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135</v>
      </c>
      <c r="H7" s="185"/>
      <c r="I7" s="62"/>
      <c r="J7" s="215"/>
      <c r="K7" s="216"/>
      <c r="L7" s="65"/>
    </row>
    <row r="8" spans="1:12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2" ht="25.5" customHeight="1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2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4.5620000000000003</v>
      </c>
      <c r="H10" s="63"/>
      <c r="I10" s="62"/>
      <c r="J10" s="61"/>
      <c r="K10" s="66"/>
      <c r="L10" s="65"/>
    </row>
    <row r="11" spans="1:12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10.06288</v>
      </c>
      <c r="H11" s="63"/>
      <c r="I11" s="62"/>
      <c r="J11" s="224" t="s">
        <v>93</v>
      </c>
      <c r="K11" s="224"/>
      <c r="L11" s="61"/>
    </row>
    <row r="12" spans="1:12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-5.5008799999999995</v>
      </c>
      <c r="H12" s="63"/>
      <c r="I12" s="62"/>
      <c r="J12" s="224"/>
      <c r="K12" s="224"/>
      <c r="L12" s="61"/>
    </row>
    <row r="13" spans="1:12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  <c r="I13" s="16"/>
      <c r="J13" s="24"/>
      <c r="K13" s="37"/>
      <c r="L13" s="37"/>
    </row>
    <row r="14" spans="1:12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0</v>
      </c>
      <c r="H14" s="63"/>
      <c r="I14" s="16"/>
      <c r="J14" s="24"/>
      <c r="K14" s="37"/>
      <c r="L14" s="37"/>
    </row>
    <row r="15" spans="1:12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</row>
    <row r="16" spans="1:12" hidden="1" x14ac:dyDescent="0.25">
      <c r="A16" s="37"/>
      <c r="B16" s="37"/>
      <c r="C16" s="37"/>
      <c r="D16" s="37"/>
      <c r="E16" s="16"/>
      <c r="F16" s="16"/>
      <c r="G16" s="16"/>
      <c r="H16" s="16"/>
      <c r="I16" s="16"/>
      <c r="J16" s="24"/>
      <c r="K16" s="37"/>
      <c r="L16" s="37"/>
    </row>
    <row r="17" spans="1:12" x14ac:dyDescent="0.25">
      <c r="A17" s="37"/>
      <c r="B17" s="37"/>
      <c r="C17" s="37"/>
      <c r="D17" s="37"/>
      <c r="E17" s="16"/>
      <c r="F17" s="16"/>
      <c r="G17" s="18"/>
      <c r="H17" s="18"/>
      <c r="I17" s="16"/>
      <c r="J17" s="24"/>
      <c r="K17" s="37"/>
      <c r="L17" s="37"/>
    </row>
    <row r="18" spans="1:12" ht="36" x14ac:dyDescent="0.25">
      <c r="A18" s="1" t="s">
        <v>0</v>
      </c>
      <c r="B18" s="60" t="s">
        <v>1</v>
      </c>
      <c r="C18" s="1" t="s">
        <v>2</v>
      </c>
      <c r="D18" s="12" t="s">
        <v>132</v>
      </c>
      <c r="E18" s="12" t="s">
        <v>136</v>
      </c>
      <c r="F18" s="12" t="s">
        <v>32</v>
      </c>
      <c r="G18" s="59" t="s">
        <v>15</v>
      </c>
      <c r="H18" s="58" t="s">
        <v>35</v>
      </c>
      <c r="I18" s="16"/>
      <c r="J18" s="24"/>
      <c r="K18" s="37"/>
      <c r="L18" s="37"/>
    </row>
    <row r="19" spans="1:12" x14ac:dyDescent="0.25">
      <c r="A19" s="3">
        <v>1</v>
      </c>
      <c r="B19" s="3">
        <v>49694375</v>
      </c>
      <c r="C19" s="3">
        <v>51.7</v>
      </c>
      <c r="D19" s="25">
        <v>52689</v>
      </c>
      <c r="E19" s="25">
        <v>52927</v>
      </c>
      <c r="F19" s="170">
        <f t="shared" ref="F19:F81" si="0">(E19-D19)*0.00086</f>
        <v>0.20468</v>
      </c>
      <c r="G19" s="171">
        <f>C19/6906.1*$G$12</f>
        <v>-4.1180332749308574E-2</v>
      </c>
      <c r="H19" s="172">
        <f>F19+G19</f>
        <v>0.16349966725069143</v>
      </c>
      <c r="I19" s="16"/>
      <c r="J19" s="24"/>
      <c r="K19" s="37"/>
      <c r="L19" s="37"/>
    </row>
    <row r="20" spans="1:12" x14ac:dyDescent="0.25">
      <c r="A20" s="3">
        <v>2</v>
      </c>
      <c r="B20" s="3">
        <v>49694370</v>
      </c>
      <c r="C20" s="3">
        <v>48.8</v>
      </c>
      <c r="D20" s="25">
        <v>42147</v>
      </c>
      <c r="E20" s="25">
        <v>42282</v>
      </c>
      <c r="F20" s="170">
        <f t="shared" si="0"/>
        <v>0.11609999999999999</v>
      </c>
      <c r="G20" s="171">
        <f t="shared" ref="G20:G83" si="1">C20/6906.1*$G$12</f>
        <v>-3.8870410796252579E-2</v>
      </c>
      <c r="H20" s="172">
        <f t="shared" ref="H20:H83" si="2">F20+G20</f>
        <v>7.7229589203747423E-2</v>
      </c>
      <c r="I20" s="16"/>
      <c r="J20" s="24"/>
      <c r="K20" s="37"/>
      <c r="L20" s="37"/>
    </row>
    <row r="21" spans="1:12" x14ac:dyDescent="0.25">
      <c r="A21" s="3">
        <v>3</v>
      </c>
      <c r="B21" s="3">
        <v>49694359</v>
      </c>
      <c r="C21" s="3">
        <v>79.8</v>
      </c>
      <c r="D21" s="25">
        <v>48579</v>
      </c>
      <c r="E21" s="25">
        <v>48763</v>
      </c>
      <c r="F21" s="170">
        <f t="shared" si="0"/>
        <v>0.15823999999999999</v>
      </c>
      <c r="G21" s="171">
        <f t="shared" si="1"/>
        <v>-6.3562679949609749E-2</v>
      </c>
      <c r="H21" s="172">
        <f t="shared" si="2"/>
        <v>9.4677320050390243E-2</v>
      </c>
      <c r="I21" s="16"/>
      <c r="J21" s="24"/>
      <c r="K21" s="37"/>
      <c r="L21" s="37"/>
    </row>
    <row r="22" spans="1:12" x14ac:dyDescent="0.25">
      <c r="A22" s="3">
        <v>4</v>
      </c>
      <c r="B22" s="3">
        <v>49694358</v>
      </c>
      <c r="C22" s="3">
        <v>84.3</v>
      </c>
      <c r="D22" s="25">
        <v>99541</v>
      </c>
      <c r="E22" s="25">
        <v>99870</v>
      </c>
      <c r="F22" s="170">
        <f t="shared" si="0"/>
        <v>0.28293999999999997</v>
      </c>
      <c r="G22" s="171">
        <f t="shared" si="1"/>
        <v>-6.714704160090354E-2</v>
      </c>
      <c r="H22" s="172">
        <f t="shared" si="2"/>
        <v>0.21579295839909643</v>
      </c>
      <c r="I22" s="16"/>
      <c r="J22" s="24"/>
      <c r="K22" s="37"/>
      <c r="L22" s="37"/>
    </row>
    <row r="23" spans="1:12" x14ac:dyDescent="0.25">
      <c r="A23" s="3">
        <v>5</v>
      </c>
      <c r="B23" s="3">
        <v>49694360</v>
      </c>
      <c r="C23" s="3">
        <v>84.4</v>
      </c>
      <c r="D23" s="25">
        <v>73901</v>
      </c>
      <c r="E23" s="25">
        <v>74127</v>
      </c>
      <c r="F23" s="170">
        <f t="shared" si="0"/>
        <v>0.19436</v>
      </c>
      <c r="G23" s="171">
        <f t="shared" si="1"/>
        <v>-6.7226694082043403E-2</v>
      </c>
      <c r="H23" s="172">
        <f t="shared" si="2"/>
        <v>0.1271333059179566</v>
      </c>
      <c r="I23" s="16"/>
      <c r="J23" s="24"/>
      <c r="K23" s="37"/>
      <c r="L23" s="37"/>
    </row>
    <row r="24" spans="1:12" x14ac:dyDescent="0.25">
      <c r="A24" s="3">
        <v>6</v>
      </c>
      <c r="B24" s="3">
        <v>49694353</v>
      </c>
      <c r="C24" s="3">
        <v>57.9</v>
      </c>
      <c r="D24" s="25">
        <v>22347</v>
      </c>
      <c r="E24" s="25">
        <v>22347</v>
      </c>
      <c r="F24" s="170">
        <f t="shared" si="0"/>
        <v>0</v>
      </c>
      <c r="G24" s="171">
        <f t="shared" si="1"/>
        <v>-4.611878657998001E-2</v>
      </c>
      <c r="H24" s="172">
        <f t="shared" si="2"/>
        <v>-4.611878657998001E-2</v>
      </c>
      <c r="I24" s="16"/>
      <c r="J24" s="24"/>
      <c r="K24" s="37"/>
      <c r="L24" s="37"/>
    </row>
    <row r="25" spans="1:12" x14ac:dyDescent="0.25">
      <c r="A25" s="3">
        <v>7</v>
      </c>
      <c r="B25" s="3">
        <v>49694367</v>
      </c>
      <c r="C25" s="3">
        <v>43.1</v>
      </c>
      <c r="D25" s="25">
        <v>36081</v>
      </c>
      <c r="E25" s="25">
        <v>36249</v>
      </c>
      <c r="F25" s="170">
        <f t="shared" si="0"/>
        <v>0.14448</v>
      </c>
      <c r="G25" s="171">
        <f t="shared" si="1"/>
        <v>-3.433021937128046E-2</v>
      </c>
      <c r="H25" s="172">
        <f t="shared" si="2"/>
        <v>0.11014978062871954</v>
      </c>
      <c r="I25" s="16"/>
      <c r="J25" s="24"/>
      <c r="K25" s="37"/>
      <c r="L25" s="37"/>
    </row>
    <row r="26" spans="1:12" x14ac:dyDescent="0.25">
      <c r="A26" s="3">
        <v>8</v>
      </c>
      <c r="B26" s="142">
        <v>49694372</v>
      </c>
      <c r="C26" s="3">
        <v>45.5</v>
      </c>
      <c r="D26" s="25">
        <v>39223</v>
      </c>
      <c r="E26" s="25">
        <v>39456</v>
      </c>
      <c r="F26" s="170">
        <f t="shared" si="0"/>
        <v>0.20038</v>
      </c>
      <c r="G26" s="171">
        <f t="shared" si="1"/>
        <v>-3.6241878918637137E-2</v>
      </c>
      <c r="H26" s="172">
        <f t="shared" si="2"/>
        <v>0.16413812108136286</v>
      </c>
      <c r="I26" s="16"/>
      <c r="J26" s="24"/>
      <c r="K26" s="37"/>
      <c r="L26" s="54"/>
    </row>
    <row r="27" spans="1:12" x14ac:dyDescent="0.25">
      <c r="A27" s="3">
        <v>9</v>
      </c>
      <c r="B27" s="142">
        <v>49694352</v>
      </c>
      <c r="C27" s="3">
        <v>52</v>
      </c>
      <c r="D27" s="25">
        <v>22422</v>
      </c>
      <c r="E27" s="25">
        <v>22422</v>
      </c>
      <c r="F27" s="170">
        <f t="shared" si="0"/>
        <v>0</v>
      </c>
      <c r="G27" s="171">
        <f t="shared" si="1"/>
        <v>-4.1419290192728164E-2</v>
      </c>
      <c r="H27" s="172">
        <f t="shared" si="2"/>
        <v>-4.1419290192728164E-2</v>
      </c>
      <c r="I27" s="16"/>
      <c r="J27" s="24"/>
      <c r="K27" s="37"/>
      <c r="L27" s="37"/>
    </row>
    <row r="28" spans="1:12" x14ac:dyDescent="0.25">
      <c r="A28" s="3">
        <v>10</v>
      </c>
      <c r="B28" s="4">
        <v>49694378</v>
      </c>
      <c r="C28" s="3">
        <v>52.6</v>
      </c>
      <c r="D28" s="25">
        <v>51788</v>
      </c>
      <c r="E28" s="25">
        <v>51818</v>
      </c>
      <c r="F28" s="170">
        <f t="shared" si="0"/>
        <v>2.58E-2</v>
      </c>
      <c r="G28" s="171">
        <f t="shared" si="1"/>
        <v>-4.1897205079567332E-2</v>
      </c>
      <c r="H28" s="172">
        <f t="shared" si="2"/>
        <v>-1.6097205079567332E-2</v>
      </c>
      <c r="I28" s="16"/>
      <c r="J28" s="24"/>
      <c r="K28" s="37"/>
      <c r="L28" s="37"/>
    </row>
    <row r="29" spans="1:12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170">
        <f t="shared" si="0"/>
        <v>0</v>
      </c>
      <c r="G29" s="171">
        <f t="shared" si="1"/>
        <v>-4.0224502975630232E-2</v>
      </c>
      <c r="H29" s="172">
        <f t="shared" si="2"/>
        <v>-4.0224502975630232E-2</v>
      </c>
      <c r="I29" s="16"/>
      <c r="J29" s="24"/>
      <c r="K29" s="37"/>
      <c r="L29" s="37"/>
    </row>
    <row r="30" spans="1:12" x14ac:dyDescent="0.25">
      <c r="A30" s="3">
        <v>12</v>
      </c>
      <c r="B30" s="4">
        <v>49694377</v>
      </c>
      <c r="C30" s="3">
        <v>80.900000000000006</v>
      </c>
      <c r="D30" s="25">
        <v>39305</v>
      </c>
      <c r="E30" s="25">
        <v>39401</v>
      </c>
      <c r="F30" s="170">
        <f t="shared" si="0"/>
        <v>8.2559999999999995E-2</v>
      </c>
      <c r="G30" s="171">
        <f t="shared" si="1"/>
        <v>-6.4438857242148234E-2</v>
      </c>
      <c r="H30" s="172">
        <f t="shared" si="2"/>
        <v>1.812114275785176E-2</v>
      </c>
      <c r="I30" s="16"/>
      <c r="J30" s="24"/>
      <c r="K30" s="37"/>
      <c r="L30" s="37"/>
    </row>
    <row r="31" spans="1:12" x14ac:dyDescent="0.25">
      <c r="A31" s="3">
        <v>13</v>
      </c>
      <c r="B31" s="142">
        <v>48446947</v>
      </c>
      <c r="C31" s="3">
        <v>83.6</v>
      </c>
      <c r="D31" s="25">
        <v>48528</v>
      </c>
      <c r="E31" s="25">
        <v>48715</v>
      </c>
      <c r="F31" s="170">
        <f t="shared" si="0"/>
        <v>0.16081999999999999</v>
      </c>
      <c r="G31" s="171">
        <f t="shared" si="1"/>
        <v>-6.6589474232924495E-2</v>
      </c>
      <c r="H31" s="172">
        <f t="shared" si="2"/>
        <v>9.4230525767075496E-2</v>
      </c>
      <c r="I31" s="16"/>
      <c r="J31" s="24"/>
      <c r="K31" s="37"/>
      <c r="L31" s="54"/>
    </row>
    <row r="32" spans="1:12" x14ac:dyDescent="0.25">
      <c r="A32" s="3">
        <v>14</v>
      </c>
      <c r="B32" s="142">
        <v>49694366</v>
      </c>
      <c r="C32" s="3">
        <v>85</v>
      </c>
      <c r="D32" s="25">
        <v>57745</v>
      </c>
      <c r="E32" s="25">
        <v>57960</v>
      </c>
      <c r="F32" s="170">
        <f t="shared" si="0"/>
        <v>0.18490000000000001</v>
      </c>
      <c r="G32" s="171">
        <f t="shared" si="1"/>
        <v>-6.7704608968882571E-2</v>
      </c>
      <c r="H32" s="172">
        <f t="shared" si="2"/>
        <v>0.11719539103111744</v>
      </c>
      <c r="I32" s="16"/>
      <c r="J32" s="24"/>
      <c r="K32" s="37"/>
      <c r="L32" s="37"/>
    </row>
    <row r="33" spans="1:12" x14ac:dyDescent="0.25">
      <c r="A33" s="3">
        <v>15</v>
      </c>
      <c r="B33" s="3">
        <v>49694351</v>
      </c>
      <c r="C33" s="3">
        <v>57.9</v>
      </c>
      <c r="D33" s="25">
        <v>37667</v>
      </c>
      <c r="E33" s="25">
        <v>37801</v>
      </c>
      <c r="F33" s="170">
        <f t="shared" si="0"/>
        <v>0.11524</v>
      </c>
      <c r="G33" s="171">
        <f t="shared" si="1"/>
        <v>-4.611878657998001E-2</v>
      </c>
      <c r="H33" s="172">
        <f t="shared" si="2"/>
        <v>6.9121213420019978E-2</v>
      </c>
      <c r="I33" s="16"/>
      <c r="J33" s="24"/>
      <c r="K33" s="37"/>
      <c r="L33" s="37"/>
    </row>
    <row r="34" spans="1:12" x14ac:dyDescent="0.25">
      <c r="A34" s="3">
        <v>16</v>
      </c>
      <c r="B34" s="3">
        <v>49694368</v>
      </c>
      <c r="C34" s="3">
        <v>42.3</v>
      </c>
      <c r="D34" s="25">
        <v>26253</v>
      </c>
      <c r="E34" s="25">
        <v>26253</v>
      </c>
      <c r="F34" s="170">
        <f t="shared" si="0"/>
        <v>0</v>
      </c>
      <c r="G34" s="171">
        <f t="shared" si="1"/>
        <v>-3.3692999522161565E-2</v>
      </c>
      <c r="H34" s="172">
        <f t="shared" si="2"/>
        <v>-3.3692999522161565E-2</v>
      </c>
      <c r="I34" s="16"/>
      <c r="J34" s="24"/>
      <c r="K34" s="37"/>
      <c r="L34" s="37"/>
    </row>
    <row r="35" spans="1:12" x14ac:dyDescent="0.25">
      <c r="A35" s="3">
        <v>17</v>
      </c>
      <c r="B35" s="3">
        <v>49694356</v>
      </c>
      <c r="C35" s="3">
        <v>45.8</v>
      </c>
      <c r="D35" s="25">
        <v>35746</v>
      </c>
      <c r="E35" s="25">
        <v>35917</v>
      </c>
      <c r="F35" s="170">
        <f t="shared" si="0"/>
        <v>0.14706</v>
      </c>
      <c r="G35" s="171">
        <f t="shared" si="1"/>
        <v>-3.6480836362056727E-2</v>
      </c>
      <c r="H35" s="172">
        <f t="shared" si="2"/>
        <v>0.11057916363794326</v>
      </c>
      <c r="I35" s="16"/>
      <c r="J35" s="24"/>
      <c r="K35" s="37"/>
      <c r="L35" s="37"/>
    </row>
    <row r="36" spans="1:12" x14ac:dyDescent="0.25">
      <c r="A36" s="3">
        <v>18</v>
      </c>
      <c r="B36" s="3">
        <v>49694371</v>
      </c>
      <c r="C36" s="3">
        <v>51.9</v>
      </c>
      <c r="D36" s="25">
        <v>38618</v>
      </c>
      <c r="E36" s="25">
        <v>38815</v>
      </c>
      <c r="F36" s="170">
        <f t="shared" si="0"/>
        <v>0.16941999999999999</v>
      </c>
      <c r="G36" s="171">
        <f t="shared" si="1"/>
        <v>-4.1339637711588301E-2</v>
      </c>
      <c r="H36" s="172">
        <f t="shared" si="2"/>
        <v>0.12808036228841169</v>
      </c>
      <c r="I36" s="16"/>
      <c r="J36" s="24"/>
      <c r="K36" s="37"/>
      <c r="L36" s="37"/>
    </row>
    <row r="37" spans="1:12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170">
        <f t="shared" si="0"/>
        <v>0</v>
      </c>
      <c r="G37" s="171">
        <f t="shared" si="1"/>
        <v>-4.2056510041847059E-2</v>
      </c>
      <c r="H37" s="172">
        <f t="shared" si="2"/>
        <v>-4.2056510041847059E-2</v>
      </c>
      <c r="I37" s="16"/>
      <c r="J37" s="24"/>
      <c r="K37" s="37"/>
      <c r="L37" s="37"/>
    </row>
    <row r="38" spans="1:12" x14ac:dyDescent="0.25">
      <c r="A38" s="3">
        <v>20</v>
      </c>
      <c r="B38" s="3">
        <v>49690023</v>
      </c>
      <c r="C38" s="3">
        <v>50.8</v>
      </c>
      <c r="D38" s="25">
        <v>12040</v>
      </c>
      <c r="E38" s="25">
        <v>12040</v>
      </c>
      <c r="F38" s="170">
        <f t="shared" si="0"/>
        <v>0</v>
      </c>
      <c r="G38" s="171">
        <f t="shared" si="1"/>
        <v>-4.0463460419049815E-2</v>
      </c>
      <c r="H38" s="172">
        <f t="shared" si="2"/>
        <v>-4.0463460419049815E-2</v>
      </c>
      <c r="I38" s="16"/>
      <c r="J38" s="24"/>
      <c r="K38" s="37"/>
      <c r="L38" s="37"/>
    </row>
    <row r="39" spans="1:12" x14ac:dyDescent="0.25">
      <c r="A39" s="3">
        <v>21</v>
      </c>
      <c r="B39" s="3">
        <v>49690017</v>
      </c>
      <c r="C39" s="3">
        <v>80.7</v>
      </c>
      <c r="D39" s="26">
        <v>21727</v>
      </c>
      <c r="E39" s="26">
        <v>21731</v>
      </c>
      <c r="F39" s="170">
        <f t="shared" si="0"/>
        <v>3.4399999999999999E-3</v>
      </c>
      <c r="G39" s="171">
        <f t="shared" si="1"/>
        <v>-6.4279552279868507E-2</v>
      </c>
      <c r="H39" s="172">
        <f t="shared" si="2"/>
        <v>-6.0839552279868508E-2</v>
      </c>
      <c r="I39" s="16"/>
      <c r="J39" s="24"/>
      <c r="K39" s="37"/>
      <c r="L39" s="37"/>
    </row>
    <row r="40" spans="1:12" x14ac:dyDescent="0.25">
      <c r="A40" s="3">
        <v>22</v>
      </c>
      <c r="B40" s="3">
        <v>49690009</v>
      </c>
      <c r="C40" s="3">
        <v>86.3</v>
      </c>
      <c r="D40" s="26">
        <v>47035</v>
      </c>
      <c r="E40" s="26">
        <v>47035</v>
      </c>
      <c r="F40" s="170">
        <f t="shared" si="0"/>
        <v>0</v>
      </c>
      <c r="G40" s="171">
        <f t="shared" si="1"/>
        <v>-6.8740091223700783E-2</v>
      </c>
      <c r="H40" s="172">
        <f t="shared" si="2"/>
        <v>-6.8740091223700783E-2</v>
      </c>
      <c r="I40" s="16"/>
      <c r="J40" s="24"/>
      <c r="K40" s="37"/>
      <c r="L40" s="37"/>
    </row>
    <row r="41" spans="1:12" x14ac:dyDescent="0.25">
      <c r="A41" s="3">
        <v>23</v>
      </c>
      <c r="B41" s="3">
        <v>49690012</v>
      </c>
      <c r="C41" s="3">
        <v>87.1</v>
      </c>
      <c r="D41" s="26">
        <v>65562</v>
      </c>
      <c r="E41" s="26">
        <v>65801</v>
      </c>
      <c r="F41" s="170">
        <f t="shared" si="0"/>
        <v>0.20554</v>
      </c>
      <c r="G41" s="171">
        <f t="shared" si="1"/>
        <v>-6.9377311072819664E-2</v>
      </c>
      <c r="H41" s="172">
        <f t="shared" si="2"/>
        <v>0.13616268892718034</v>
      </c>
      <c r="I41" s="16"/>
      <c r="J41" s="24"/>
      <c r="K41" s="37"/>
      <c r="L41" s="37"/>
    </row>
    <row r="42" spans="1:12" x14ac:dyDescent="0.25">
      <c r="A42" s="3">
        <v>24</v>
      </c>
      <c r="B42" s="3">
        <v>49694361</v>
      </c>
      <c r="C42" s="3">
        <v>57.4</v>
      </c>
      <c r="D42" s="26">
        <v>33537</v>
      </c>
      <c r="E42" s="26">
        <v>33548</v>
      </c>
      <c r="F42" s="170">
        <f t="shared" si="0"/>
        <v>9.4599999999999997E-3</v>
      </c>
      <c r="G42" s="171">
        <f t="shared" si="1"/>
        <v>-4.5720524174280699E-2</v>
      </c>
      <c r="H42" s="172">
        <f t="shared" si="2"/>
        <v>-3.6260524174280703E-2</v>
      </c>
      <c r="I42" s="16"/>
      <c r="J42" s="24"/>
      <c r="K42" s="37"/>
      <c r="L42" s="37"/>
    </row>
    <row r="43" spans="1:12" x14ac:dyDescent="0.25">
      <c r="A43" s="3">
        <v>25</v>
      </c>
      <c r="B43" s="3">
        <v>49694376</v>
      </c>
      <c r="C43" s="3">
        <v>42.6</v>
      </c>
      <c r="D43" s="26">
        <v>10104</v>
      </c>
      <c r="E43" s="26">
        <v>10242</v>
      </c>
      <c r="F43" s="170">
        <f t="shared" si="0"/>
        <v>0.11867999999999999</v>
      </c>
      <c r="G43" s="171">
        <f t="shared" si="1"/>
        <v>-3.3931956965581149E-2</v>
      </c>
      <c r="H43" s="172">
        <f t="shared" si="2"/>
        <v>8.4748043034418852E-2</v>
      </c>
      <c r="I43" s="16"/>
      <c r="J43" s="24"/>
      <c r="K43" s="37"/>
      <c r="L43" s="37"/>
    </row>
    <row r="44" spans="1:12" x14ac:dyDescent="0.25">
      <c r="A44" s="3">
        <v>26</v>
      </c>
      <c r="B44" s="3">
        <v>49690027</v>
      </c>
      <c r="C44" s="3">
        <v>45.7</v>
      </c>
      <c r="D44" s="26">
        <v>27884</v>
      </c>
      <c r="E44" s="26">
        <v>27988</v>
      </c>
      <c r="F44" s="170">
        <f t="shared" si="0"/>
        <v>8.9439999999999992E-2</v>
      </c>
      <c r="G44" s="171">
        <f t="shared" si="1"/>
        <v>-3.6401183880916864E-2</v>
      </c>
      <c r="H44" s="172">
        <f t="shared" si="2"/>
        <v>5.3038816119083128E-2</v>
      </c>
      <c r="I44" s="16"/>
      <c r="J44" s="24"/>
      <c r="K44" s="37"/>
      <c r="L44" s="37"/>
    </row>
    <row r="45" spans="1:12" x14ac:dyDescent="0.25">
      <c r="A45" s="3">
        <v>27</v>
      </c>
      <c r="B45" s="3">
        <v>49694363</v>
      </c>
      <c r="C45" s="3">
        <v>52.1</v>
      </c>
      <c r="D45" s="26">
        <v>44575</v>
      </c>
      <c r="E45" s="26">
        <v>44575</v>
      </c>
      <c r="F45" s="170">
        <f t="shared" si="0"/>
        <v>0</v>
      </c>
      <c r="G45" s="171">
        <f t="shared" si="1"/>
        <v>-4.1498942673868028E-2</v>
      </c>
      <c r="H45" s="172">
        <f t="shared" si="2"/>
        <v>-4.1498942673868028E-2</v>
      </c>
      <c r="I45" s="16"/>
      <c r="J45" s="24"/>
      <c r="K45" s="37"/>
      <c r="L45" s="37"/>
    </row>
    <row r="46" spans="1:12" x14ac:dyDescent="0.25">
      <c r="A46" s="3">
        <v>28</v>
      </c>
      <c r="B46" s="3">
        <v>49690013</v>
      </c>
      <c r="C46" s="3">
        <v>52.6</v>
      </c>
      <c r="D46" s="26">
        <v>51591</v>
      </c>
      <c r="E46" s="26">
        <v>51832</v>
      </c>
      <c r="F46" s="170">
        <f t="shared" si="0"/>
        <v>0.20726</v>
      </c>
      <c r="G46" s="171">
        <f t="shared" si="1"/>
        <v>-4.1897205079567332E-2</v>
      </c>
      <c r="H46" s="172">
        <f t="shared" si="2"/>
        <v>0.16536279492043265</v>
      </c>
      <c r="I46" s="16"/>
      <c r="J46" s="24"/>
      <c r="K46" s="37"/>
      <c r="L46" s="37"/>
    </row>
    <row r="47" spans="1:12" x14ac:dyDescent="0.25">
      <c r="A47" s="3">
        <v>29</v>
      </c>
      <c r="B47" s="3">
        <v>49694355</v>
      </c>
      <c r="C47" s="3">
        <v>50.3</v>
      </c>
      <c r="D47" s="26">
        <v>41892</v>
      </c>
      <c r="E47" s="26">
        <v>42041</v>
      </c>
      <c r="F47" s="170">
        <f t="shared" si="0"/>
        <v>0.12814</v>
      </c>
      <c r="G47" s="171">
        <f t="shared" si="1"/>
        <v>-4.0065198013350511E-2</v>
      </c>
      <c r="H47" s="172">
        <f t="shared" si="2"/>
        <v>8.8074801986649492E-2</v>
      </c>
      <c r="I47" s="16"/>
      <c r="J47" s="24"/>
      <c r="K47" s="37"/>
      <c r="L47" s="37"/>
    </row>
    <row r="48" spans="1:12" x14ac:dyDescent="0.25">
      <c r="A48" s="3">
        <v>30</v>
      </c>
      <c r="B48" s="3">
        <v>48446938</v>
      </c>
      <c r="C48" s="3">
        <v>79</v>
      </c>
      <c r="D48" s="26">
        <v>40402</v>
      </c>
      <c r="E48" s="26">
        <v>40508</v>
      </c>
      <c r="F48" s="170">
        <f t="shared" si="0"/>
        <v>9.1159999999999991E-2</v>
      </c>
      <c r="G48" s="171">
        <f t="shared" si="1"/>
        <v>-6.2925460100490854E-2</v>
      </c>
      <c r="H48" s="172">
        <f t="shared" si="2"/>
        <v>2.8234539899509137E-2</v>
      </c>
      <c r="I48" s="16"/>
      <c r="J48" s="24"/>
      <c r="K48" s="37"/>
      <c r="L48" s="37"/>
    </row>
    <row r="49" spans="1:12" x14ac:dyDescent="0.25">
      <c r="A49" s="3">
        <v>31</v>
      </c>
      <c r="B49" s="3">
        <v>49690019</v>
      </c>
      <c r="C49" s="3">
        <v>86</v>
      </c>
      <c r="D49" s="26">
        <v>70605</v>
      </c>
      <c r="E49" s="26">
        <v>70791</v>
      </c>
      <c r="F49" s="170">
        <f t="shared" si="0"/>
        <v>0.15995999999999999</v>
      </c>
      <c r="G49" s="171">
        <f t="shared" si="1"/>
        <v>-6.8501133780281193E-2</v>
      </c>
      <c r="H49" s="172">
        <f t="shared" si="2"/>
        <v>9.1458866219718798E-2</v>
      </c>
      <c r="I49" s="16"/>
      <c r="J49" s="24"/>
      <c r="K49" s="37"/>
      <c r="L49" s="37"/>
    </row>
    <row r="50" spans="1:12" x14ac:dyDescent="0.25">
      <c r="A50" s="3">
        <v>32</v>
      </c>
      <c r="B50" s="3">
        <v>49690026</v>
      </c>
      <c r="C50" s="3">
        <v>87.4</v>
      </c>
      <c r="D50" s="26">
        <v>65627</v>
      </c>
      <c r="E50" s="26">
        <v>66040</v>
      </c>
      <c r="F50" s="170">
        <f t="shared" si="0"/>
        <v>0.35518</v>
      </c>
      <c r="G50" s="171">
        <f t="shared" si="1"/>
        <v>-6.9616268516239255E-2</v>
      </c>
      <c r="H50" s="172">
        <f t="shared" si="2"/>
        <v>0.28556373148376074</v>
      </c>
      <c r="I50" s="16"/>
      <c r="J50" s="24"/>
      <c r="K50" s="37"/>
      <c r="L50" s="37"/>
    </row>
    <row r="51" spans="1:12" x14ac:dyDescent="0.25">
      <c r="A51" s="3">
        <v>33</v>
      </c>
      <c r="B51" s="3">
        <v>49694364</v>
      </c>
      <c r="C51" s="3">
        <v>57.1</v>
      </c>
      <c r="D51" s="26">
        <v>35830</v>
      </c>
      <c r="E51" s="26">
        <v>35830</v>
      </c>
      <c r="F51" s="170">
        <f t="shared" si="0"/>
        <v>0</v>
      </c>
      <c r="G51" s="171">
        <f t="shared" si="1"/>
        <v>-4.5481566730861116E-2</v>
      </c>
      <c r="H51" s="172">
        <f t="shared" si="2"/>
        <v>-4.5481566730861116E-2</v>
      </c>
      <c r="I51" s="16"/>
      <c r="J51" s="24"/>
      <c r="K51" s="37"/>
      <c r="L51" s="37"/>
    </row>
    <row r="52" spans="1:12" x14ac:dyDescent="0.25">
      <c r="A52" s="3">
        <v>34</v>
      </c>
      <c r="B52" s="3">
        <v>49690020</v>
      </c>
      <c r="C52" s="3">
        <v>42.9</v>
      </c>
      <c r="D52" s="26">
        <v>19990</v>
      </c>
      <c r="E52" s="26">
        <v>20092</v>
      </c>
      <c r="F52" s="170">
        <f t="shared" si="0"/>
        <v>8.7719999999999992E-2</v>
      </c>
      <c r="G52" s="171">
        <f t="shared" si="1"/>
        <v>-3.4170914409000733E-2</v>
      </c>
      <c r="H52" s="172">
        <f t="shared" si="2"/>
        <v>5.354908559099926E-2</v>
      </c>
      <c r="I52" s="16"/>
      <c r="J52" s="24"/>
      <c r="K52" s="37"/>
      <c r="L52" s="37"/>
    </row>
    <row r="53" spans="1:12" x14ac:dyDescent="0.25">
      <c r="A53" s="3">
        <v>35</v>
      </c>
      <c r="B53" s="3">
        <v>49690028</v>
      </c>
      <c r="C53" s="3">
        <v>44.3</v>
      </c>
      <c r="D53" s="26">
        <v>32508</v>
      </c>
      <c r="E53" s="26">
        <v>32599</v>
      </c>
      <c r="F53" s="170">
        <f t="shared" si="0"/>
        <v>7.8259999999999996E-2</v>
      </c>
      <c r="G53" s="171">
        <f t="shared" si="1"/>
        <v>-3.5286049144958795E-2</v>
      </c>
      <c r="H53" s="172">
        <f t="shared" si="2"/>
        <v>4.2973950855041201E-2</v>
      </c>
      <c r="I53" s="16"/>
      <c r="J53" s="24"/>
      <c r="K53" s="37"/>
      <c r="L53" s="37"/>
    </row>
    <row r="54" spans="1:12" x14ac:dyDescent="0.25">
      <c r="A54" s="3">
        <v>36</v>
      </c>
      <c r="B54" s="3">
        <v>49690015</v>
      </c>
      <c r="C54" s="3">
        <v>51.7</v>
      </c>
      <c r="D54" s="26">
        <v>46134</v>
      </c>
      <c r="E54" s="26">
        <v>46337</v>
      </c>
      <c r="F54" s="170">
        <f t="shared" si="0"/>
        <v>0.17457999999999999</v>
      </c>
      <c r="G54" s="171">
        <f t="shared" si="1"/>
        <v>-4.1180332749308574E-2</v>
      </c>
      <c r="H54" s="172">
        <f t="shared" si="2"/>
        <v>0.13339966725069141</v>
      </c>
      <c r="I54" s="16"/>
      <c r="J54" s="24"/>
      <c r="K54" s="37"/>
      <c r="L54" s="37"/>
    </row>
    <row r="55" spans="1:12" x14ac:dyDescent="0.25">
      <c r="A55" s="3">
        <v>37</v>
      </c>
      <c r="B55" s="3">
        <v>49690008</v>
      </c>
      <c r="C55" s="3">
        <v>52.3</v>
      </c>
      <c r="D55" s="26">
        <v>40966</v>
      </c>
      <c r="E55" s="26">
        <v>40966</v>
      </c>
      <c r="F55" s="170">
        <f t="shared" si="0"/>
        <v>0</v>
      </c>
      <c r="G55" s="171">
        <f t="shared" si="1"/>
        <v>-4.1658247636147741E-2</v>
      </c>
      <c r="H55" s="172">
        <f t="shared" si="2"/>
        <v>-4.1658247636147741E-2</v>
      </c>
      <c r="I55" s="16"/>
      <c r="J55" s="24"/>
      <c r="K55" s="37"/>
      <c r="L55" s="37"/>
    </row>
    <row r="56" spans="1:12" x14ac:dyDescent="0.25">
      <c r="A56" s="3">
        <v>38</v>
      </c>
      <c r="B56" s="97" t="s">
        <v>115</v>
      </c>
      <c r="C56" s="3">
        <v>50.2</v>
      </c>
      <c r="D56" s="17">
        <v>3.8559999999999999</v>
      </c>
      <c r="E56" s="17">
        <v>3.9430000000000001</v>
      </c>
      <c r="F56" s="170">
        <f>(E56-D56)</f>
        <v>8.7000000000000188E-2</v>
      </c>
      <c r="G56" s="171">
        <f t="shared" si="1"/>
        <v>-3.9985545532210655E-2</v>
      </c>
      <c r="H56" s="172">
        <f t="shared" si="2"/>
        <v>4.7014454467789533E-2</v>
      </c>
      <c r="I56" s="16"/>
      <c r="J56" s="24"/>
      <c r="K56" s="37"/>
      <c r="L56" s="37"/>
    </row>
    <row r="57" spans="1:12" x14ac:dyDescent="0.25">
      <c r="A57" s="3">
        <v>39</v>
      </c>
      <c r="B57" s="3">
        <v>49690016</v>
      </c>
      <c r="C57" s="3">
        <v>79.7</v>
      </c>
      <c r="D57" s="26">
        <v>27059</v>
      </c>
      <c r="E57" s="26">
        <v>27101</v>
      </c>
      <c r="F57" s="170">
        <f t="shared" si="0"/>
        <v>3.6119999999999999E-2</v>
      </c>
      <c r="G57" s="171">
        <f t="shared" si="1"/>
        <v>-6.3483027468469899E-2</v>
      </c>
      <c r="H57" s="172">
        <f t="shared" si="2"/>
        <v>-2.73630274684699E-2</v>
      </c>
      <c r="I57" s="16"/>
      <c r="J57" s="24"/>
      <c r="K57" s="37"/>
      <c r="L57" s="37"/>
    </row>
    <row r="58" spans="1:12" x14ac:dyDescent="0.25">
      <c r="A58" s="3">
        <v>40</v>
      </c>
      <c r="B58" s="3">
        <v>49690024</v>
      </c>
      <c r="C58" s="3">
        <v>86.4</v>
      </c>
      <c r="D58" s="26">
        <v>34477</v>
      </c>
      <c r="E58" s="26">
        <v>34477</v>
      </c>
      <c r="F58" s="170">
        <f t="shared" si="0"/>
        <v>0</v>
      </c>
      <c r="G58" s="171">
        <f t="shared" si="1"/>
        <v>-6.8819743704840647E-2</v>
      </c>
      <c r="H58" s="172">
        <f t="shared" si="2"/>
        <v>-6.8819743704840647E-2</v>
      </c>
      <c r="I58" s="16"/>
      <c r="J58" s="24"/>
      <c r="K58" s="37"/>
      <c r="L58" s="37"/>
    </row>
    <row r="59" spans="1:12" x14ac:dyDescent="0.25">
      <c r="A59" s="3">
        <v>41</v>
      </c>
      <c r="B59" s="3">
        <v>49690035</v>
      </c>
      <c r="C59" s="3">
        <v>87.4</v>
      </c>
      <c r="D59" s="26">
        <v>55950</v>
      </c>
      <c r="E59" s="26">
        <v>56111</v>
      </c>
      <c r="F59" s="170">
        <f t="shared" si="0"/>
        <v>0.13846</v>
      </c>
      <c r="G59" s="171">
        <f t="shared" si="1"/>
        <v>-6.9616268516239255E-2</v>
      </c>
      <c r="H59" s="172">
        <f t="shared" si="2"/>
        <v>6.8843731483760745E-2</v>
      </c>
      <c r="I59" s="16"/>
      <c r="J59" s="24"/>
      <c r="K59" s="37"/>
      <c r="L59" s="37"/>
    </row>
    <row r="60" spans="1:12" x14ac:dyDescent="0.25">
      <c r="A60" s="3">
        <v>42</v>
      </c>
      <c r="B60" s="3">
        <v>49690040</v>
      </c>
      <c r="C60" s="3">
        <v>57.4</v>
      </c>
      <c r="D60" s="26">
        <v>36431</v>
      </c>
      <c r="E60" s="26">
        <v>36565</v>
      </c>
      <c r="F60" s="170">
        <f t="shared" si="0"/>
        <v>0.11524</v>
      </c>
      <c r="G60" s="171">
        <f t="shared" si="1"/>
        <v>-4.5720524174280699E-2</v>
      </c>
      <c r="H60" s="172">
        <f t="shared" si="2"/>
        <v>6.9519475825719296E-2</v>
      </c>
      <c r="I60" s="16"/>
      <c r="J60" s="24"/>
      <c r="K60" s="37"/>
      <c r="L60" s="37"/>
    </row>
    <row r="61" spans="1:12" x14ac:dyDescent="0.25">
      <c r="A61" s="3">
        <v>43</v>
      </c>
      <c r="B61" s="3">
        <v>49690038</v>
      </c>
      <c r="C61" s="3">
        <v>42.4</v>
      </c>
      <c r="D61" s="26">
        <v>29483</v>
      </c>
      <c r="E61" s="26">
        <v>29514</v>
      </c>
      <c r="F61" s="170">
        <f t="shared" si="0"/>
        <v>2.666E-2</v>
      </c>
      <c r="G61" s="171">
        <f t="shared" si="1"/>
        <v>-3.3772652003301422E-2</v>
      </c>
      <c r="H61" s="172">
        <f t="shared" si="2"/>
        <v>-7.1126520033014222E-3</v>
      </c>
      <c r="I61" s="16"/>
      <c r="J61" s="24"/>
      <c r="K61" s="37"/>
      <c r="L61" s="37"/>
    </row>
    <row r="62" spans="1:12" x14ac:dyDescent="0.25">
      <c r="A62" s="3">
        <v>44</v>
      </c>
      <c r="B62" s="3">
        <v>49690010</v>
      </c>
      <c r="C62" s="3">
        <v>45.4</v>
      </c>
      <c r="D62" s="26">
        <v>21233</v>
      </c>
      <c r="E62" s="26">
        <v>21233</v>
      </c>
      <c r="F62" s="170">
        <f t="shared" si="0"/>
        <v>0</v>
      </c>
      <c r="G62" s="171">
        <f t="shared" si="1"/>
        <v>-3.616222643749728E-2</v>
      </c>
      <c r="H62" s="172">
        <f t="shared" si="2"/>
        <v>-3.616222643749728E-2</v>
      </c>
      <c r="I62" s="16"/>
      <c r="J62" s="24"/>
      <c r="K62" s="37"/>
      <c r="L62" s="37"/>
    </row>
    <row r="63" spans="1:12" x14ac:dyDescent="0.25">
      <c r="A63" s="3">
        <v>45</v>
      </c>
      <c r="B63" s="3">
        <v>49690033</v>
      </c>
      <c r="C63" s="3">
        <v>51.4</v>
      </c>
      <c r="D63" s="26">
        <v>29246</v>
      </c>
      <c r="E63" s="26">
        <v>29246</v>
      </c>
      <c r="F63" s="170">
        <f t="shared" si="0"/>
        <v>0</v>
      </c>
      <c r="G63" s="171">
        <f t="shared" si="1"/>
        <v>-4.094137530588899E-2</v>
      </c>
      <c r="H63" s="172">
        <f t="shared" si="2"/>
        <v>-4.094137530588899E-2</v>
      </c>
      <c r="I63" s="16"/>
      <c r="J63" s="24"/>
      <c r="K63" s="37"/>
      <c r="L63" s="37"/>
    </row>
    <row r="64" spans="1:12" x14ac:dyDescent="0.25">
      <c r="A64" s="3">
        <v>46</v>
      </c>
      <c r="B64" s="3">
        <v>49690054</v>
      </c>
      <c r="C64" s="3">
        <v>53.1</v>
      </c>
      <c r="D64" s="26">
        <v>45557</v>
      </c>
      <c r="E64" s="26">
        <v>45771</v>
      </c>
      <c r="F64" s="170">
        <f t="shared" si="0"/>
        <v>0.18404000000000001</v>
      </c>
      <c r="G64" s="171">
        <f t="shared" si="1"/>
        <v>-4.2295467485266643E-2</v>
      </c>
      <c r="H64" s="172">
        <f t="shared" si="2"/>
        <v>0.14174453251473337</v>
      </c>
      <c r="I64" s="16"/>
      <c r="J64" s="24"/>
      <c r="K64" s="37"/>
      <c r="L64" s="37"/>
    </row>
    <row r="65" spans="1:12" x14ac:dyDescent="0.25">
      <c r="A65" s="3">
        <v>47</v>
      </c>
      <c r="B65" s="3">
        <v>49690036</v>
      </c>
      <c r="C65" s="3">
        <v>49.9</v>
      </c>
      <c r="D65" s="26">
        <v>11026</v>
      </c>
      <c r="E65" s="26">
        <v>11026</v>
      </c>
      <c r="F65" s="170">
        <f t="shared" si="0"/>
        <v>0</v>
      </c>
      <c r="G65" s="171">
        <f t="shared" si="1"/>
        <v>-3.9746588088791064E-2</v>
      </c>
      <c r="H65" s="172">
        <f t="shared" si="2"/>
        <v>-3.9746588088791064E-2</v>
      </c>
      <c r="I65" s="16"/>
      <c r="J65" s="24"/>
      <c r="K65" s="37"/>
      <c r="L65" s="37"/>
    </row>
    <row r="66" spans="1:12" x14ac:dyDescent="0.25">
      <c r="A66" s="3">
        <v>48</v>
      </c>
      <c r="B66" s="3">
        <v>49690043</v>
      </c>
      <c r="C66" s="3">
        <v>79.900000000000006</v>
      </c>
      <c r="D66" s="26">
        <v>31166</v>
      </c>
      <c r="E66" s="26">
        <v>31166</v>
      </c>
      <c r="F66" s="170">
        <f t="shared" si="0"/>
        <v>0</v>
      </c>
      <c r="G66" s="171">
        <f t="shared" si="1"/>
        <v>-6.3642332430749626E-2</v>
      </c>
      <c r="H66" s="172">
        <f t="shared" si="2"/>
        <v>-6.3642332430749626E-2</v>
      </c>
      <c r="I66" s="16"/>
      <c r="J66" s="24"/>
      <c r="K66" s="37"/>
      <c r="L66" s="37"/>
    </row>
    <row r="67" spans="1:12" x14ac:dyDescent="0.25">
      <c r="A67" s="3">
        <v>49</v>
      </c>
      <c r="B67" s="3">
        <v>49690052</v>
      </c>
      <c r="C67" s="3">
        <v>78</v>
      </c>
      <c r="D67" s="26">
        <v>66303</v>
      </c>
      <c r="E67" s="26">
        <v>66615</v>
      </c>
      <c r="F67" s="170">
        <f t="shared" si="0"/>
        <v>0.26832</v>
      </c>
      <c r="G67" s="171">
        <f t="shared" si="1"/>
        <v>-6.2128935289092246E-2</v>
      </c>
      <c r="H67" s="172">
        <f t="shared" si="2"/>
        <v>0.20619106471090776</v>
      </c>
      <c r="I67" s="16"/>
      <c r="J67" s="24"/>
      <c r="K67" s="37"/>
      <c r="L67" s="37"/>
    </row>
    <row r="68" spans="1:12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170">
        <f t="shared" si="0"/>
        <v>0</v>
      </c>
      <c r="G68" s="171">
        <f t="shared" si="1"/>
        <v>-6.9297658591679814E-2</v>
      </c>
      <c r="H68" s="172">
        <f t="shared" si="2"/>
        <v>-6.9297658591679814E-2</v>
      </c>
      <c r="I68" s="16"/>
      <c r="J68" s="24"/>
      <c r="K68" s="37"/>
      <c r="L68" s="37"/>
    </row>
    <row r="69" spans="1:12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170">
        <f t="shared" si="0"/>
        <v>0</v>
      </c>
      <c r="G69" s="171">
        <f t="shared" si="1"/>
        <v>-4.5401914249721252E-2</v>
      </c>
      <c r="H69" s="172">
        <f t="shared" si="2"/>
        <v>-4.5401914249721252E-2</v>
      </c>
      <c r="I69" s="16"/>
      <c r="J69" s="24"/>
      <c r="K69" s="37"/>
      <c r="L69" s="37"/>
    </row>
    <row r="70" spans="1:12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170">
        <f t="shared" si="0"/>
        <v>0</v>
      </c>
      <c r="G70" s="171">
        <f t="shared" si="1"/>
        <v>-3.3613347041021702E-2</v>
      </c>
      <c r="H70" s="172">
        <f t="shared" si="2"/>
        <v>-3.3613347041021702E-2</v>
      </c>
      <c r="I70" s="16"/>
      <c r="J70" s="24"/>
      <c r="K70" s="37"/>
      <c r="L70" s="37"/>
    </row>
    <row r="71" spans="1:12" x14ac:dyDescent="0.25">
      <c r="A71" s="3">
        <v>53</v>
      </c>
      <c r="B71" s="3">
        <v>49690056</v>
      </c>
      <c r="C71" s="3">
        <v>45.5</v>
      </c>
      <c r="D71" s="26">
        <v>21970</v>
      </c>
      <c r="E71" s="26">
        <v>21970</v>
      </c>
      <c r="F71" s="170">
        <f t="shared" si="0"/>
        <v>0</v>
      </c>
      <c r="G71" s="171">
        <f t="shared" si="1"/>
        <v>-3.6241878918637137E-2</v>
      </c>
      <c r="H71" s="172">
        <f t="shared" si="2"/>
        <v>-3.6241878918637137E-2</v>
      </c>
      <c r="I71" s="16"/>
      <c r="J71" s="24"/>
      <c r="K71" s="37"/>
      <c r="L71" s="37"/>
    </row>
    <row r="72" spans="1:12" x14ac:dyDescent="0.25">
      <c r="A72" s="3">
        <v>54</v>
      </c>
      <c r="B72" s="3">
        <v>49690032</v>
      </c>
      <c r="C72" s="3">
        <v>51.6</v>
      </c>
      <c r="D72" s="26">
        <v>25564</v>
      </c>
      <c r="E72" s="26">
        <v>25695</v>
      </c>
      <c r="F72" s="170">
        <f t="shared" si="0"/>
        <v>0.11266</v>
      </c>
      <c r="G72" s="171">
        <f t="shared" si="1"/>
        <v>-4.1100680268168717E-2</v>
      </c>
      <c r="H72" s="172">
        <f t="shared" si="2"/>
        <v>7.1559319731831272E-2</v>
      </c>
      <c r="I72" s="16"/>
      <c r="J72" s="24"/>
      <c r="K72" s="37"/>
      <c r="L72" s="37"/>
    </row>
    <row r="73" spans="1:12" x14ac:dyDescent="0.25">
      <c r="A73" s="3">
        <v>55</v>
      </c>
      <c r="B73" s="3">
        <v>49690055</v>
      </c>
      <c r="C73" s="3">
        <v>52.7</v>
      </c>
      <c r="D73" s="26">
        <v>44213</v>
      </c>
      <c r="E73" s="26">
        <v>44213</v>
      </c>
      <c r="F73" s="170">
        <f t="shared" si="0"/>
        <v>0</v>
      </c>
      <c r="G73" s="171">
        <f t="shared" si="1"/>
        <v>-4.1976857560707195E-2</v>
      </c>
      <c r="H73" s="172">
        <f t="shared" si="2"/>
        <v>-4.1976857560707195E-2</v>
      </c>
      <c r="I73" s="16"/>
      <c r="J73" s="24"/>
      <c r="K73" s="37"/>
      <c r="L73" s="37"/>
    </row>
    <row r="74" spans="1:12" x14ac:dyDescent="0.25">
      <c r="A74" s="3">
        <v>56</v>
      </c>
      <c r="B74" s="3">
        <v>49690058</v>
      </c>
      <c r="C74" s="3">
        <v>49.9</v>
      </c>
      <c r="D74" s="26">
        <v>33188</v>
      </c>
      <c r="E74" s="26">
        <v>33256</v>
      </c>
      <c r="F74" s="170">
        <f t="shared" si="0"/>
        <v>5.8479999999999997E-2</v>
      </c>
      <c r="G74" s="171">
        <f t="shared" si="1"/>
        <v>-3.9746588088791064E-2</v>
      </c>
      <c r="H74" s="172">
        <f t="shared" si="2"/>
        <v>1.8733411911208933E-2</v>
      </c>
      <c r="I74" s="16"/>
      <c r="J74" s="24"/>
      <c r="K74" s="37"/>
      <c r="L74" s="37"/>
    </row>
    <row r="75" spans="1:12" x14ac:dyDescent="0.25">
      <c r="A75" s="3">
        <v>57</v>
      </c>
      <c r="B75" s="3">
        <v>49690011</v>
      </c>
      <c r="C75" s="3">
        <v>79.5</v>
      </c>
      <c r="D75" s="26">
        <v>39370</v>
      </c>
      <c r="E75" s="26">
        <v>39567</v>
      </c>
      <c r="F75" s="170">
        <f t="shared" si="0"/>
        <v>0.16941999999999999</v>
      </c>
      <c r="G75" s="171">
        <f t="shared" si="1"/>
        <v>-6.3323722506190172E-2</v>
      </c>
      <c r="H75" s="172">
        <f t="shared" si="2"/>
        <v>0.10609627749380982</v>
      </c>
      <c r="I75" s="16"/>
      <c r="J75" s="24"/>
      <c r="K75" s="37"/>
      <c r="L75" s="37"/>
    </row>
    <row r="76" spans="1:12" x14ac:dyDescent="0.25">
      <c r="A76" s="3">
        <v>58</v>
      </c>
      <c r="B76" s="3">
        <v>49690061</v>
      </c>
      <c r="C76" s="3">
        <v>78.099999999999994</v>
      </c>
      <c r="D76" s="26">
        <v>57816</v>
      </c>
      <c r="E76" s="26">
        <v>58056</v>
      </c>
      <c r="F76" s="170">
        <f t="shared" si="0"/>
        <v>0.2064</v>
      </c>
      <c r="G76" s="171">
        <f t="shared" si="1"/>
        <v>-6.2208587770232096E-2</v>
      </c>
      <c r="H76" s="172">
        <f t="shared" si="2"/>
        <v>0.14419141222976789</v>
      </c>
      <c r="I76" s="16"/>
      <c r="J76" s="24"/>
      <c r="K76" s="37"/>
      <c r="L76" s="37"/>
    </row>
    <row r="77" spans="1:12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170">
        <f t="shared" si="0"/>
        <v>0</v>
      </c>
      <c r="G77" s="171">
        <f t="shared" si="1"/>
        <v>-6.9297658591679814E-2</v>
      </c>
      <c r="H77" s="172">
        <f t="shared" si="2"/>
        <v>-6.9297658591679814E-2</v>
      </c>
      <c r="I77" s="16"/>
      <c r="J77" s="24"/>
      <c r="K77" s="37"/>
      <c r="L77" s="37"/>
    </row>
    <row r="78" spans="1:12" x14ac:dyDescent="0.25">
      <c r="A78" s="3">
        <v>60</v>
      </c>
      <c r="B78" s="3">
        <v>49690049</v>
      </c>
      <c r="C78" s="3">
        <v>56.7</v>
      </c>
      <c r="D78" s="26">
        <v>35083</v>
      </c>
      <c r="E78" s="26">
        <v>35083</v>
      </c>
      <c r="F78" s="170">
        <f t="shared" si="0"/>
        <v>0</v>
      </c>
      <c r="G78" s="171">
        <f t="shared" si="1"/>
        <v>-4.5162956806301675E-2</v>
      </c>
      <c r="H78" s="172">
        <f t="shared" si="2"/>
        <v>-4.5162956806301675E-2</v>
      </c>
      <c r="I78" s="16"/>
      <c r="J78" s="24"/>
      <c r="K78" s="37"/>
      <c r="L78" s="37"/>
    </row>
    <row r="79" spans="1:12" x14ac:dyDescent="0.25">
      <c r="A79" s="3">
        <v>61</v>
      </c>
      <c r="B79" s="3">
        <v>49690044</v>
      </c>
      <c r="C79" s="3">
        <v>42.5</v>
      </c>
      <c r="D79" s="26">
        <v>25883</v>
      </c>
      <c r="E79" s="26">
        <v>26045</v>
      </c>
      <c r="F79" s="170">
        <f t="shared" si="0"/>
        <v>0.13932</v>
      </c>
      <c r="G79" s="171">
        <f t="shared" si="1"/>
        <v>-3.3852304484441285E-2</v>
      </c>
      <c r="H79" s="172">
        <f t="shared" si="2"/>
        <v>0.10546769551555871</v>
      </c>
      <c r="I79" s="16"/>
      <c r="J79" s="24"/>
      <c r="K79" s="37"/>
      <c r="L79" s="37"/>
    </row>
    <row r="80" spans="1:12" x14ac:dyDescent="0.25">
      <c r="A80" s="3">
        <v>62</v>
      </c>
      <c r="B80" s="3">
        <v>49690047</v>
      </c>
      <c r="C80" s="3">
        <v>45.1</v>
      </c>
      <c r="D80" s="26">
        <v>50895</v>
      </c>
      <c r="E80" s="26">
        <v>50895</v>
      </c>
      <c r="F80" s="170">
        <f t="shared" si="0"/>
        <v>0</v>
      </c>
      <c r="G80" s="171">
        <f t="shared" si="1"/>
        <v>-3.5923268994077696E-2</v>
      </c>
      <c r="H80" s="172">
        <f t="shared" si="2"/>
        <v>-3.5923268994077696E-2</v>
      </c>
      <c r="I80" s="16"/>
      <c r="J80" s="24"/>
      <c r="K80" s="37"/>
      <c r="L80" s="37"/>
    </row>
    <row r="81" spans="1:12" x14ac:dyDescent="0.25">
      <c r="A81" s="3">
        <v>63</v>
      </c>
      <c r="B81" s="3">
        <v>17219687</v>
      </c>
      <c r="C81" s="3">
        <v>51.3</v>
      </c>
      <c r="D81" s="26">
        <v>9214</v>
      </c>
      <c r="E81" s="26">
        <v>9407</v>
      </c>
      <c r="F81" s="170">
        <f t="shared" si="0"/>
        <v>0.16597999999999999</v>
      </c>
      <c r="G81" s="171">
        <f t="shared" si="1"/>
        <v>-4.0861722824749126E-2</v>
      </c>
      <c r="H81" s="172">
        <f t="shared" si="2"/>
        <v>0.12511827717525087</v>
      </c>
      <c r="I81" s="16"/>
      <c r="J81" s="24"/>
      <c r="K81" s="37"/>
      <c r="L81" s="37"/>
    </row>
    <row r="82" spans="1:12" x14ac:dyDescent="0.25">
      <c r="A82" s="3">
        <v>64</v>
      </c>
      <c r="B82" s="52" t="s">
        <v>41</v>
      </c>
      <c r="C82" s="3">
        <v>52.3</v>
      </c>
      <c r="D82" s="29">
        <v>14.39</v>
      </c>
      <c r="E82" s="29">
        <v>14.52</v>
      </c>
      <c r="F82" s="170">
        <f>E82-D82</f>
        <v>0.12999999999999901</v>
      </c>
      <c r="G82" s="171">
        <f t="shared" si="1"/>
        <v>-4.1658247636147741E-2</v>
      </c>
      <c r="H82" s="172">
        <f t="shared" si="2"/>
        <v>8.8341752363851264E-2</v>
      </c>
      <c r="I82" s="16"/>
      <c r="J82" s="24"/>
      <c r="K82" s="37"/>
      <c r="L82" s="37"/>
    </row>
    <row r="83" spans="1:12" x14ac:dyDescent="0.25">
      <c r="A83" s="3">
        <v>65</v>
      </c>
      <c r="B83" s="3">
        <v>49690060</v>
      </c>
      <c r="C83" s="3">
        <v>49.5</v>
      </c>
      <c r="D83" s="26">
        <v>39545</v>
      </c>
      <c r="E83" s="26">
        <v>39741</v>
      </c>
      <c r="F83" s="170">
        <f t="shared" ref="F83:F136" si="3">(E83-D83)*0.00086</f>
        <v>0.16855999999999999</v>
      </c>
      <c r="G83" s="171">
        <f t="shared" si="1"/>
        <v>-3.9427978164231617E-2</v>
      </c>
      <c r="H83" s="172">
        <f t="shared" si="2"/>
        <v>0.12913202183576838</v>
      </c>
      <c r="I83" s="16"/>
      <c r="J83" s="24"/>
      <c r="K83" s="141"/>
      <c r="L83" s="37"/>
    </row>
    <row r="84" spans="1:12" x14ac:dyDescent="0.25">
      <c r="A84" s="3">
        <v>66</v>
      </c>
      <c r="B84" s="3">
        <v>49690051</v>
      </c>
      <c r="C84" s="3">
        <v>78.900000000000006</v>
      </c>
      <c r="D84" s="26">
        <v>24237</v>
      </c>
      <c r="E84" s="26">
        <v>24237</v>
      </c>
      <c r="F84" s="170">
        <f t="shared" si="3"/>
        <v>0</v>
      </c>
      <c r="G84" s="171">
        <f t="shared" ref="G84:G136" si="4">C84/6906.1*$G$12</f>
        <v>-6.2845807619351005E-2</v>
      </c>
      <c r="H84" s="172">
        <f t="shared" ref="H84:H136" si="5">F84+G84</f>
        <v>-6.2845807619351005E-2</v>
      </c>
      <c r="I84" s="16"/>
      <c r="J84" s="24"/>
      <c r="K84" s="37"/>
      <c r="L84" s="37"/>
    </row>
    <row r="85" spans="1:12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170">
        <f t="shared" si="3"/>
        <v>0</v>
      </c>
      <c r="G85" s="171">
        <f t="shared" si="4"/>
        <v>-6.2208587770232096E-2</v>
      </c>
      <c r="H85" s="172">
        <f t="shared" si="5"/>
        <v>-6.2208587770232096E-2</v>
      </c>
      <c r="I85" s="16"/>
      <c r="J85" s="24"/>
      <c r="K85" s="37"/>
      <c r="L85" s="37"/>
    </row>
    <row r="86" spans="1:12" x14ac:dyDescent="0.25">
      <c r="A86" s="3">
        <v>68</v>
      </c>
      <c r="B86" s="3">
        <v>49690030</v>
      </c>
      <c r="C86" s="3">
        <v>78.099999999999994</v>
      </c>
      <c r="D86" s="26">
        <v>39720</v>
      </c>
      <c r="E86" s="26">
        <v>39720</v>
      </c>
      <c r="F86" s="170">
        <f t="shared" si="3"/>
        <v>0</v>
      </c>
      <c r="G86" s="171">
        <f t="shared" si="4"/>
        <v>-6.2208587770232096E-2</v>
      </c>
      <c r="H86" s="172">
        <f t="shared" si="5"/>
        <v>-6.2208587770232096E-2</v>
      </c>
      <c r="I86" s="16"/>
      <c r="J86" s="24"/>
      <c r="K86" s="37"/>
      <c r="L86" s="37"/>
    </row>
    <row r="87" spans="1:12" x14ac:dyDescent="0.25">
      <c r="A87" s="3">
        <v>69</v>
      </c>
      <c r="B87" s="3">
        <v>49690022</v>
      </c>
      <c r="C87" s="3">
        <v>56.8</v>
      </c>
      <c r="D87" s="26">
        <v>22370</v>
      </c>
      <c r="E87" s="26">
        <v>22370</v>
      </c>
      <c r="F87" s="170">
        <f t="shared" si="3"/>
        <v>0</v>
      </c>
      <c r="G87" s="171">
        <f t="shared" si="4"/>
        <v>-4.5242609287441525E-2</v>
      </c>
      <c r="H87" s="172">
        <f t="shared" si="5"/>
        <v>-4.5242609287441525E-2</v>
      </c>
      <c r="I87" s="16"/>
      <c r="J87" s="24"/>
      <c r="K87" s="37"/>
      <c r="L87" s="37"/>
    </row>
    <row r="88" spans="1:12" x14ac:dyDescent="0.25">
      <c r="A88" s="3">
        <v>70</v>
      </c>
      <c r="B88" s="3">
        <v>49690018</v>
      </c>
      <c r="C88" s="3">
        <v>42</v>
      </c>
      <c r="D88" s="26">
        <v>28191</v>
      </c>
      <c r="E88" s="26">
        <v>28243</v>
      </c>
      <c r="F88" s="170">
        <f t="shared" si="3"/>
        <v>4.4719999999999996E-2</v>
      </c>
      <c r="G88" s="171">
        <f t="shared" si="4"/>
        <v>-3.3454042078741975E-2</v>
      </c>
      <c r="H88" s="172">
        <f t="shared" si="5"/>
        <v>1.1265957921258021E-2</v>
      </c>
      <c r="I88" s="16"/>
      <c r="J88" s="24"/>
      <c r="K88" s="37"/>
      <c r="L88" s="37"/>
    </row>
    <row r="89" spans="1:12" x14ac:dyDescent="0.25">
      <c r="A89" s="3">
        <v>71</v>
      </c>
      <c r="B89" s="3">
        <v>49690021</v>
      </c>
      <c r="C89" s="3">
        <v>45.2</v>
      </c>
      <c r="D89" s="26">
        <v>27406</v>
      </c>
      <c r="E89" s="26">
        <v>27505</v>
      </c>
      <c r="F89" s="170">
        <f t="shared" si="3"/>
        <v>8.5139999999999993E-2</v>
      </c>
      <c r="G89" s="171">
        <f t="shared" si="4"/>
        <v>-3.600292147521756E-2</v>
      </c>
      <c r="H89" s="172">
        <f t="shared" si="5"/>
        <v>4.9137078524782433E-2</v>
      </c>
      <c r="I89" s="16"/>
      <c r="J89" s="24"/>
      <c r="K89" s="37"/>
      <c r="L89" s="37"/>
    </row>
    <row r="90" spans="1:12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170">
        <f t="shared" si="3"/>
        <v>0</v>
      </c>
      <c r="G90" s="171">
        <f t="shared" si="4"/>
        <v>-4.094137530588899E-2</v>
      </c>
      <c r="H90" s="172">
        <f t="shared" si="5"/>
        <v>-4.094137530588899E-2</v>
      </c>
      <c r="I90" s="16"/>
      <c r="J90" s="24"/>
      <c r="K90" s="37"/>
      <c r="L90" s="37"/>
    </row>
    <row r="91" spans="1:12" x14ac:dyDescent="0.25">
      <c r="A91" s="3">
        <v>73</v>
      </c>
      <c r="B91" s="3">
        <v>49690034</v>
      </c>
      <c r="C91" s="3">
        <v>52.1</v>
      </c>
      <c r="D91" s="26">
        <v>36711</v>
      </c>
      <c r="E91" s="26">
        <v>36845</v>
      </c>
      <c r="F91" s="170">
        <f t="shared" si="3"/>
        <v>0.11524</v>
      </c>
      <c r="G91" s="171">
        <f t="shared" si="4"/>
        <v>-4.1498942673868028E-2</v>
      </c>
      <c r="H91" s="172">
        <f t="shared" si="5"/>
        <v>7.3741057326131967E-2</v>
      </c>
      <c r="I91" s="16"/>
      <c r="J91" s="24"/>
      <c r="K91" s="37"/>
      <c r="L91" s="37"/>
    </row>
    <row r="92" spans="1:12" x14ac:dyDescent="0.25">
      <c r="A92" s="3">
        <v>74</v>
      </c>
      <c r="B92" s="3">
        <v>49777205</v>
      </c>
      <c r="C92" s="3">
        <v>49.7</v>
      </c>
      <c r="D92" s="26">
        <v>18842</v>
      </c>
      <c r="E92" s="26">
        <v>18842</v>
      </c>
      <c r="F92" s="170">
        <f t="shared" si="3"/>
        <v>0</v>
      </c>
      <c r="G92" s="171">
        <f t="shared" si="4"/>
        <v>-3.9587283126511344E-2</v>
      </c>
      <c r="H92" s="172">
        <f t="shared" si="5"/>
        <v>-3.9587283126511344E-2</v>
      </c>
      <c r="I92" s="16"/>
      <c r="J92" s="24"/>
      <c r="K92" s="37"/>
      <c r="L92" s="37"/>
    </row>
    <row r="93" spans="1:12" x14ac:dyDescent="0.25">
      <c r="A93" s="3">
        <v>75</v>
      </c>
      <c r="B93" s="3">
        <v>49730686</v>
      </c>
      <c r="C93" s="3">
        <v>79</v>
      </c>
      <c r="D93" s="26">
        <v>42731</v>
      </c>
      <c r="E93" s="26">
        <v>42845</v>
      </c>
      <c r="F93" s="170">
        <f t="shared" si="3"/>
        <v>9.8040000000000002E-2</v>
      </c>
      <c r="G93" s="171">
        <f t="shared" si="4"/>
        <v>-6.2925460100490854E-2</v>
      </c>
      <c r="H93" s="172">
        <f t="shared" si="5"/>
        <v>3.5114539899509148E-2</v>
      </c>
      <c r="I93" s="16"/>
      <c r="J93" s="24"/>
      <c r="K93" s="37"/>
      <c r="L93" s="37"/>
    </row>
    <row r="94" spans="1:12" x14ac:dyDescent="0.25">
      <c r="A94" s="3">
        <v>76</v>
      </c>
      <c r="B94" s="3">
        <v>49690025</v>
      </c>
      <c r="C94" s="3">
        <v>78.3</v>
      </c>
      <c r="D94" s="26">
        <v>60823</v>
      </c>
      <c r="E94" s="26">
        <v>61206</v>
      </c>
      <c r="F94" s="170">
        <f t="shared" si="3"/>
        <v>0.32938000000000001</v>
      </c>
      <c r="G94" s="171">
        <f t="shared" si="4"/>
        <v>-6.2367892732511823E-2</v>
      </c>
      <c r="H94" s="172">
        <f t="shared" si="5"/>
        <v>0.2670121072674882</v>
      </c>
      <c r="I94" s="16"/>
      <c r="J94" s="24"/>
      <c r="K94" s="37"/>
      <c r="L94" s="37"/>
    </row>
    <row r="95" spans="1:12" x14ac:dyDescent="0.25">
      <c r="A95" s="3">
        <v>77</v>
      </c>
      <c r="B95" s="3">
        <v>49690042</v>
      </c>
      <c r="C95" s="3">
        <v>78.2</v>
      </c>
      <c r="D95" s="26">
        <v>11617</v>
      </c>
      <c r="E95" s="26">
        <v>12030</v>
      </c>
      <c r="F95" s="170">
        <f t="shared" si="3"/>
        <v>0.35518</v>
      </c>
      <c r="G95" s="171">
        <f t="shared" si="4"/>
        <v>-6.2288240251371974E-2</v>
      </c>
      <c r="H95" s="172">
        <f t="shared" si="5"/>
        <v>0.29289175974862802</v>
      </c>
      <c r="I95" s="16"/>
      <c r="J95" s="24"/>
      <c r="K95" s="37"/>
      <c r="L95" s="37"/>
    </row>
    <row r="96" spans="1:12" x14ac:dyDescent="0.25">
      <c r="A96" s="3">
        <v>78</v>
      </c>
      <c r="B96" s="3">
        <v>49730694</v>
      </c>
      <c r="C96" s="3">
        <v>56.7</v>
      </c>
      <c r="D96" s="26">
        <v>19491</v>
      </c>
      <c r="E96" s="26">
        <v>19696</v>
      </c>
      <c r="F96" s="170">
        <f t="shared" si="3"/>
        <v>0.17629999999999998</v>
      </c>
      <c r="G96" s="171">
        <f t="shared" si="4"/>
        <v>-4.5162956806301675E-2</v>
      </c>
      <c r="H96" s="172">
        <f t="shared" si="5"/>
        <v>0.13113704319369832</v>
      </c>
      <c r="I96" s="16"/>
      <c r="J96" s="24"/>
      <c r="K96" s="37"/>
      <c r="L96" s="37"/>
    </row>
    <row r="97" spans="1:16" x14ac:dyDescent="0.25">
      <c r="A97" s="3">
        <v>79</v>
      </c>
      <c r="B97" s="3">
        <v>49690039</v>
      </c>
      <c r="C97" s="3">
        <v>42</v>
      </c>
      <c r="D97" s="26">
        <v>3874</v>
      </c>
      <c r="E97" s="26">
        <v>3814</v>
      </c>
      <c r="F97" s="170">
        <f t="shared" si="3"/>
        <v>-5.16E-2</v>
      </c>
      <c r="G97" s="171">
        <f t="shared" si="4"/>
        <v>-3.3454042078741975E-2</v>
      </c>
      <c r="H97" s="172">
        <f t="shared" si="5"/>
        <v>-8.5054042078741982E-2</v>
      </c>
      <c r="I97" s="16"/>
      <c r="J97" s="24"/>
      <c r="K97" s="37"/>
      <c r="L97" s="37"/>
    </row>
    <row r="98" spans="1:16" x14ac:dyDescent="0.25">
      <c r="A98" s="3">
        <v>80</v>
      </c>
      <c r="B98" s="3">
        <v>49730693</v>
      </c>
      <c r="C98" s="3">
        <v>44.9</v>
      </c>
      <c r="D98" s="26">
        <v>31814</v>
      </c>
      <c r="E98" s="26">
        <v>31891</v>
      </c>
      <c r="F98" s="170">
        <f t="shared" si="3"/>
        <v>6.6220000000000001E-2</v>
      </c>
      <c r="G98" s="171">
        <f t="shared" si="4"/>
        <v>-3.5763964031797969E-2</v>
      </c>
      <c r="H98" s="172">
        <f t="shared" si="5"/>
        <v>3.0456035968202032E-2</v>
      </c>
      <c r="I98" s="16"/>
      <c r="J98" s="24"/>
      <c r="K98" s="37"/>
      <c r="L98" s="37"/>
    </row>
    <row r="99" spans="1:16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170">
        <f t="shared" si="3"/>
        <v>0</v>
      </c>
      <c r="G99" s="171">
        <f t="shared" si="4"/>
        <v>-4.0861722824749126E-2</v>
      </c>
      <c r="H99" s="172">
        <f t="shared" si="5"/>
        <v>-4.0861722824749126E-2</v>
      </c>
      <c r="I99" s="16"/>
      <c r="J99" s="24"/>
      <c r="K99" s="37"/>
      <c r="L99" s="37"/>
    </row>
    <row r="100" spans="1:16" x14ac:dyDescent="0.25">
      <c r="A100" s="3">
        <v>82</v>
      </c>
      <c r="B100" s="3">
        <v>49777206</v>
      </c>
      <c r="C100" s="3">
        <v>51.6</v>
      </c>
      <c r="D100" s="26">
        <v>49309</v>
      </c>
      <c r="E100" s="26">
        <v>49560</v>
      </c>
      <c r="F100" s="170">
        <f t="shared" si="3"/>
        <v>0.21586</v>
      </c>
      <c r="G100" s="171">
        <f t="shared" si="4"/>
        <v>-4.1100680268168717E-2</v>
      </c>
      <c r="H100" s="172">
        <f t="shared" si="5"/>
        <v>0.17475931973183129</v>
      </c>
      <c r="I100" s="16"/>
      <c r="J100" s="24"/>
      <c r="K100" s="37"/>
      <c r="L100" s="37"/>
    </row>
    <row r="101" spans="1:16" x14ac:dyDescent="0.25">
      <c r="A101" s="3">
        <v>83</v>
      </c>
      <c r="B101" s="3">
        <v>49777193</v>
      </c>
      <c r="C101" s="3">
        <v>49.7</v>
      </c>
      <c r="D101" s="26">
        <v>14365</v>
      </c>
      <c r="E101" s="26">
        <v>14365</v>
      </c>
      <c r="F101" s="170">
        <f t="shared" si="3"/>
        <v>0</v>
      </c>
      <c r="G101" s="171">
        <f t="shared" si="4"/>
        <v>-3.9587283126511344E-2</v>
      </c>
      <c r="H101" s="172">
        <f t="shared" si="5"/>
        <v>-3.9587283126511344E-2</v>
      </c>
      <c r="I101" s="16"/>
      <c r="J101" s="24"/>
      <c r="K101" s="37"/>
      <c r="L101" s="37"/>
    </row>
    <row r="102" spans="1:16" x14ac:dyDescent="0.25">
      <c r="A102" s="3">
        <v>84</v>
      </c>
      <c r="B102" s="3">
        <v>49777196</v>
      </c>
      <c r="C102" s="3">
        <v>75.7</v>
      </c>
      <c r="D102" s="26">
        <v>16376</v>
      </c>
      <c r="E102" s="26">
        <v>16501</v>
      </c>
      <c r="F102" s="170">
        <f t="shared" si="3"/>
        <v>0.1075</v>
      </c>
      <c r="G102" s="171">
        <f t="shared" si="4"/>
        <v>-6.0296928222875419E-2</v>
      </c>
      <c r="H102" s="172">
        <f t="shared" si="5"/>
        <v>4.7203071777124579E-2</v>
      </c>
      <c r="I102" s="16"/>
      <c r="J102" s="24"/>
      <c r="K102" s="37"/>
      <c r="L102" s="37"/>
    </row>
    <row r="103" spans="1:16" x14ac:dyDescent="0.25">
      <c r="A103" s="3">
        <v>85</v>
      </c>
      <c r="B103" s="3">
        <v>49777188</v>
      </c>
      <c r="C103" s="3">
        <v>88.1</v>
      </c>
      <c r="D103" s="26">
        <v>42395</v>
      </c>
      <c r="E103" s="26">
        <v>42395</v>
      </c>
      <c r="F103" s="170">
        <f t="shared" si="3"/>
        <v>0</v>
      </c>
      <c r="G103" s="171">
        <f t="shared" si="4"/>
        <v>-7.0173835884218286E-2</v>
      </c>
      <c r="H103" s="172">
        <f t="shared" si="5"/>
        <v>-7.0173835884218286E-2</v>
      </c>
      <c r="I103" s="16"/>
      <c r="J103" s="24"/>
      <c r="K103" s="37"/>
      <c r="L103" s="37"/>
    </row>
    <row r="104" spans="1:16" x14ac:dyDescent="0.25">
      <c r="A104" s="3">
        <v>86</v>
      </c>
      <c r="B104" s="3">
        <v>49690031</v>
      </c>
      <c r="C104" s="3">
        <v>49</v>
      </c>
      <c r="D104" s="26">
        <v>36435</v>
      </c>
      <c r="E104" s="26">
        <v>36621</v>
      </c>
      <c r="F104" s="170">
        <f t="shared" si="3"/>
        <v>0.15995999999999999</v>
      </c>
      <c r="G104" s="171">
        <f t="shared" si="4"/>
        <v>-3.9029715758532306E-2</v>
      </c>
      <c r="H104" s="172">
        <f t="shared" si="5"/>
        <v>0.12093028424146768</v>
      </c>
      <c r="I104" s="16"/>
      <c r="J104" s="24"/>
      <c r="K104" s="37"/>
      <c r="L104" s="37"/>
    </row>
    <row r="105" spans="1:16" x14ac:dyDescent="0.25">
      <c r="A105" s="3">
        <v>87</v>
      </c>
      <c r="B105" s="3">
        <v>49730696</v>
      </c>
      <c r="C105" s="3">
        <v>42.6</v>
      </c>
      <c r="D105" s="26">
        <v>20725</v>
      </c>
      <c r="E105" s="26">
        <v>20741</v>
      </c>
      <c r="F105" s="170">
        <f t="shared" si="3"/>
        <v>1.376E-2</v>
      </c>
      <c r="G105" s="171">
        <f t="shared" si="4"/>
        <v>-3.3931956965581149E-2</v>
      </c>
      <c r="H105" s="172">
        <f t="shared" si="5"/>
        <v>-2.0171956965581148E-2</v>
      </c>
      <c r="I105" s="16"/>
      <c r="J105" s="24"/>
      <c r="K105" s="37"/>
      <c r="L105" s="37"/>
    </row>
    <row r="106" spans="1:16" x14ac:dyDescent="0.25">
      <c r="A106" s="3">
        <v>88</v>
      </c>
      <c r="B106" s="3">
        <v>49777183</v>
      </c>
      <c r="C106" s="3">
        <v>45</v>
      </c>
      <c r="D106" s="26">
        <v>12793</v>
      </c>
      <c r="E106" s="26">
        <v>12810</v>
      </c>
      <c r="F106" s="170">
        <f t="shared" si="3"/>
        <v>1.4619999999999999E-2</v>
      </c>
      <c r="G106" s="171">
        <f t="shared" si="4"/>
        <v>-3.5843616512937833E-2</v>
      </c>
      <c r="H106" s="172">
        <f t="shared" si="5"/>
        <v>-2.1223616512937832E-2</v>
      </c>
      <c r="I106" s="16"/>
      <c r="J106" s="160"/>
      <c r="K106" s="158"/>
      <c r="L106" s="158"/>
      <c r="M106" s="155"/>
      <c r="N106" s="155"/>
      <c r="O106" s="155"/>
      <c r="P106" s="155"/>
    </row>
    <row r="107" spans="1:16" x14ac:dyDescent="0.25">
      <c r="A107" s="3">
        <v>89</v>
      </c>
      <c r="B107" s="3">
        <v>49690045</v>
      </c>
      <c r="C107" s="3">
        <v>51.2</v>
      </c>
      <c r="D107" s="26">
        <v>41589</v>
      </c>
      <c r="E107" s="26">
        <v>41589</v>
      </c>
      <c r="F107" s="170">
        <f t="shared" si="3"/>
        <v>0</v>
      </c>
      <c r="G107" s="171">
        <f t="shared" si="4"/>
        <v>-4.078207034360927E-2</v>
      </c>
      <c r="H107" s="172">
        <f t="shared" si="5"/>
        <v>-4.078207034360927E-2</v>
      </c>
      <c r="I107" s="16"/>
      <c r="J107" s="160"/>
      <c r="K107" s="158"/>
      <c r="L107" s="158"/>
      <c r="M107" s="155"/>
      <c r="N107" s="155"/>
      <c r="O107" s="155"/>
      <c r="P107" s="155"/>
    </row>
    <row r="108" spans="1:16" x14ac:dyDescent="0.25">
      <c r="A108" s="3">
        <v>90</v>
      </c>
      <c r="B108" s="3">
        <v>49777189</v>
      </c>
      <c r="C108" s="3">
        <v>52.1</v>
      </c>
      <c r="D108" s="26">
        <v>31970</v>
      </c>
      <c r="E108" s="26">
        <v>31970</v>
      </c>
      <c r="F108" s="170">
        <f t="shared" si="3"/>
        <v>0</v>
      </c>
      <c r="G108" s="171">
        <f t="shared" si="4"/>
        <v>-4.1498942673868028E-2</v>
      </c>
      <c r="H108" s="172">
        <f t="shared" si="5"/>
        <v>-4.1498942673868028E-2</v>
      </c>
      <c r="I108" s="16"/>
      <c r="J108" s="160"/>
      <c r="K108" s="158"/>
      <c r="L108" s="158"/>
      <c r="M108" s="155"/>
      <c r="N108" s="155"/>
      <c r="O108" s="155"/>
      <c r="P108" s="155"/>
    </row>
    <row r="109" spans="1:16" x14ac:dyDescent="0.25">
      <c r="A109" s="3">
        <v>91</v>
      </c>
      <c r="B109" s="3">
        <v>49777185</v>
      </c>
      <c r="C109" s="3">
        <v>49.8</v>
      </c>
      <c r="D109" s="26">
        <v>43814</v>
      </c>
      <c r="E109" s="26">
        <v>44025</v>
      </c>
      <c r="F109" s="170">
        <f t="shared" si="3"/>
        <v>0.18145999999999998</v>
      </c>
      <c r="G109" s="171">
        <f t="shared" si="4"/>
        <v>-3.9666935607651201E-2</v>
      </c>
      <c r="H109" s="172">
        <f t="shared" si="5"/>
        <v>0.14179306439234879</v>
      </c>
      <c r="I109" s="16"/>
      <c r="J109" s="160"/>
      <c r="K109" s="158"/>
      <c r="L109" s="158"/>
      <c r="M109" s="155"/>
      <c r="N109" s="155"/>
      <c r="O109" s="155"/>
      <c r="P109" s="155"/>
    </row>
    <row r="110" spans="1:16" x14ac:dyDescent="0.25">
      <c r="A110" s="3">
        <v>92</v>
      </c>
      <c r="B110" s="3">
        <v>49777190</v>
      </c>
      <c r="C110" s="3">
        <v>75.5</v>
      </c>
      <c r="D110" s="26">
        <v>38876</v>
      </c>
      <c r="E110" s="26">
        <v>38876</v>
      </c>
      <c r="F110" s="170">
        <f t="shared" si="3"/>
        <v>0</v>
      </c>
      <c r="G110" s="171">
        <f t="shared" si="4"/>
        <v>-6.0137623260595692E-2</v>
      </c>
      <c r="H110" s="172">
        <f t="shared" si="5"/>
        <v>-6.0137623260595692E-2</v>
      </c>
      <c r="I110" s="16"/>
      <c r="J110" s="160"/>
      <c r="K110" s="158"/>
      <c r="L110" s="158"/>
      <c r="M110" s="155"/>
      <c r="N110" s="155"/>
      <c r="O110" s="155"/>
      <c r="P110" s="155"/>
    </row>
    <row r="111" spans="1:16" x14ac:dyDescent="0.25">
      <c r="A111" s="3">
        <v>93</v>
      </c>
      <c r="B111" s="3">
        <v>49730704</v>
      </c>
      <c r="C111" s="3">
        <v>34</v>
      </c>
      <c r="D111" s="26">
        <v>8239</v>
      </c>
      <c r="E111" s="26">
        <v>8239</v>
      </c>
      <c r="F111" s="170">
        <f t="shared" si="3"/>
        <v>0</v>
      </c>
      <c r="G111" s="171">
        <f t="shared" si="4"/>
        <v>-2.7081843587553028E-2</v>
      </c>
      <c r="H111" s="172">
        <f t="shared" si="5"/>
        <v>-2.7081843587553028E-2</v>
      </c>
      <c r="I111" s="16"/>
      <c r="J111" s="163"/>
      <c r="K111" s="160"/>
      <c r="L111" s="158"/>
      <c r="M111" s="155"/>
      <c r="N111" s="155"/>
      <c r="O111" s="155"/>
      <c r="P111" s="155"/>
    </row>
    <row r="112" spans="1:16" x14ac:dyDescent="0.25">
      <c r="A112" s="97" t="s">
        <v>3</v>
      </c>
      <c r="B112" s="97" t="s">
        <v>120</v>
      </c>
      <c r="C112" s="3">
        <v>49.1</v>
      </c>
      <c r="D112" s="17">
        <v>1.92</v>
      </c>
      <c r="E112" s="17">
        <v>1.998</v>
      </c>
      <c r="F112" s="170">
        <f>E112-D112</f>
        <v>7.8000000000000069E-2</v>
      </c>
      <c r="G112" s="171">
        <f t="shared" si="4"/>
        <v>-3.910936823967217E-2</v>
      </c>
      <c r="H112" s="172">
        <f t="shared" si="5"/>
        <v>3.88906317603279E-2</v>
      </c>
      <c r="I112" s="16"/>
      <c r="J112" s="164"/>
      <c r="K112" s="158"/>
      <c r="L112" s="158"/>
      <c r="M112" s="155"/>
      <c r="N112" s="155"/>
      <c r="O112" s="155"/>
      <c r="P112" s="155"/>
    </row>
    <row r="113" spans="1:16" x14ac:dyDescent="0.25">
      <c r="A113" s="3">
        <v>94</v>
      </c>
      <c r="B113" s="3">
        <v>49777209</v>
      </c>
      <c r="C113" s="3">
        <v>48.5</v>
      </c>
      <c r="D113" s="26">
        <v>4727</v>
      </c>
      <c r="E113" s="26">
        <v>4627</v>
      </c>
      <c r="F113" s="170">
        <f t="shared" si="3"/>
        <v>-8.5999999999999993E-2</v>
      </c>
      <c r="G113" s="171">
        <f t="shared" si="4"/>
        <v>-3.8631453352833002E-2</v>
      </c>
      <c r="H113" s="172">
        <f t="shared" si="5"/>
        <v>-0.12463145335283299</v>
      </c>
      <c r="I113" s="16"/>
      <c r="J113" s="163"/>
      <c r="K113" s="160"/>
      <c r="L113" s="158"/>
      <c r="M113" s="155"/>
      <c r="N113" s="155"/>
      <c r="O113" s="155"/>
      <c r="P113" s="155"/>
    </row>
    <row r="114" spans="1:16" x14ac:dyDescent="0.25">
      <c r="A114" s="3">
        <v>95</v>
      </c>
      <c r="B114" s="3">
        <v>49777195</v>
      </c>
      <c r="C114" s="3">
        <v>42.4</v>
      </c>
      <c r="D114" s="26">
        <v>22275</v>
      </c>
      <c r="E114" s="26">
        <v>22422</v>
      </c>
      <c r="F114" s="170">
        <f t="shared" si="3"/>
        <v>0.12642</v>
      </c>
      <c r="G114" s="171">
        <f t="shared" si="4"/>
        <v>-3.3772652003301422E-2</v>
      </c>
      <c r="H114" s="172">
        <f t="shared" si="5"/>
        <v>9.2647347996698576E-2</v>
      </c>
      <c r="I114" s="16"/>
      <c r="J114" s="160"/>
      <c r="K114" s="158"/>
      <c r="L114" s="158"/>
      <c r="M114" s="155"/>
      <c r="N114" s="155"/>
      <c r="O114" s="155"/>
      <c r="P114" s="155"/>
    </row>
    <row r="115" spans="1:16" x14ac:dyDescent="0.25">
      <c r="A115" s="3">
        <v>96</v>
      </c>
      <c r="B115" s="3">
        <v>49777187</v>
      </c>
      <c r="C115" s="3">
        <v>46</v>
      </c>
      <c r="D115" s="26">
        <v>37807</v>
      </c>
      <c r="E115" s="26">
        <v>38013</v>
      </c>
      <c r="F115" s="170">
        <f t="shared" si="3"/>
        <v>0.17715999999999998</v>
      </c>
      <c r="G115" s="171">
        <f t="shared" si="4"/>
        <v>-3.6640141324336455E-2</v>
      </c>
      <c r="H115" s="172">
        <f t="shared" si="5"/>
        <v>0.14051985867566352</v>
      </c>
      <c r="I115" s="16"/>
      <c r="J115" s="160"/>
      <c r="K115" s="158"/>
      <c r="L115" s="158"/>
      <c r="M115" s="155"/>
      <c r="N115" s="155"/>
      <c r="O115" s="155"/>
      <c r="P115" s="155"/>
    </row>
    <row r="116" spans="1:16" x14ac:dyDescent="0.25">
      <c r="A116" s="3">
        <v>97</v>
      </c>
      <c r="B116" s="3">
        <v>49730692</v>
      </c>
      <c r="C116" s="3">
        <v>52.4</v>
      </c>
      <c r="D116" s="26">
        <v>21052</v>
      </c>
      <c r="E116" s="26">
        <v>21052</v>
      </c>
      <c r="F116" s="170">
        <f t="shared" si="3"/>
        <v>0</v>
      </c>
      <c r="G116" s="171">
        <f t="shared" si="4"/>
        <v>-4.1737900117287605E-2</v>
      </c>
      <c r="H116" s="172">
        <f t="shared" si="5"/>
        <v>-4.1737900117287605E-2</v>
      </c>
      <c r="I116" s="16"/>
      <c r="J116" s="160"/>
      <c r="K116" s="158"/>
      <c r="L116" s="158"/>
      <c r="M116" s="155"/>
      <c r="N116" s="155"/>
      <c r="O116" s="155"/>
      <c r="P116" s="155"/>
    </row>
    <row r="117" spans="1:16" x14ac:dyDescent="0.25">
      <c r="A117" s="3">
        <v>98</v>
      </c>
      <c r="B117" s="3">
        <v>49730699</v>
      </c>
      <c r="C117" s="3">
        <v>51.7</v>
      </c>
      <c r="D117" s="26">
        <v>48291</v>
      </c>
      <c r="E117" s="26">
        <v>48440</v>
      </c>
      <c r="F117" s="170">
        <f t="shared" si="3"/>
        <v>0.12814</v>
      </c>
      <c r="G117" s="171">
        <f t="shared" si="4"/>
        <v>-4.1180332749308574E-2</v>
      </c>
      <c r="H117" s="172">
        <f t="shared" si="5"/>
        <v>8.695966725069143E-2</v>
      </c>
      <c r="I117" s="16"/>
      <c r="J117" s="160"/>
      <c r="K117" s="158"/>
      <c r="L117" s="158"/>
      <c r="M117" s="155"/>
      <c r="N117" s="155"/>
      <c r="O117" s="155"/>
      <c r="P117" s="155"/>
    </row>
    <row r="118" spans="1:16" x14ac:dyDescent="0.25">
      <c r="A118" s="3">
        <v>99</v>
      </c>
      <c r="B118" s="3">
        <v>49730683</v>
      </c>
      <c r="C118" s="3">
        <v>50.1</v>
      </c>
      <c r="D118" s="26">
        <v>37950</v>
      </c>
      <c r="E118" s="26">
        <v>38195</v>
      </c>
      <c r="F118" s="170">
        <f t="shared" si="3"/>
        <v>0.2107</v>
      </c>
      <c r="G118" s="171">
        <f t="shared" si="4"/>
        <v>-3.9905893051070791E-2</v>
      </c>
      <c r="H118" s="172">
        <f t="shared" si="5"/>
        <v>0.17079410694892921</v>
      </c>
      <c r="I118" s="16"/>
      <c r="J118" s="160"/>
      <c r="K118" s="158"/>
      <c r="L118" s="158"/>
      <c r="M118" s="155"/>
      <c r="N118" s="155"/>
      <c r="O118" s="155"/>
      <c r="P118" s="155"/>
    </row>
    <row r="119" spans="1:16" x14ac:dyDescent="0.25">
      <c r="A119" s="3">
        <v>100</v>
      </c>
      <c r="B119" s="3">
        <v>49730685</v>
      </c>
      <c r="C119" s="3">
        <v>76.599999999999994</v>
      </c>
      <c r="D119" s="26">
        <v>27910</v>
      </c>
      <c r="E119" s="26">
        <v>28037</v>
      </c>
      <c r="F119" s="170">
        <f t="shared" si="3"/>
        <v>0.10922</v>
      </c>
      <c r="G119" s="171">
        <f t="shared" si="4"/>
        <v>-6.101380055313417E-2</v>
      </c>
      <c r="H119" s="172">
        <f t="shared" si="5"/>
        <v>4.8206199446865827E-2</v>
      </c>
      <c r="I119" s="16"/>
      <c r="J119" s="160"/>
      <c r="K119" s="158"/>
      <c r="L119" s="158"/>
      <c r="M119" s="155"/>
      <c r="N119" s="155"/>
      <c r="O119" s="155"/>
      <c r="P119" s="155"/>
    </row>
    <row r="120" spans="1:16" x14ac:dyDescent="0.25">
      <c r="A120" s="3">
        <v>101</v>
      </c>
      <c r="B120" s="3">
        <v>49730406</v>
      </c>
      <c r="C120" s="3">
        <v>90.4</v>
      </c>
      <c r="D120" s="26">
        <v>75056</v>
      </c>
      <c r="E120" s="26">
        <v>75264</v>
      </c>
      <c r="F120" s="170">
        <f t="shared" si="3"/>
        <v>0.17887999999999998</v>
      </c>
      <c r="G120" s="171">
        <f t="shared" si="4"/>
        <v>-7.200584295043512E-2</v>
      </c>
      <c r="H120" s="172">
        <f t="shared" si="5"/>
        <v>0.10687415704956486</v>
      </c>
      <c r="I120" s="16"/>
      <c r="J120" s="160"/>
      <c r="K120" s="158"/>
      <c r="L120" s="158"/>
      <c r="M120" s="155"/>
      <c r="N120" s="155"/>
      <c r="O120" s="155"/>
      <c r="P120" s="155"/>
    </row>
    <row r="121" spans="1:16" x14ac:dyDescent="0.25">
      <c r="A121" s="3">
        <v>102</v>
      </c>
      <c r="B121" s="3">
        <v>49730702</v>
      </c>
      <c r="C121" s="3">
        <v>48</v>
      </c>
      <c r="D121" s="26">
        <v>37132</v>
      </c>
      <c r="E121" s="26">
        <v>37241</v>
      </c>
      <c r="F121" s="170">
        <f t="shared" si="3"/>
        <v>9.3740000000000004E-2</v>
      </c>
      <c r="G121" s="171">
        <f t="shared" si="4"/>
        <v>-3.8233190947133684E-2</v>
      </c>
      <c r="H121" s="172">
        <f t="shared" si="5"/>
        <v>5.550680905286632E-2</v>
      </c>
      <c r="I121" s="16"/>
      <c r="J121" s="160"/>
      <c r="K121" s="158"/>
      <c r="L121" s="158"/>
      <c r="M121" s="155"/>
      <c r="N121" s="155"/>
      <c r="O121" s="155"/>
      <c r="P121" s="155"/>
    </row>
    <row r="122" spans="1:16" x14ac:dyDescent="0.25">
      <c r="A122" s="3">
        <v>103</v>
      </c>
      <c r="B122" s="3">
        <v>49730700</v>
      </c>
      <c r="C122" s="3">
        <v>42.5</v>
      </c>
      <c r="D122" s="26">
        <v>32051</v>
      </c>
      <c r="E122" s="26">
        <v>32173</v>
      </c>
      <c r="F122" s="170">
        <f t="shared" si="3"/>
        <v>0.10492</v>
      </c>
      <c r="G122" s="171">
        <f t="shared" si="4"/>
        <v>-3.3852304484441285E-2</v>
      </c>
      <c r="H122" s="172">
        <f t="shared" si="5"/>
        <v>7.1067695515558721E-2</v>
      </c>
      <c r="I122" s="16"/>
      <c r="J122" s="160"/>
      <c r="K122" s="158"/>
      <c r="L122" s="158"/>
      <c r="M122" s="155"/>
      <c r="N122" s="155"/>
      <c r="O122" s="155"/>
      <c r="P122" s="155"/>
    </row>
    <row r="123" spans="1:16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170">
        <f t="shared" si="3"/>
        <v>0</v>
      </c>
      <c r="G123" s="171">
        <f t="shared" si="4"/>
        <v>-3.616222643749728E-2</v>
      </c>
      <c r="H123" s="172">
        <f t="shared" si="5"/>
        <v>-3.616222643749728E-2</v>
      </c>
      <c r="I123" s="16"/>
      <c r="J123" s="160"/>
      <c r="K123" s="158"/>
      <c r="L123" s="158"/>
      <c r="M123" s="155"/>
      <c r="N123" s="155"/>
      <c r="O123" s="155"/>
      <c r="P123" s="155"/>
    </row>
    <row r="124" spans="1:16" x14ac:dyDescent="0.25">
      <c r="A124" s="3">
        <v>105</v>
      </c>
      <c r="B124" s="3">
        <v>49730684</v>
      </c>
      <c r="C124" s="3">
        <v>51.7</v>
      </c>
      <c r="D124" s="26">
        <v>33943</v>
      </c>
      <c r="E124" s="26">
        <v>34142</v>
      </c>
      <c r="F124" s="170">
        <f t="shared" si="3"/>
        <v>0.17113999999999999</v>
      </c>
      <c r="G124" s="171">
        <f t="shared" si="4"/>
        <v>-4.1180332749308574E-2</v>
      </c>
      <c r="H124" s="172">
        <f t="shared" si="5"/>
        <v>0.12995966725069141</v>
      </c>
      <c r="I124" s="16"/>
      <c r="J124" s="160"/>
      <c r="K124" s="158"/>
      <c r="L124" s="158"/>
      <c r="M124" s="155"/>
      <c r="N124" s="155"/>
      <c r="O124" s="155"/>
      <c r="P124" s="155"/>
    </row>
    <row r="125" spans="1:16" x14ac:dyDescent="0.25">
      <c r="A125" s="3">
        <v>106</v>
      </c>
      <c r="B125" s="3">
        <v>49730698</v>
      </c>
      <c r="C125" s="3">
        <v>51.8</v>
      </c>
      <c r="D125" s="26">
        <v>39096</v>
      </c>
      <c r="E125" s="26">
        <v>39218</v>
      </c>
      <c r="F125" s="170">
        <f t="shared" si="3"/>
        <v>0.10492</v>
      </c>
      <c r="G125" s="171">
        <f t="shared" si="4"/>
        <v>-4.1259985230448437E-2</v>
      </c>
      <c r="H125" s="172">
        <f t="shared" si="5"/>
        <v>6.3660014769551562E-2</v>
      </c>
      <c r="I125" s="16"/>
      <c r="J125" s="160"/>
      <c r="K125" s="158"/>
      <c r="L125" s="158"/>
      <c r="M125" s="155"/>
      <c r="N125" s="155"/>
      <c r="O125" s="155"/>
      <c r="P125" s="155"/>
    </row>
    <row r="126" spans="1:16" x14ac:dyDescent="0.25">
      <c r="A126" s="3">
        <v>107</v>
      </c>
      <c r="B126" s="3">
        <v>49730701</v>
      </c>
      <c r="C126" s="3">
        <v>49.9</v>
      </c>
      <c r="D126" s="26">
        <v>6674</v>
      </c>
      <c r="E126" s="26">
        <v>6778</v>
      </c>
      <c r="F126" s="170">
        <f t="shared" si="3"/>
        <v>8.9439999999999992E-2</v>
      </c>
      <c r="G126" s="171">
        <f t="shared" si="4"/>
        <v>-3.9746588088791064E-2</v>
      </c>
      <c r="H126" s="172">
        <f t="shared" si="5"/>
        <v>4.9693411911208928E-2</v>
      </c>
      <c r="I126" s="16"/>
      <c r="J126" s="160"/>
      <c r="K126" s="158"/>
      <c r="L126" s="158"/>
      <c r="M126" s="155"/>
      <c r="N126" s="155"/>
      <c r="O126" s="155"/>
      <c r="P126" s="155"/>
    </row>
    <row r="127" spans="1:16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170">
        <f t="shared" si="3"/>
        <v>0</v>
      </c>
      <c r="G127" s="171">
        <f t="shared" si="4"/>
        <v>-4.4047822070343606E-2</v>
      </c>
      <c r="H127" s="172">
        <f t="shared" si="5"/>
        <v>-4.4047822070343606E-2</v>
      </c>
      <c r="I127" s="16"/>
      <c r="J127" s="160"/>
      <c r="K127" s="158"/>
      <c r="L127" s="158"/>
      <c r="M127" s="155"/>
      <c r="N127" s="155"/>
      <c r="O127" s="155"/>
      <c r="P127" s="155"/>
    </row>
    <row r="128" spans="1:16" x14ac:dyDescent="0.25">
      <c r="A128" s="3">
        <v>109</v>
      </c>
      <c r="B128" s="3">
        <v>49730703</v>
      </c>
      <c r="C128" s="3">
        <v>61.8</v>
      </c>
      <c r="D128" s="26">
        <v>44918</v>
      </c>
      <c r="E128" s="26">
        <v>45210</v>
      </c>
      <c r="F128" s="170">
        <f t="shared" si="3"/>
        <v>0.25112000000000001</v>
      </c>
      <c r="G128" s="171">
        <f t="shared" si="4"/>
        <v>-4.922523334443462E-2</v>
      </c>
      <c r="H128" s="172">
        <f t="shared" si="5"/>
        <v>0.20189476665556538</v>
      </c>
      <c r="I128" s="16"/>
      <c r="J128" s="160"/>
      <c r="K128" s="158"/>
      <c r="L128" s="158"/>
      <c r="M128" s="155"/>
      <c r="N128" s="155"/>
      <c r="O128" s="155"/>
      <c r="P128" s="155"/>
    </row>
    <row r="129" spans="1:16" x14ac:dyDescent="0.25">
      <c r="A129" s="3">
        <v>110</v>
      </c>
      <c r="B129" s="3">
        <v>49730697</v>
      </c>
      <c r="C129" s="3">
        <v>47.7</v>
      </c>
      <c r="D129" s="26">
        <v>38099</v>
      </c>
      <c r="E129" s="26">
        <v>38286</v>
      </c>
      <c r="F129" s="170">
        <f t="shared" si="3"/>
        <v>0.16081999999999999</v>
      </c>
      <c r="G129" s="171">
        <f t="shared" si="4"/>
        <v>-3.7994233503714107E-2</v>
      </c>
      <c r="H129" s="172">
        <f t="shared" si="5"/>
        <v>0.12282576649628588</v>
      </c>
      <c r="I129" s="16"/>
      <c r="J129" s="160"/>
      <c r="K129" s="158"/>
      <c r="L129" s="158"/>
      <c r="M129" s="155"/>
      <c r="N129" s="155"/>
      <c r="O129" s="155"/>
      <c r="P129" s="155"/>
    </row>
    <row r="130" spans="1:16" x14ac:dyDescent="0.25">
      <c r="A130" s="3">
        <v>111</v>
      </c>
      <c r="B130" s="3">
        <v>49690048</v>
      </c>
      <c r="C130" s="3">
        <v>51.2</v>
      </c>
      <c r="D130" s="26">
        <v>30521</v>
      </c>
      <c r="E130" s="26">
        <v>30521</v>
      </c>
      <c r="F130" s="170">
        <f t="shared" si="3"/>
        <v>0</v>
      </c>
      <c r="G130" s="171">
        <f t="shared" si="4"/>
        <v>-4.078207034360927E-2</v>
      </c>
      <c r="H130" s="172">
        <f t="shared" si="5"/>
        <v>-4.078207034360927E-2</v>
      </c>
      <c r="I130" s="16"/>
      <c r="J130" s="160"/>
      <c r="K130" s="158"/>
      <c r="L130" s="158"/>
      <c r="M130" s="155"/>
      <c r="N130" s="155"/>
      <c r="O130" s="155"/>
      <c r="P130" s="155"/>
    </row>
    <row r="131" spans="1:16" x14ac:dyDescent="0.25">
      <c r="A131" s="3">
        <v>112</v>
      </c>
      <c r="B131" s="3">
        <v>49777198</v>
      </c>
      <c r="C131" s="3">
        <v>51.9</v>
      </c>
      <c r="D131" s="26">
        <v>44615</v>
      </c>
      <c r="E131" s="26">
        <v>44720</v>
      </c>
      <c r="F131" s="170">
        <f t="shared" si="3"/>
        <v>9.0299999999999991E-2</v>
      </c>
      <c r="G131" s="171">
        <f t="shared" si="4"/>
        <v>-4.1339637711588301E-2</v>
      </c>
      <c r="H131" s="172">
        <f t="shared" si="5"/>
        <v>4.8960362288411691E-2</v>
      </c>
      <c r="I131" s="16"/>
      <c r="J131" s="160"/>
      <c r="K131" s="158"/>
      <c r="L131" s="158"/>
      <c r="M131" s="155"/>
      <c r="N131" s="155"/>
      <c r="O131" s="155"/>
      <c r="P131" s="155"/>
    </row>
    <row r="132" spans="1:16" x14ac:dyDescent="0.25">
      <c r="A132" s="3">
        <v>113</v>
      </c>
      <c r="B132" s="3">
        <v>49690041</v>
      </c>
      <c r="C132" s="3">
        <v>50.1</v>
      </c>
      <c r="D132" s="26">
        <v>27431</v>
      </c>
      <c r="E132" s="26">
        <v>27431</v>
      </c>
      <c r="F132" s="170">
        <f t="shared" si="3"/>
        <v>0</v>
      </c>
      <c r="G132" s="171">
        <f t="shared" si="4"/>
        <v>-3.9905893051070791E-2</v>
      </c>
      <c r="H132" s="172">
        <f t="shared" si="5"/>
        <v>-3.9905893051070791E-2</v>
      </c>
      <c r="I132" s="16"/>
      <c r="J132" s="160"/>
      <c r="K132" s="158"/>
      <c r="L132" s="158"/>
      <c r="M132" s="155"/>
      <c r="N132" s="155"/>
      <c r="O132" s="155"/>
      <c r="P132" s="155"/>
    </row>
    <row r="133" spans="1:16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170">
        <f t="shared" si="3"/>
        <v>0</v>
      </c>
      <c r="G133" s="171">
        <f t="shared" si="4"/>
        <v>-4.8667665976455596E-2</v>
      </c>
      <c r="H133" s="172">
        <f t="shared" si="5"/>
        <v>-4.8667665976455596E-2</v>
      </c>
      <c r="I133" s="16"/>
      <c r="J133" s="160"/>
      <c r="K133" s="158"/>
      <c r="L133" s="158"/>
      <c r="M133" s="155"/>
      <c r="N133" s="155"/>
      <c r="O133" s="155"/>
      <c r="P133" s="155"/>
    </row>
    <row r="134" spans="1:16" x14ac:dyDescent="0.25">
      <c r="A134" s="3">
        <v>115</v>
      </c>
      <c r="B134" s="3">
        <v>49730687</v>
      </c>
      <c r="C134" s="3">
        <v>59.9</v>
      </c>
      <c r="D134" s="26">
        <v>44147</v>
      </c>
      <c r="E134" s="26">
        <v>44221</v>
      </c>
      <c r="F134" s="170">
        <f t="shared" si="3"/>
        <v>6.3640000000000002E-2</v>
      </c>
      <c r="G134" s="171">
        <f t="shared" si="4"/>
        <v>-4.7711836202777254E-2</v>
      </c>
      <c r="H134" s="172">
        <f t="shared" si="5"/>
        <v>1.5928163797222748E-2</v>
      </c>
      <c r="I134" s="16"/>
      <c r="J134" s="160"/>
      <c r="K134" s="158"/>
      <c r="L134" s="158"/>
      <c r="M134" s="155"/>
      <c r="N134" s="155"/>
      <c r="O134" s="155"/>
      <c r="P134" s="155"/>
    </row>
    <row r="135" spans="1:16" x14ac:dyDescent="0.25">
      <c r="A135" s="3">
        <v>116</v>
      </c>
      <c r="B135" s="3">
        <v>49730690</v>
      </c>
      <c r="C135" s="3">
        <v>45.8</v>
      </c>
      <c r="D135" s="26">
        <v>12981</v>
      </c>
      <c r="E135" s="26">
        <v>13061</v>
      </c>
      <c r="F135" s="170">
        <f t="shared" si="3"/>
        <v>6.88E-2</v>
      </c>
      <c r="G135" s="171">
        <f t="shared" si="4"/>
        <v>-3.6480836362056727E-2</v>
      </c>
      <c r="H135" s="172">
        <f t="shared" si="5"/>
        <v>3.2319163637943273E-2</v>
      </c>
      <c r="I135" s="18"/>
      <c r="J135" s="24"/>
      <c r="K135" s="37"/>
      <c r="L135" s="37"/>
    </row>
    <row r="136" spans="1:16" x14ac:dyDescent="0.25">
      <c r="A136" s="3">
        <v>117</v>
      </c>
      <c r="B136" s="3">
        <v>49730691</v>
      </c>
      <c r="C136" s="3">
        <v>51.6</v>
      </c>
      <c r="D136" s="26">
        <v>43164</v>
      </c>
      <c r="E136" s="26">
        <v>43312</v>
      </c>
      <c r="F136" s="170">
        <f t="shared" si="3"/>
        <v>0.12728</v>
      </c>
      <c r="G136" s="171">
        <f t="shared" si="4"/>
        <v>-4.1100680268168717E-2</v>
      </c>
      <c r="H136" s="172">
        <f t="shared" si="5"/>
        <v>8.6179319731831294E-2</v>
      </c>
      <c r="I136" s="24"/>
      <c r="J136" s="24"/>
      <c r="K136" s="37"/>
      <c r="L136" s="37"/>
    </row>
    <row r="137" spans="1:16" x14ac:dyDescent="0.25">
      <c r="A137" s="231" t="s">
        <v>4</v>
      </c>
      <c r="B137" s="232"/>
      <c r="C137" s="44">
        <f>SUM(C19:C136)</f>
        <v>6906.1</v>
      </c>
      <c r="D137" s="26"/>
      <c r="E137" s="26"/>
      <c r="F137" s="172">
        <f>SUM(F19:F136)</f>
        <v>10.06288</v>
      </c>
      <c r="G137" s="172">
        <f>SUM(G19:G136)</f>
        <v>-5.5008799999999995</v>
      </c>
      <c r="H137" s="172">
        <f>SUM(H19:H136)</f>
        <v>4.5620000000000003</v>
      </c>
      <c r="I137" s="24"/>
      <c r="J137" s="24"/>
      <c r="K137" s="37"/>
      <c r="L137" s="37"/>
    </row>
  </sheetData>
  <mergeCells count="24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9"/>
  <sheetViews>
    <sheetView topLeftCell="A61" workbookViewId="0">
      <selection activeCell="E81" sqref="E81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0.5703125" style="37" customWidth="1"/>
    <col min="5" max="5" width="10.57031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2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2" ht="9.75" customHeight="1" x14ac:dyDescent="0.3">
      <c r="A2" s="35"/>
      <c r="B2" s="35"/>
      <c r="C2" s="35"/>
      <c r="D2" s="35"/>
      <c r="E2" s="35"/>
      <c r="F2" s="10"/>
      <c r="G2" s="11"/>
      <c r="H2" s="11"/>
      <c r="I2" s="72"/>
      <c r="J2" s="72"/>
      <c r="K2" s="72"/>
      <c r="L2" s="71"/>
    </row>
    <row r="3" spans="1:12" ht="40.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72"/>
      <c r="J3" s="72"/>
      <c r="K3" s="72"/>
      <c r="L3" s="71"/>
    </row>
    <row r="4" spans="1:12" ht="18.75" x14ac:dyDescent="0.25">
      <c r="A4" s="207" t="s">
        <v>48</v>
      </c>
      <c r="B4" s="207"/>
      <c r="C4" s="207"/>
      <c r="D4" s="207"/>
      <c r="E4" s="207"/>
      <c r="F4" s="207"/>
      <c r="G4" s="207"/>
      <c r="H4" s="207"/>
      <c r="I4" s="72"/>
      <c r="J4" s="72"/>
      <c r="K4" s="72"/>
      <c r="L4" s="71"/>
    </row>
    <row r="5" spans="1:12" ht="18.75" x14ac:dyDescent="0.25">
      <c r="A5" s="65"/>
      <c r="B5" s="65"/>
      <c r="C5" s="65"/>
      <c r="D5" s="65"/>
      <c r="E5" s="79"/>
      <c r="F5" s="79"/>
      <c r="G5" s="79"/>
      <c r="H5" s="79"/>
      <c r="I5" s="79"/>
      <c r="J5" s="70"/>
      <c r="K5" s="65"/>
      <c r="L5" s="65"/>
    </row>
    <row r="6" spans="1:12" ht="36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 t="s">
        <v>22</v>
      </c>
      <c r="J6" s="211" t="s">
        <v>23</v>
      </c>
      <c r="K6" s="212"/>
      <c r="L6" s="65"/>
    </row>
    <row r="7" spans="1:12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49</v>
      </c>
      <c r="H7" s="68"/>
      <c r="I7" s="62"/>
      <c r="J7" s="213"/>
      <c r="K7" s="214"/>
      <c r="L7" s="65"/>
    </row>
    <row r="8" spans="1:12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213"/>
      <c r="K8" s="214"/>
      <c r="L8" s="65"/>
    </row>
    <row r="9" spans="1:12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213"/>
      <c r="K9" s="214"/>
      <c r="L9" s="65"/>
    </row>
    <row r="10" spans="1:12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117.044</v>
      </c>
      <c r="H10" s="63"/>
      <c r="I10" s="62"/>
      <c r="J10" s="215"/>
      <c r="K10" s="216"/>
      <c r="L10" s="65"/>
    </row>
    <row r="11" spans="1:12" ht="18.75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98.343737142857123</v>
      </c>
      <c r="H11" s="63"/>
      <c r="I11" s="62"/>
      <c r="J11" s="61"/>
      <c r="K11" s="66"/>
      <c r="L11" s="65"/>
    </row>
    <row r="12" spans="1:12" ht="18.75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18.700262857142874</v>
      </c>
      <c r="H12" s="63"/>
      <c r="I12" s="62"/>
      <c r="J12" s="61" t="s">
        <v>31</v>
      </c>
      <c r="K12" s="66"/>
      <c r="L12" s="65"/>
    </row>
    <row r="13" spans="1:12" ht="18.75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  <c r="I13" s="62"/>
      <c r="J13" s="61"/>
      <c r="K13" s="66"/>
      <c r="L13" s="65"/>
    </row>
    <row r="14" spans="1:12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v>18.783999999999999</v>
      </c>
      <c r="H14" s="63"/>
      <c r="I14" s="62"/>
      <c r="J14" s="224" t="s">
        <v>38</v>
      </c>
      <c r="K14" s="224"/>
      <c r="L14" s="61"/>
    </row>
    <row r="15" spans="1:12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62"/>
      <c r="J15" s="224"/>
      <c r="K15" s="224"/>
      <c r="L15" s="61"/>
    </row>
    <row r="16" spans="1:12" x14ac:dyDescent="0.25">
      <c r="G16" s="16"/>
      <c r="H16" s="16"/>
    </row>
    <row r="18" spans="1:19" ht="36" x14ac:dyDescent="0.25">
      <c r="A18" s="1" t="s">
        <v>0</v>
      </c>
      <c r="B18" s="60" t="s">
        <v>1</v>
      </c>
      <c r="C18" s="1" t="s">
        <v>2</v>
      </c>
      <c r="D18" s="12" t="s">
        <v>42</v>
      </c>
      <c r="E18" s="12" t="s">
        <v>50</v>
      </c>
      <c r="F18" s="12" t="s">
        <v>32</v>
      </c>
      <c r="G18" s="59" t="s">
        <v>15</v>
      </c>
      <c r="H18" s="58" t="s">
        <v>35</v>
      </c>
      <c r="I18" s="57"/>
      <c r="J18" s="56"/>
      <c r="K18" s="55"/>
      <c r="L18" s="55"/>
      <c r="M18" s="55"/>
      <c r="N18" s="55"/>
      <c r="O18" s="55"/>
      <c r="P18" s="55"/>
      <c r="Q18" s="55"/>
      <c r="R18" s="55"/>
      <c r="S18" s="55"/>
    </row>
    <row r="19" spans="1:19" x14ac:dyDescent="0.25">
      <c r="A19" s="3">
        <v>1</v>
      </c>
      <c r="B19" s="3">
        <v>49694375</v>
      </c>
      <c r="C19" s="3">
        <v>51.7</v>
      </c>
      <c r="D19" s="25">
        <v>32123</v>
      </c>
      <c r="E19" s="25">
        <v>33685</v>
      </c>
      <c r="F19" s="2">
        <f t="shared" ref="F19:F81" si="0">(E19-D19)*0.00086</f>
        <v>1.3433200000000001</v>
      </c>
      <c r="G19" s="14">
        <f>C19/6908.6*$G$12</f>
        <v>0.13994204176161401</v>
      </c>
      <c r="H19" s="15">
        <f t="shared" ref="H19:H82" si="1">F19+G19</f>
        <v>1.483262041761614</v>
      </c>
      <c r="Q19" s="45"/>
      <c r="R19" s="45"/>
    </row>
    <row r="20" spans="1:19" x14ac:dyDescent="0.25">
      <c r="A20" s="3">
        <v>2</v>
      </c>
      <c r="B20" s="3">
        <v>49694370</v>
      </c>
      <c r="C20" s="3">
        <v>48.8</v>
      </c>
      <c r="D20" s="25">
        <v>25074</v>
      </c>
      <c r="E20" s="25">
        <v>26269</v>
      </c>
      <c r="F20" s="2">
        <f t="shared" si="0"/>
        <v>1.0277000000000001</v>
      </c>
      <c r="G20" s="14">
        <f>C20/6908.6*$G$12</f>
        <v>0.13209229473823528</v>
      </c>
      <c r="H20" s="15">
        <f t="shared" si="1"/>
        <v>1.1597922947382353</v>
      </c>
      <c r="Q20" s="45"/>
      <c r="R20" s="45"/>
    </row>
    <row r="21" spans="1:19" x14ac:dyDescent="0.25">
      <c r="A21" s="3">
        <v>3</v>
      </c>
      <c r="B21" s="3">
        <v>49694359</v>
      </c>
      <c r="C21" s="3">
        <v>79.8</v>
      </c>
      <c r="D21" s="25">
        <v>27878</v>
      </c>
      <c r="E21" s="25">
        <v>29147</v>
      </c>
      <c r="F21" s="2">
        <f t="shared" si="0"/>
        <v>1.09134</v>
      </c>
      <c r="G21" s="14">
        <f>C21/6908.6*$G$12</f>
        <v>0.21600338360883556</v>
      </c>
      <c r="H21" s="15">
        <f t="shared" si="1"/>
        <v>1.3073433836088355</v>
      </c>
      <c r="Q21" s="45"/>
      <c r="R21" s="45"/>
    </row>
    <row r="22" spans="1:19" x14ac:dyDescent="0.25">
      <c r="A22" s="3">
        <v>4</v>
      </c>
      <c r="B22" s="3">
        <v>49694358</v>
      </c>
      <c r="C22" s="3">
        <v>84.3</v>
      </c>
      <c r="D22" s="25">
        <v>57976</v>
      </c>
      <c r="E22" s="25">
        <v>61002</v>
      </c>
      <c r="F22" s="2">
        <f t="shared" si="0"/>
        <v>2.60236</v>
      </c>
      <c r="G22" s="14">
        <f>C22/6908.6*$G$12</f>
        <v>0.22818402554166461</v>
      </c>
      <c r="H22" s="15">
        <f t="shared" si="1"/>
        <v>2.8305440255416645</v>
      </c>
      <c r="Q22" s="45"/>
      <c r="R22" s="45"/>
    </row>
    <row r="23" spans="1:19" x14ac:dyDescent="0.25">
      <c r="A23" s="3">
        <v>5</v>
      </c>
      <c r="B23" s="3">
        <v>49694360</v>
      </c>
      <c r="C23" s="3">
        <v>84.4</v>
      </c>
      <c r="D23" s="25">
        <v>41869</v>
      </c>
      <c r="E23" s="25">
        <v>43987</v>
      </c>
      <c r="F23" s="2">
        <f t="shared" si="0"/>
        <v>1.82148</v>
      </c>
      <c r="G23" s="14">
        <f t="shared" ref="G23:G86" si="2">C23*$G$12/6908.6</f>
        <v>0.22845470647350527</v>
      </c>
      <c r="H23" s="15">
        <f t="shared" si="1"/>
        <v>2.0499347064735054</v>
      </c>
      <c r="Q23" s="45"/>
      <c r="R23" s="45"/>
    </row>
    <row r="24" spans="1:19" x14ac:dyDescent="0.25">
      <c r="A24" s="3">
        <v>6</v>
      </c>
      <c r="B24" s="3">
        <v>49694353</v>
      </c>
      <c r="C24" s="3">
        <v>57.9</v>
      </c>
      <c r="D24" s="25">
        <v>16017</v>
      </c>
      <c r="E24" s="25">
        <v>17007</v>
      </c>
      <c r="F24" s="2">
        <f t="shared" si="0"/>
        <v>0.85139999999999993</v>
      </c>
      <c r="G24" s="14">
        <f t="shared" si="2"/>
        <v>0.15672425953573407</v>
      </c>
      <c r="H24" s="15">
        <f t="shared" si="1"/>
        <v>1.008124259535734</v>
      </c>
      <c r="Q24" s="45"/>
      <c r="R24" s="45"/>
    </row>
    <row r="25" spans="1:19" x14ac:dyDescent="0.25">
      <c r="A25" s="3">
        <v>7</v>
      </c>
      <c r="B25" s="3">
        <v>49694367</v>
      </c>
      <c r="C25" s="3">
        <v>43.1</v>
      </c>
      <c r="D25" s="25">
        <v>20556</v>
      </c>
      <c r="E25" s="25">
        <v>21550</v>
      </c>
      <c r="F25" s="2">
        <f t="shared" si="0"/>
        <v>0.85483999999999993</v>
      </c>
      <c r="G25" s="14">
        <f t="shared" si="2"/>
        <v>0.11666348162331845</v>
      </c>
      <c r="H25" s="15">
        <f t="shared" si="1"/>
        <v>0.97150348162331834</v>
      </c>
      <c r="Q25" s="45"/>
      <c r="R25" s="45"/>
    </row>
    <row r="26" spans="1:19" x14ac:dyDescent="0.25">
      <c r="A26" s="3">
        <v>8</v>
      </c>
      <c r="B26" s="53">
        <v>49694352</v>
      </c>
      <c r="C26" s="3">
        <v>45.5</v>
      </c>
      <c r="D26" s="25">
        <v>20109</v>
      </c>
      <c r="E26" s="25">
        <v>21362</v>
      </c>
      <c r="F26" s="2">
        <f t="shared" si="0"/>
        <v>1.07758</v>
      </c>
      <c r="G26" s="14">
        <f t="shared" si="2"/>
        <v>0.12315982398749395</v>
      </c>
      <c r="H26" s="15">
        <f t="shared" si="1"/>
        <v>1.200739823987494</v>
      </c>
      <c r="J26" s="54" t="s">
        <v>46</v>
      </c>
      <c r="Q26" s="45"/>
      <c r="R26" s="45"/>
    </row>
    <row r="27" spans="1:19" x14ac:dyDescent="0.25">
      <c r="A27" s="3">
        <v>9</v>
      </c>
      <c r="B27" s="53">
        <v>49694372</v>
      </c>
      <c r="C27" s="3">
        <v>52</v>
      </c>
      <c r="D27" s="25">
        <v>18259</v>
      </c>
      <c r="E27" s="25">
        <v>18339</v>
      </c>
      <c r="F27" s="2">
        <f t="shared" si="0"/>
        <v>6.88E-2</v>
      </c>
      <c r="G27" s="14">
        <f t="shared" si="2"/>
        <v>0.14075408455713595</v>
      </c>
      <c r="H27" s="15">
        <f t="shared" si="1"/>
        <v>0.20955408455713595</v>
      </c>
      <c r="Q27" s="45"/>
      <c r="R27" s="45"/>
    </row>
    <row r="28" spans="1:19" x14ac:dyDescent="0.25">
      <c r="A28" s="3">
        <v>10</v>
      </c>
      <c r="B28" s="4">
        <v>49694378</v>
      </c>
      <c r="C28" s="3">
        <v>52.6</v>
      </c>
      <c r="D28" s="25">
        <v>30637</v>
      </c>
      <c r="E28" s="25">
        <v>32335</v>
      </c>
      <c r="F28" s="2">
        <f t="shared" si="0"/>
        <v>1.46028</v>
      </c>
      <c r="G28" s="14">
        <f t="shared" si="2"/>
        <v>0.14237817014817983</v>
      </c>
      <c r="H28" s="15">
        <f t="shared" si="1"/>
        <v>1.6026581701481799</v>
      </c>
      <c r="Q28" s="45"/>
      <c r="R28" s="45"/>
    </row>
    <row r="29" spans="1:19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0.13669387057952626</v>
      </c>
      <c r="H29" s="15">
        <f t="shared" si="1"/>
        <v>0.13669387057952626</v>
      </c>
      <c r="Q29" s="45"/>
      <c r="R29" s="45"/>
    </row>
    <row r="30" spans="1:19" x14ac:dyDescent="0.25">
      <c r="A30" s="3">
        <v>12</v>
      </c>
      <c r="B30" s="4">
        <v>49694377</v>
      </c>
      <c r="C30" s="3">
        <v>80.900000000000006</v>
      </c>
      <c r="D30" s="25">
        <v>26203</v>
      </c>
      <c r="E30" s="25">
        <v>26898</v>
      </c>
      <c r="F30" s="2">
        <f t="shared" si="0"/>
        <v>0.59770000000000001</v>
      </c>
      <c r="G30" s="14">
        <f t="shared" si="2"/>
        <v>0.21898087385908269</v>
      </c>
      <c r="H30" s="15">
        <f t="shared" si="1"/>
        <v>0.81668087385908272</v>
      </c>
      <c r="Q30" s="45"/>
      <c r="R30" s="45"/>
    </row>
    <row r="31" spans="1:19" x14ac:dyDescent="0.25">
      <c r="A31" s="3">
        <v>13</v>
      </c>
      <c r="B31" s="53">
        <v>49694366</v>
      </c>
      <c r="C31" s="3">
        <v>83.6</v>
      </c>
      <c r="D31" s="25">
        <v>29332</v>
      </c>
      <c r="E31" s="25">
        <v>30809</v>
      </c>
      <c r="F31" s="2">
        <f t="shared" si="0"/>
        <v>1.2702199999999999</v>
      </c>
      <c r="G31" s="14">
        <f t="shared" si="2"/>
        <v>0.22628925901878008</v>
      </c>
      <c r="H31" s="15">
        <f t="shared" si="1"/>
        <v>1.4965092590187801</v>
      </c>
      <c r="J31" s="54" t="s">
        <v>47</v>
      </c>
      <c r="Q31" s="45"/>
      <c r="R31" s="45"/>
    </row>
    <row r="32" spans="1:19" x14ac:dyDescent="0.25">
      <c r="A32" s="3">
        <v>14</v>
      </c>
      <c r="B32" s="53">
        <v>48446947</v>
      </c>
      <c r="C32" s="3">
        <v>85</v>
      </c>
      <c r="D32" s="25">
        <v>33665</v>
      </c>
      <c r="E32" s="25">
        <v>35503</v>
      </c>
      <c r="F32" s="2">
        <f t="shared" si="0"/>
        <v>1.5806799999999999</v>
      </c>
      <c r="G32" s="14">
        <f t="shared" si="2"/>
        <v>0.23007879206454915</v>
      </c>
      <c r="H32" s="15">
        <f t="shared" si="1"/>
        <v>1.8107587920645489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22450</v>
      </c>
      <c r="E33" s="25">
        <v>23482</v>
      </c>
      <c r="F33" s="2">
        <f t="shared" si="0"/>
        <v>0.88751999999999998</v>
      </c>
      <c r="G33" s="14">
        <f t="shared" si="2"/>
        <v>0.15672425953573407</v>
      </c>
      <c r="H33" s="15">
        <f t="shared" si="1"/>
        <v>1.044244259535734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20107</v>
      </c>
      <c r="E34" s="25">
        <v>20622</v>
      </c>
      <c r="F34" s="2">
        <f t="shared" si="0"/>
        <v>0.44290000000000002</v>
      </c>
      <c r="G34" s="14">
        <f t="shared" si="2"/>
        <v>0.11449803416859328</v>
      </c>
      <c r="H34" s="15">
        <f t="shared" si="1"/>
        <v>0.55739803416859335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23024</v>
      </c>
      <c r="E35" s="25">
        <v>24038</v>
      </c>
      <c r="F35" s="2">
        <f t="shared" si="0"/>
        <v>0.87203999999999993</v>
      </c>
      <c r="G35" s="14">
        <f t="shared" si="2"/>
        <v>0.12397186678301589</v>
      </c>
      <c r="H35" s="15">
        <f t="shared" si="1"/>
        <v>0.99601186678301579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21523</v>
      </c>
      <c r="E36" s="25">
        <v>22659</v>
      </c>
      <c r="F36" s="2">
        <f t="shared" si="0"/>
        <v>0.97695999999999994</v>
      </c>
      <c r="G36" s="14">
        <f t="shared" si="2"/>
        <v>0.14048340362529529</v>
      </c>
      <c r="H36" s="15">
        <f t="shared" si="1"/>
        <v>1.1174434036252952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0.14291953201186111</v>
      </c>
      <c r="H37" s="15">
        <f t="shared" si="1"/>
        <v>0.14291953201186111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6657</v>
      </c>
      <c r="E38" s="25">
        <v>7820</v>
      </c>
      <c r="F38" s="2">
        <f t="shared" si="0"/>
        <v>1.0001800000000001</v>
      </c>
      <c r="G38" s="14">
        <f t="shared" si="2"/>
        <v>0.13750591337504819</v>
      </c>
      <c r="H38" s="15">
        <f t="shared" si="1"/>
        <v>1.1376859133750483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17602</v>
      </c>
      <c r="E39" s="26">
        <v>18038</v>
      </c>
      <c r="F39" s="2">
        <f t="shared" si="0"/>
        <v>0.37496000000000002</v>
      </c>
      <c r="G39" s="14">
        <f t="shared" si="2"/>
        <v>0.21843951199540138</v>
      </c>
      <c r="H39" s="15">
        <f t="shared" si="1"/>
        <v>0.59339951199540142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32976</v>
      </c>
      <c r="E40" s="26">
        <v>34566</v>
      </c>
      <c r="F40" s="2">
        <f t="shared" si="0"/>
        <v>1.3673999999999999</v>
      </c>
      <c r="G40" s="14">
        <f t="shared" si="2"/>
        <v>0.23359764417847753</v>
      </c>
      <c r="H40" s="15">
        <f t="shared" si="1"/>
        <v>1.6009976441784775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39723</v>
      </c>
      <c r="E41" s="26">
        <v>41398</v>
      </c>
      <c r="F41" s="2">
        <f t="shared" si="0"/>
        <v>1.4404999999999999</v>
      </c>
      <c r="G41" s="14">
        <f t="shared" si="2"/>
        <v>0.23576309163320272</v>
      </c>
      <c r="H41" s="15">
        <f t="shared" si="1"/>
        <v>1.6762630916332026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21829</v>
      </c>
      <c r="E42" s="26">
        <v>22786</v>
      </c>
      <c r="F42" s="2">
        <f t="shared" si="0"/>
        <v>0.82301999999999997</v>
      </c>
      <c r="G42" s="14">
        <f t="shared" si="2"/>
        <v>0.15537085487653082</v>
      </c>
      <c r="H42" s="15">
        <f t="shared" si="1"/>
        <v>0.97839085487653077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8314</v>
      </c>
      <c r="E43" s="26">
        <v>8314</v>
      </c>
      <c r="F43" s="2">
        <f t="shared" si="0"/>
        <v>0</v>
      </c>
      <c r="G43" s="14">
        <f t="shared" si="2"/>
        <v>0.11531007696411523</v>
      </c>
      <c r="H43" s="15">
        <f t="shared" si="1"/>
        <v>0.11531007696411523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14025</v>
      </c>
      <c r="E44" s="26">
        <v>15036</v>
      </c>
      <c r="F44" s="2">
        <f t="shared" si="0"/>
        <v>0.86946000000000001</v>
      </c>
      <c r="G44" s="14">
        <f t="shared" si="2"/>
        <v>0.12370118585117526</v>
      </c>
      <c r="H44" s="15">
        <f t="shared" si="1"/>
        <v>0.9931611858511753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30148</v>
      </c>
      <c r="E45" s="26">
        <v>31524</v>
      </c>
      <c r="F45" s="2">
        <f t="shared" si="0"/>
        <v>1.18336</v>
      </c>
      <c r="G45" s="14">
        <f t="shared" si="2"/>
        <v>0.14102476548897661</v>
      </c>
      <c r="H45" s="15">
        <f t="shared" si="1"/>
        <v>1.3243847654889767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30662</v>
      </c>
      <c r="E46" s="26">
        <v>32135</v>
      </c>
      <c r="F46" s="2">
        <f t="shared" si="0"/>
        <v>1.26678</v>
      </c>
      <c r="G46" s="14">
        <f t="shared" si="2"/>
        <v>0.14237817014817983</v>
      </c>
      <c r="H46" s="15">
        <f t="shared" si="1"/>
        <v>1.4091581701481799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25530</v>
      </c>
      <c r="E47" s="26">
        <v>26784</v>
      </c>
      <c r="F47" s="2">
        <f t="shared" si="0"/>
        <v>1.0784400000000001</v>
      </c>
      <c r="G47" s="14">
        <f t="shared" si="2"/>
        <v>0.13615250871584494</v>
      </c>
      <c r="H47" s="15">
        <f t="shared" si="1"/>
        <v>1.2145925087158451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25764</v>
      </c>
      <c r="E48" s="26">
        <v>27131</v>
      </c>
      <c r="F48" s="2">
        <f t="shared" si="0"/>
        <v>1.1756199999999999</v>
      </c>
      <c r="G48" s="14">
        <f t="shared" si="2"/>
        <v>0.21383793615411037</v>
      </c>
      <c r="H48" s="15">
        <f t="shared" si="1"/>
        <v>1.3894579361541102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42358</v>
      </c>
      <c r="E49" s="26">
        <v>44012</v>
      </c>
      <c r="F49" s="2">
        <f t="shared" si="0"/>
        <v>1.4224399999999999</v>
      </c>
      <c r="G49" s="14">
        <f t="shared" si="2"/>
        <v>0.23278560138295562</v>
      </c>
      <c r="H49" s="15">
        <f t="shared" si="1"/>
        <v>1.6552256013829556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38134</v>
      </c>
      <c r="E50" s="26">
        <v>40139</v>
      </c>
      <c r="F50" s="2">
        <f t="shared" si="0"/>
        <v>1.7242999999999999</v>
      </c>
      <c r="G50" s="14">
        <f t="shared" si="2"/>
        <v>0.23657513442872466</v>
      </c>
      <c r="H50" s="15">
        <f t="shared" si="1"/>
        <v>1.9608751344287245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23336</v>
      </c>
      <c r="E51" s="26">
        <v>24368</v>
      </c>
      <c r="F51" s="2">
        <f t="shared" si="0"/>
        <v>0.88751999999999998</v>
      </c>
      <c r="G51" s="14">
        <f t="shared" si="2"/>
        <v>0.15455881208100891</v>
      </c>
      <c r="H51" s="15">
        <f t="shared" si="1"/>
        <v>1.0420788120810089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10794</v>
      </c>
      <c r="E52" s="26">
        <v>11579</v>
      </c>
      <c r="F52" s="2">
        <f t="shared" si="0"/>
        <v>0.67510000000000003</v>
      </c>
      <c r="G52" s="14">
        <f t="shared" si="2"/>
        <v>0.11612211975963714</v>
      </c>
      <c r="H52" s="15">
        <f t="shared" si="1"/>
        <v>0.79122211975963719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18490</v>
      </c>
      <c r="E53" s="26">
        <v>19563</v>
      </c>
      <c r="F53" s="2">
        <f t="shared" si="0"/>
        <v>0.92277999999999993</v>
      </c>
      <c r="G53" s="14">
        <f t="shared" si="2"/>
        <v>0.11991165280540619</v>
      </c>
      <c r="H53" s="15">
        <f t="shared" si="1"/>
        <v>1.0426916528054062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26040</v>
      </c>
      <c r="E54" s="26">
        <v>27383</v>
      </c>
      <c r="F54" s="2">
        <f t="shared" si="0"/>
        <v>1.1549799999999999</v>
      </c>
      <c r="G54" s="14">
        <f t="shared" si="2"/>
        <v>0.13994204176161401</v>
      </c>
      <c r="H54" s="15">
        <f t="shared" si="1"/>
        <v>1.2949220417616139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25569</v>
      </c>
      <c r="E55" s="26">
        <v>26518</v>
      </c>
      <c r="F55" s="2">
        <f t="shared" si="0"/>
        <v>0.81613999999999998</v>
      </c>
      <c r="G55" s="14">
        <f t="shared" si="2"/>
        <v>0.14156612735265789</v>
      </c>
      <c r="H55" s="15">
        <f t="shared" si="1"/>
        <v>0.95770612735265792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19687</v>
      </c>
      <c r="E56" s="26">
        <v>19687</v>
      </c>
      <c r="F56" s="2">
        <f t="shared" si="0"/>
        <v>0</v>
      </c>
      <c r="G56" s="14">
        <f t="shared" si="2"/>
        <v>0.13588182778400432</v>
      </c>
      <c r="H56" s="15">
        <f t="shared" si="1"/>
        <v>0.13588182778400432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15914</v>
      </c>
      <c r="E57" s="26">
        <v>16616</v>
      </c>
      <c r="F57" s="2">
        <f t="shared" si="0"/>
        <v>0.60372000000000003</v>
      </c>
      <c r="G57" s="14">
        <f t="shared" si="2"/>
        <v>0.21573270267699493</v>
      </c>
      <c r="H57" s="15">
        <f t="shared" si="1"/>
        <v>0.81945270267699499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27007</v>
      </c>
      <c r="E58" s="26">
        <v>28384</v>
      </c>
      <c r="F58" s="2">
        <f t="shared" si="0"/>
        <v>1.1842200000000001</v>
      </c>
      <c r="G58" s="14">
        <f t="shared" si="2"/>
        <v>0.23386832511031821</v>
      </c>
      <c r="H58" s="15">
        <f t="shared" si="1"/>
        <v>1.4180883251103182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33255</v>
      </c>
      <c r="E59" s="26">
        <v>34722</v>
      </c>
      <c r="F59" s="2">
        <f t="shared" si="0"/>
        <v>1.26162</v>
      </c>
      <c r="G59" s="14">
        <f t="shared" si="2"/>
        <v>0.23657513442872466</v>
      </c>
      <c r="H59" s="15">
        <f t="shared" si="1"/>
        <v>1.4981951344287245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22137</v>
      </c>
      <c r="E60" s="26">
        <v>22911</v>
      </c>
      <c r="F60" s="2">
        <f t="shared" si="0"/>
        <v>0.66564000000000001</v>
      </c>
      <c r="G60" s="14">
        <f t="shared" si="2"/>
        <v>0.15537085487653082</v>
      </c>
      <c r="H60" s="15">
        <f t="shared" si="1"/>
        <v>0.8210108548765308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19540</v>
      </c>
      <c r="E61" s="26">
        <v>20395</v>
      </c>
      <c r="F61" s="2">
        <f t="shared" si="0"/>
        <v>0.73529999999999995</v>
      </c>
      <c r="G61" s="14">
        <f t="shared" si="2"/>
        <v>0.11476871510043392</v>
      </c>
      <c r="H61" s="15">
        <f t="shared" si="1"/>
        <v>0.85006871510043391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14930</v>
      </c>
      <c r="E62" s="26">
        <v>15332</v>
      </c>
      <c r="F62" s="2">
        <f t="shared" si="0"/>
        <v>0.34571999999999997</v>
      </c>
      <c r="G62" s="14">
        <f t="shared" si="2"/>
        <v>0.12288914305565331</v>
      </c>
      <c r="H62" s="15">
        <f t="shared" si="1"/>
        <v>0.46860914305565327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20713</v>
      </c>
      <c r="E63" s="26">
        <v>21786</v>
      </c>
      <c r="F63" s="2">
        <f t="shared" si="0"/>
        <v>0.92277999999999993</v>
      </c>
      <c r="G63" s="14">
        <f t="shared" si="2"/>
        <v>0.13912999896609207</v>
      </c>
      <c r="H63" s="15">
        <f t="shared" si="1"/>
        <v>1.0619099989660921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25334</v>
      </c>
      <c r="E64" s="26">
        <v>26122</v>
      </c>
      <c r="F64" s="2">
        <f t="shared" si="0"/>
        <v>0.67767999999999995</v>
      </c>
      <c r="G64" s="14">
        <f t="shared" si="2"/>
        <v>0.14373157480738308</v>
      </c>
      <c r="H64" s="15">
        <f t="shared" si="1"/>
        <v>0.82141157480738303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6909</v>
      </c>
      <c r="E65" s="26">
        <v>7120</v>
      </c>
      <c r="F65" s="2">
        <f t="shared" si="0"/>
        <v>0.18145999999999998</v>
      </c>
      <c r="G65" s="14">
        <f t="shared" si="2"/>
        <v>0.13506978498848238</v>
      </c>
      <c r="H65" s="15">
        <f t="shared" si="1"/>
        <v>0.31652978498848239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26">
        <v>16057</v>
      </c>
      <c r="E66" s="26">
        <v>17329</v>
      </c>
      <c r="F66" s="2">
        <f t="shared" si="0"/>
        <v>1.09392</v>
      </c>
      <c r="G66" s="14">
        <f t="shared" si="2"/>
        <v>0.21627406454067621</v>
      </c>
      <c r="H66" s="15">
        <f t="shared" si="1"/>
        <v>1.3101940645406762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41990</v>
      </c>
      <c r="E67" s="26">
        <v>43821</v>
      </c>
      <c r="F67" s="2">
        <f t="shared" si="0"/>
        <v>1.5746599999999999</v>
      </c>
      <c r="G67" s="14">
        <f t="shared" si="2"/>
        <v>0.21113112683570393</v>
      </c>
      <c r="H67" s="15">
        <f t="shared" si="1"/>
        <v>1.7857911268357038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18279</v>
      </c>
      <c r="E68" s="26">
        <v>19912</v>
      </c>
      <c r="F68" s="2">
        <f t="shared" si="0"/>
        <v>1.40438</v>
      </c>
      <c r="G68" s="14">
        <f t="shared" si="2"/>
        <v>0.23549241070136209</v>
      </c>
      <c r="H68" s="15">
        <f t="shared" si="1"/>
        <v>1.639872410701362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0.15428813114916823</v>
      </c>
      <c r="H69" s="15">
        <f t="shared" si="1"/>
        <v>0.15428813114916823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12898</v>
      </c>
      <c r="E70" s="26">
        <v>12899</v>
      </c>
      <c r="F70" s="2">
        <f t="shared" si="0"/>
        <v>8.5999999999999998E-4</v>
      </c>
      <c r="G70" s="14">
        <f t="shared" si="2"/>
        <v>0.11422735323675264</v>
      </c>
      <c r="H70" s="15">
        <f t="shared" si="1"/>
        <v>0.11508735323675263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12821</v>
      </c>
      <c r="E71" s="26">
        <v>13462</v>
      </c>
      <c r="F71" s="2">
        <f t="shared" si="0"/>
        <v>0.55125999999999997</v>
      </c>
      <c r="G71" s="14">
        <f t="shared" si="2"/>
        <v>0.12315982398749395</v>
      </c>
      <c r="H71" s="15">
        <f t="shared" si="1"/>
        <v>0.67441982398749389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10975</v>
      </c>
      <c r="E72" s="26">
        <v>11602</v>
      </c>
      <c r="F72" s="2">
        <f t="shared" si="0"/>
        <v>0.53922000000000003</v>
      </c>
      <c r="G72" s="14">
        <f t="shared" si="2"/>
        <v>0.13967136082977338</v>
      </c>
      <c r="H72" s="15">
        <f t="shared" si="1"/>
        <v>0.67889136082977342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29207</v>
      </c>
      <c r="E73" s="26">
        <v>30523</v>
      </c>
      <c r="F73" s="2">
        <f t="shared" si="0"/>
        <v>1.1317599999999999</v>
      </c>
      <c r="G73" s="14">
        <f t="shared" si="2"/>
        <v>0.14264885108002048</v>
      </c>
      <c r="H73" s="15">
        <f t="shared" si="1"/>
        <v>1.2744088510800204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19826</v>
      </c>
      <c r="E74" s="26">
        <v>20711</v>
      </c>
      <c r="F74" s="2">
        <f t="shared" si="0"/>
        <v>0.7611</v>
      </c>
      <c r="G74" s="14">
        <f t="shared" si="2"/>
        <v>0.13506978498848238</v>
      </c>
      <c r="H74" s="15">
        <f t="shared" si="1"/>
        <v>0.89616978498848243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22957</v>
      </c>
      <c r="E75" s="26">
        <v>23929</v>
      </c>
      <c r="F75" s="2">
        <f t="shared" si="0"/>
        <v>0.83592</v>
      </c>
      <c r="G75" s="14">
        <f t="shared" si="2"/>
        <v>0.21519134081331362</v>
      </c>
      <c r="H75" s="15">
        <f t="shared" si="1"/>
        <v>1.0511113408133137</v>
      </c>
      <c r="Q75" s="45"/>
      <c r="R75" s="45"/>
    </row>
    <row r="76" spans="1:18" x14ac:dyDescent="0.25">
      <c r="A76" s="3">
        <v>58</v>
      </c>
      <c r="B76" s="3">
        <v>49690061</v>
      </c>
      <c r="C76" s="3">
        <v>78.099999999999994</v>
      </c>
      <c r="D76" s="26">
        <v>35169</v>
      </c>
      <c r="E76" s="26">
        <v>36727</v>
      </c>
      <c r="F76" s="2">
        <f t="shared" si="0"/>
        <v>1.33988</v>
      </c>
      <c r="G76" s="14">
        <f t="shared" si="2"/>
        <v>0.21140180776754455</v>
      </c>
      <c r="H76" s="15">
        <f t="shared" si="1"/>
        <v>1.5512818077675445</v>
      </c>
      <c r="Q76" s="45"/>
      <c r="R76" s="45"/>
    </row>
    <row r="77" spans="1:18" x14ac:dyDescent="0.25">
      <c r="A77" s="3">
        <v>59</v>
      </c>
      <c r="B77" s="3">
        <v>49690059</v>
      </c>
      <c r="C77" s="3">
        <v>87</v>
      </c>
      <c r="D77" s="26">
        <v>31498</v>
      </c>
      <c r="E77" s="26">
        <v>32759</v>
      </c>
      <c r="F77" s="2">
        <f t="shared" si="0"/>
        <v>1.08446</v>
      </c>
      <c r="G77" s="14">
        <f t="shared" si="2"/>
        <v>0.23549241070136209</v>
      </c>
      <c r="H77" s="15">
        <f t="shared" si="1"/>
        <v>1.319952410701362</v>
      </c>
      <c r="Q77" s="45"/>
      <c r="R77" s="45"/>
    </row>
    <row r="78" spans="1:18" x14ac:dyDescent="0.25">
      <c r="A78" s="3">
        <v>60</v>
      </c>
      <c r="B78" s="3">
        <v>49690049</v>
      </c>
      <c r="C78" s="3">
        <v>56.7</v>
      </c>
      <c r="D78" s="26">
        <v>22683</v>
      </c>
      <c r="E78" s="26">
        <v>23687</v>
      </c>
      <c r="F78" s="2">
        <f t="shared" si="0"/>
        <v>0.86343999999999999</v>
      </c>
      <c r="G78" s="14">
        <f t="shared" si="2"/>
        <v>0.15347608835364632</v>
      </c>
      <c r="H78" s="15">
        <f t="shared" si="1"/>
        <v>1.0169160883536463</v>
      </c>
      <c r="Q78" s="45"/>
      <c r="R78" s="45"/>
    </row>
    <row r="79" spans="1:18" x14ac:dyDescent="0.25">
      <c r="A79" s="3">
        <v>61</v>
      </c>
      <c r="B79" s="3">
        <v>49690044</v>
      </c>
      <c r="C79" s="3">
        <v>42.5</v>
      </c>
      <c r="D79" s="26">
        <v>12860</v>
      </c>
      <c r="E79" s="26">
        <v>13580</v>
      </c>
      <c r="F79" s="2">
        <f t="shared" si="0"/>
        <v>0.61919999999999997</v>
      </c>
      <c r="G79" s="14">
        <f t="shared" si="2"/>
        <v>0.11503939603227457</v>
      </c>
      <c r="H79" s="15">
        <f t="shared" si="1"/>
        <v>0.73423939603227451</v>
      </c>
      <c r="Q79" s="45"/>
      <c r="R79" s="45"/>
    </row>
    <row r="80" spans="1:18" x14ac:dyDescent="0.25">
      <c r="A80" s="3">
        <v>62</v>
      </c>
      <c r="B80" s="3">
        <v>49690047</v>
      </c>
      <c r="C80" s="3">
        <v>45.1</v>
      </c>
      <c r="D80" s="26">
        <v>7136</v>
      </c>
      <c r="E80" s="26">
        <v>7153</v>
      </c>
      <c r="F80" s="2">
        <f t="shared" si="0"/>
        <v>1.4619999999999999E-2</v>
      </c>
      <c r="G80" s="14">
        <f t="shared" si="2"/>
        <v>0.12207710026013138</v>
      </c>
      <c r="H80" s="15">
        <f t="shared" si="1"/>
        <v>0.13669710026013138</v>
      </c>
      <c r="J80" s="24">
        <f>H81*1765.73</f>
        <v>2574.4381807754753</v>
      </c>
      <c r="Q80" s="45"/>
      <c r="R80" s="45"/>
    </row>
    <row r="81" spans="1:18" x14ac:dyDescent="0.25">
      <c r="A81" s="50">
        <v>63</v>
      </c>
      <c r="B81" s="50">
        <v>49690046</v>
      </c>
      <c r="C81" s="50">
        <v>51.3</v>
      </c>
      <c r="D81" s="28">
        <v>8511</v>
      </c>
      <c r="E81" s="28">
        <f>D81+((C81*0.015)*12/7)/0.00086</f>
        <v>10044.887043189368</v>
      </c>
      <c r="F81" s="49">
        <f t="shared" si="0"/>
        <v>1.3191428571428567</v>
      </c>
      <c r="G81" s="48">
        <f t="shared" si="2"/>
        <v>0.13885931803425142</v>
      </c>
      <c r="H81" s="47">
        <f t="shared" si="1"/>
        <v>1.4580021751771082</v>
      </c>
      <c r="I81" s="31"/>
      <c r="J81" s="32" t="s">
        <v>37</v>
      </c>
      <c r="K81" s="46"/>
      <c r="L81" s="46"/>
      <c r="N81" s="36">
        <f>((51.3*0.015)*12)/7</f>
        <v>1.3191428571428572</v>
      </c>
      <c r="O81" s="36" t="s">
        <v>51</v>
      </c>
      <c r="Q81" s="45"/>
      <c r="R81" s="45"/>
    </row>
    <row r="82" spans="1:18" x14ac:dyDescent="0.25">
      <c r="A82" s="3">
        <v>64</v>
      </c>
      <c r="B82" s="52" t="s">
        <v>41</v>
      </c>
      <c r="C82" s="3">
        <v>52.3</v>
      </c>
      <c r="D82" s="29">
        <v>6.22</v>
      </c>
      <c r="E82" s="29">
        <v>6.73</v>
      </c>
      <c r="F82" s="2">
        <f>E82-D82</f>
        <v>0.51000000000000068</v>
      </c>
      <c r="G82" s="14">
        <f t="shared" si="2"/>
        <v>0.14156612735265789</v>
      </c>
      <c r="H82" s="15">
        <f t="shared" si="1"/>
        <v>0.65156612735265851</v>
      </c>
      <c r="Q82" s="45"/>
      <c r="R82" s="45"/>
    </row>
    <row r="83" spans="1:18" x14ac:dyDescent="0.25">
      <c r="A83" s="3">
        <v>65</v>
      </c>
      <c r="B83" s="3">
        <v>49690060</v>
      </c>
      <c r="C83" s="3">
        <v>49.5</v>
      </c>
      <c r="D83" s="26">
        <v>23758</v>
      </c>
      <c r="E83" s="26">
        <v>24756</v>
      </c>
      <c r="F83" s="2">
        <f t="shared" ref="F83:F136" si="3">(E83-D83)*0.00086</f>
        <v>0.85827999999999993</v>
      </c>
      <c r="G83" s="14">
        <f t="shared" si="2"/>
        <v>0.13398706126111981</v>
      </c>
      <c r="H83" s="15">
        <f t="shared" ref="H83:H136" si="4">F83+G83</f>
        <v>0.99226706126111974</v>
      </c>
      <c r="Q83" s="45"/>
      <c r="R83" s="45"/>
    </row>
    <row r="84" spans="1:18" x14ac:dyDescent="0.25">
      <c r="A84" s="3">
        <v>66</v>
      </c>
      <c r="B84" s="3">
        <v>49690051</v>
      </c>
      <c r="C84" s="3">
        <v>78.900000000000006</v>
      </c>
      <c r="D84" s="26">
        <v>19000</v>
      </c>
      <c r="E84" s="26">
        <v>20016</v>
      </c>
      <c r="F84" s="2">
        <f t="shared" si="3"/>
        <v>0.87375999999999998</v>
      </c>
      <c r="G84" s="14">
        <f t="shared" si="2"/>
        <v>0.21356725522226974</v>
      </c>
      <c r="H84" s="15">
        <f t="shared" si="4"/>
        <v>1.0873272552222697</v>
      </c>
      <c r="Q84" s="45"/>
      <c r="R84" s="45"/>
    </row>
    <row r="85" spans="1:18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0.21140180776754455</v>
      </c>
      <c r="H85" s="15">
        <f t="shared" si="4"/>
        <v>0.21140180776754455</v>
      </c>
      <c r="Q85" s="45"/>
      <c r="R85" s="45"/>
    </row>
    <row r="86" spans="1:18" x14ac:dyDescent="0.25">
      <c r="A86" s="3">
        <v>68</v>
      </c>
      <c r="B86" s="3">
        <v>49690030</v>
      </c>
      <c r="C86" s="3">
        <v>78.099999999999994</v>
      </c>
      <c r="D86" s="26">
        <v>30664</v>
      </c>
      <c r="E86" s="26">
        <v>31965</v>
      </c>
      <c r="F86" s="2">
        <f t="shared" si="3"/>
        <v>1.11886</v>
      </c>
      <c r="G86" s="14">
        <f t="shared" si="2"/>
        <v>0.21140180776754455</v>
      </c>
      <c r="H86" s="15">
        <f t="shared" si="4"/>
        <v>1.3302618077675445</v>
      </c>
      <c r="Q86" s="45"/>
      <c r="R86" s="45"/>
    </row>
    <row r="87" spans="1:18" x14ac:dyDescent="0.25">
      <c r="A87" s="3">
        <v>69</v>
      </c>
      <c r="B87" s="3">
        <v>49690022</v>
      </c>
      <c r="C87" s="3">
        <v>56.8</v>
      </c>
      <c r="D87" s="26">
        <v>9138</v>
      </c>
      <c r="E87" s="26">
        <v>9939</v>
      </c>
      <c r="F87" s="2">
        <f t="shared" si="3"/>
        <v>0.68886000000000003</v>
      </c>
      <c r="G87" s="14">
        <f t="shared" ref="G87:G136" si="5">C87*$G$12/6908.6</f>
        <v>0.15374676928548694</v>
      </c>
      <c r="H87" s="15">
        <f t="shared" si="4"/>
        <v>0.84260676928548695</v>
      </c>
      <c r="Q87" s="45"/>
      <c r="R87" s="45"/>
    </row>
    <row r="88" spans="1:18" x14ac:dyDescent="0.25">
      <c r="A88" s="3">
        <v>70</v>
      </c>
      <c r="B88" s="3">
        <v>49690018</v>
      </c>
      <c r="C88" s="3">
        <v>42</v>
      </c>
      <c r="D88" s="26">
        <v>13979</v>
      </c>
      <c r="E88" s="26">
        <v>14915</v>
      </c>
      <c r="F88" s="2">
        <f t="shared" si="3"/>
        <v>0.80496000000000001</v>
      </c>
      <c r="G88" s="14">
        <f t="shared" si="5"/>
        <v>0.11368599137307135</v>
      </c>
      <c r="H88" s="15">
        <f t="shared" si="4"/>
        <v>0.91864599137307135</v>
      </c>
      <c r="Q88" s="45"/>
      <c r="R88" s="45"/>
    </row>
    <row r="89" spans="1:18" x14ac:dyDescent="0.25">
      <c r="A89" s="3">
        <v>71</v>
      </c>
      <c r="B89" s="3">
        <v>49690021</v>
      </c>
      <c r="C89" s="3">
        <v>45.2</v>
      </c>
      <c r="D89" s="26">
        <v>16621</v>
      </c>
      <c r="E89" s="26">
        <v>17495</v>
      </c>
      <c r="F89" s="2">
        <f t="shared" si="3"/>
        <v>0.75163999999999997</v>
      </c>
      <c r="G89" s="14">
        <f t="shared" si="5"/>
        <v>0.12234778119197202</v>
      </c>
      <c r="H89" s="15">
        <f t="shared" si="4"/>
        <v>0.87398778119197196</v>
      </c>
      <c r="Q89" s="45"/>
      <c r="R89" s="45"/>
    </row>
    <row r="90" spans="1:18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0.13912999896609207</v>
      </c>
      <c r="H90" s="15">
        <f t="shared" si="4"/>
        <v>0.13912999896609207</v>
      </c>
      <c r="Q90" s="45"/>
      <c r="R90" s="45"/>
    </row>
    <row r="91" spans="1:18" x14ac:dyDescent="0.25">
      <c r="A91" s="3">
        <v>73</v>
      </c>
      <c r="B91" s="3">
        <v>49690034</v>
      </c>
      <c r="C91" s="3">
        <v>52.1</v>
      </c>
      <c r="D91" s="26">
        <v>20148</v>
      </c>
      <c r="E91" s="26">
        <v>21578</v>
      </c>
      <c r="F91" s="2">
        <f t="shared" si="3"/>
        <v>1.2298</v>
      </c>
      <c r="G91" s="14">
        <f t="shared" si="5"/>
        <v>0.14102476548897661</v>
      </c>
      <c r="H91" s="15">
        <f t="shared" si="4"/>
        <v>1.3708247654889767</v>
      </c>
      <c r="Q91" s="45"/>
      <c r="R91" s="45"/>
    </row>
    <row r="92" spans="1:18" x14ac:dyDescent="0.25">
      <c r="A92" s="3">
        <v>74</v>
      </c>
      <c r="B92" s="3">
        <v>49777205</v>
      </c>
      <c r="C92" s="3">
        <v>49.7</v>
      </c>
      <c r="D92" s="26">
        <v>14214</v>
      </c>
      <c r="E92" s="26">
        <v>14953</v>
      </c>
      <c r="F92" s="2">
        <f t="shared" si="3"/>
        <v>0.63553999999999999</v>
      </c>
      <c r="G92" s="14">
        <f t="shared" si="5"/>
        <v>0.13452842312480109</v>
      </c>
      <c r="H92" s="15">
        <f t="shared" si="4"/>
        <v>0.77006842312480106</v>
      </c>
      <c r="Q92" s="45"/>
      <c r="R92" s="45"/>
    </row>
    <row r="93" spans="1:18" x14ac:dyDescent="0.25">
      <c r="A93" s="3">
        <v>75</v>
      </c>
      <c r="B93" s="3">
        <v>49730686</v>
      </c>
      <c r="C93" s="3">
        <v>79</v>
      </c>
      <c r="D93" s="26">
        <v>23381</v>
      </c>
      <c r="E93" s="26">
        <v>24615</v>
      </c>
      <c r="F93" s="2">
        <f t="shared" si="3"/>
        <v>1.06124</v>
      </c>
      <c r="G93" s="14">
        <f t="shared" si="5"/>
        <v>0.21383793615411037</v>
      </c>
      <c r="H93" s="15">
        <f t="shared" si="4"/>
        <v>1.2750779361541102</v>
      </c>
      <c r="Q93" s="45"/>
      <c r="R93" s="45"/>
    </row>
    <row r="94" spans="1:18" x14ac:dyDescent="0.25">
      <c r="A94" s="3">
        <v>76</v>
      </c>
      <c r="B94" s="3">
        <v>49690025</v>
      </c>
      <c r="C94" s="3">
        <v>78.3</v>
      </c>
      <c r="D94" s="26">
        <v>34385</v>
      </c>
      <c r="E94" s="26">
        <v>36248</v>
      </c>
      <c r="F94" s="2">
        <f t="shared" si="3"/>
        <v>1.6021799999999999</v>
      </c>
      <c r="G94" s="14">
        <f t="shared" si="5"/>
        <v>0.21194316963122584</v>
      </c>
      <c r="H94" s="15">
        <f t="shared" si="4"/>
        <v>1.8141231696312259</v>
      </c>
      <c r="Q94" s="45"/>
      <c r="R94" s="45"/>
    </row>
    <row r="95" spans="1:18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0.21167248869938521</v>
      </c>
      <c r="H95" s="15">
        <f t="shared" si="4"/>
        <v>0.21167248869938521</v>
      </c>
      <c r="Q95" s="45"/>
      <c r="R95" s="45"/>
    </row>
    <row r="96" spans="1:18" x14ac:dyDescent="0.25">
      <c r="A96" s="3">
        <v>78</v>
      </c>
      <c r="B96" s="3">
        <v>49730694</v>
      </c>
      <c r="C96" s="3">
        <v>56.7</v>
      </c>
      <c r="D96" s="26">
        <v>9370</v>
      </c>
      <c r="E96" s="26">
        <v>10119</v>
      </c>
      <c r="F96" s="2">
        <f t="shared" si="3"/>
        <v>0.64413999999999993</v>
      </c>
      <c r="G96" s="14">
        <f t="shared" si="5"/>
        <v>0.15347608835364632</v>
      </c>
      <c r="H96" s="15">
        <f t="shared" si="4"/>
        <v>0.79761608835364628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3171</v>
      </c>
      <c r="E97" s="26">
        <v>3193</v>
      </c>
      <c r="F97" s="2">
        <f t="shared" si="3"/>
        <v>1.8919999999999999E-2</v>
      </c>
      <c r="G97" s="14">
        <f t="shared" si="5"/>
        <v>0.11368599137307135</v>
      </c>
      <c r="H97" s="15">
        <f t="shared" si="4"/>
        <v>0.13260599137307136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19241</v>
      </c>
      <c r="E98" s="26">
        <v>20165</v>
      </c>
      <c r="F98" s="2">
        <f t="shared" si="3"/>
        <v>0.79464000000000001</v>
      </c>
      <c r="G98" s="14">
        <f t="shared" si="5"/>
        <v>0.12153573839645007</v>
      </c>
      <c r="H98" s="15">
        <f t="shared" si="4"/>
        <v>0.91617573839645006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0.13885931803425142</v>
      </c>
      <c r="H99" s="15">
        <f t="shared" si="4"/>
        <v>0.13885931803425142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30129</v>
      </c>
      <c r="E100" s="26">
        <v>31467</v>
      </c>
      <c r="F100" s="2">
        <f t="shared" si="3"/>
        <v>1.1506799999999999</v>
      </c>
      <c r="G100" s="14">
        <f t="shared" si="5"/>
        <v>0.13967136082977338</v>
      </c>
      <c r="H100" s="15">
        <f t="shared" si="4"/>
        <v>1.2903513608297734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4439</v>
      </c>
      <c r="E101" s="26">
        <v>4439</v>
      </c>
      <c r="F101" s="2">
        <f t="shared" si="3"/>
        <v>0</v>
      </c>
      <c r="G101" s="14">
        <f t="shared" si="5"/>
        <v>0.13452842312480109</v>
      </c>
      <c r="H101" s="15">
        <f t="shared" si="4"/>
        <v>0.13452842312480109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6644</v>
      </c>
      <c r="E102" s="26">
        <v>6644</v>
      </c>
      <c r="F102" s="2">
        <f t="shared" si="3"/>
        <v>0</v>
      </c>
      <c r="G102" s="14">
        <f t="shared" si="5"/>
        <v>0.20490546540336907</v>
      </c>
      <c r="H102" s="15">
        <f t="shared" si="4"/>
        <v>0.20490546540336907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29638</v>
      </c>
      <c r="E103" s="26">
        <v>31258</v>
      </c>
      <c r="F103" s="2">
        <f t="shared" si="3"/>
        <v>1.3932</v>
      </c>
      <c r="G103" s="14">
        <f t="shared" si="5"/>
        <v>0.23846990095160917</v>
      </c>
      <c r="H103" s="15">
        <f t="shared" si="4"/>
        <v>1.6316699009516091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20158</v>
      </c>
      <c r="E104" s="26">
        <v>21270</v>
      </c>
      <c r="F104" s="2">
        <f t="shared" si="3"/>
        <v>0.95631999999999995</v>
      </c>
      <c r="G104" s="14">
        <f t="shared" si="5"/>
        <v>0.13263365660191656</v>
      </c>
      <c r="H104" s="15">
        <f t="shared" si="4"/>
        <v>1.0889536566019165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12538</v>
      </c>
      <c r="E105" s="26">
        <v>13082</v>
      </c>
      <c r="F105" s="2">
        <f t="shared" si="3"/>
        <v>0.46783999999999998</v>
      </c>
      <c r="G105" s="14">
        <f t="shared" si="5"/>
        <v>0.11531007696411523</v>
      </c>
      <c r="H105" s="15">
        <f t="shared" si="4"/>
        <v>0.58315007696411525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10592</v>
      </c>
      <c r="E106" s="26">
        <v>10962</v>
      </c>
      <c r="F106" s="2">
        <f t="shared" si="3"/>
        <v>0.31819999999999998</v>
      </c>
      <c r="G106" s="14">
        <f t="shared" si="5"/>
        <v>0.12180641932829071</v>
      </c>
      <c r="H106" s="15">
        <f t="shared" si="4"/>
        <v>0.44000641932829071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26507</v>
      </c>
      <c r="E107" s="26">
        <v>27917</v>
      </c>
      <c r="F107" s="2">
        <f t="shared" si="3"/>
        <v>1.2125999999999999</v>
      </c>
      <c r="G107" s="14">
        <f t="shared" si="5"/>
        <v>0.13858863710241079</v>
      </c>
      <c r="H107" s="15">
        <f t="shared" si="4"/>
        <v>1.3511886371024107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16128</v>
      </c>
      <c r="E108" s="26">
        <v>17443</v>
      </c>
      <c r="F108" s="2">
        <f t="shared" si="3"/>
        <v>1.1309</v>
      </c>
      <c r="G108" s="14">
        <f t="shared" si="5"/>
        <v>0.14102476548897661</v>
      </c>
      <c r="H108" s="15">
        <f t="shared" si="4"/>
        <v>1.2719247654889767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27343</v>
      </c>
      <c r="E109" s="26">
        <v>28462</v>
      </c>
      <c r="F109" s="2">
        <f t="shared" si="3"/>
        <v>0.96233999999999997</v>
      </c>
      <c r="G109" s="14">
        <f t="shared" si="5"/>
        <v>0.13479910405664172</v>
      </c>
      <c r="H109" s="15">
        <f t="shared" si="4"/>
        <v>1.0971391040566416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26811</v>
      </c>
      <c r="E110" s="26">
        <v>27822</v>
      </c>
      <c r="F110" s="2">
        <f t="shared" si="3"/>
        <v>0.86946000000000001</v>
      </c>
      <c r="G110" s="14">
        <f t="shared" si="5"/>
        <v>0.20436410353968779</v>
      </c>
      <c r="H110" s="15">
        <f t="shared" si="4"/>
        <v>1.0738241035396878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28">
        <v>8239</v>
      </c>
      <c r="E111" s="80">
        <v>8239</v>
      </c>
      <c r="F111" s="49">
        <f t="shared" si="3"/>
        <v>0</v>
      </c>
      <c r="G111" s="48">
        <f t="shared" si="5"/>
        <v>9.2031516825819656E-2</v>
      </c>
      <c r="H111" s="47">
        <f t="shared" si="4"/>
        <v>9.2031516825819656E-2</v>
      </c>
      <c r="I111" s="31"/>
      <c r="J111" s="32" t="s">
        <v>37</v>
      </c>
      <c r="K111" s="46"/>
      <c r="L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28">
        <v>6982</v>
      </c>
      <c r="E112" s="80">
        <f>D112+((C112*0.015)*12/7)/0.00086</f>
        <v>8450.1063122923588</v>
      </c>
      <c r="F112" s="49">
        <f t="shared" si="3"/>
        <v>1.2625714285714285</v>
      </c>
      <c r="G112" s="48">
        <f t="shared" si="5"/>
        <v>0.13290433753375722</v>
      </c>
      <c r="H112" s="47">
        <f t="shared" si="4"/>
        <v>1.3954757661051858</v>
      </c>
      <c r="I112" s="31"/>
      <c r="J112" s="32" t="s">
        <v>37</v>
      </c>
      <c r="K112" s="46"/>
      <c r="L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28">
        <v>4617</v>
      </c>
      <c r="E113" s="80">
        <f>D113+((C113*0.015)*12/7)/0.00086</f>
        <v>6067.1661129568101</v>
      </c>
      <c r="F113" s="49">
        <f t="shared" si="3"/>
        <v>1.2471428571428567</v>
      </c>
      <c r="G113" s="48">
        <f t="shared" si="5"/>
        <v>0.13128025194271334</v>
      </c>
      <c r="H113" s="47">
        <f t="shared" si="4"/>
        <v>1.3784231090855701</v>
      </c>
      <c r="I113" s="31"/>
      <c r="J113" s="32" t="s">
        <v>36</v>
      </c>
      <c r="K113" s="46"/>
      <c r="L113" s="46"/>
      <c r="N113" s="36" t="s">
        <v>52</v>
      </c>
      <c r="Q113" s="45"/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11473</v>
      </c>
      <c r="E114" s="26">
        <v>12053</v>
      </c>
      <c r="F114" s="2">
        <f t="shared" si="3"/>
        <v>0.49879999999999997</v>
      </c>
      <c r="G114" s="14">
        <f t="shared" si="5"/>
        <v>0.11476871510043392</v>
      </c>
      <c r="H114" s="15">
        <f t="shared" si="4"/>
        <v>0.61356871510043387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22502</v>
      </c>
      <c r="E115" s="26">
        <v>23487</v>
      </c>
      <c r="F115" s="2">
        <f t="shared" si="3"/>
        <v>0.84709999999999996</v>
      </c>
      <c r="G115" s="14">
        <f t="shared" si="5"/>
        <v>0.12451322864669719</v>
      </c>
      <c r="H115" s="15">
        <f t="shared" si="4"/>
        <v>0.97161322864669719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13743</v>
      </c>
      <c r="E116" s="26">
        <v>13781</v>
      </c>
      <c r="F116" s="2">
        <f t="shared" si="3"/>
        <v>3.2680000000000001E-2</v>
      </c>
      <c r="G116" s="14">
        <f t="shared" si="5"/>
        <v>0.14183680828449852</v>
      </c>
      <c r="H116" s="15">
        <f t="shared" si="4"/>
        <v>0.1745168082844985</v>
      </c>
      <c r="J116" s="24">
        <f>H113*1765.73</f>
        <v>2433.9230364056639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28190</v>
      </c>
      <c r="E117" s="26">
        <v>29694</v>
      </c>
      <c r="F117" s="2">
        <f t="shared" si="3"/>
        <v>1.2934399999999999</v>
      </c>
      <c r="G117" s="14">
        <f t="shared" si="5"/>
        <v>0.13994204176161401</v>
      </c>
      <c r="H117" s="15">
        <f t="shared" si="4"/>
        <v>1.4333820417616139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22575</v>
      </c>
      <c r="E118" s="26">
        <v>23789</v>
      </c>
      <c r="F118" s="2">
        <f t="shared" si="3"/>
        <v>1.0440400000000001</v>
      </c>
      <c r="G118" s="14">
        <f t="shared" si="5"/>
        <v>0.13561114685216369</v>
      </c>
      <c r="H118" s="15">
        <f t="shared" si="4"/>
        <v>1.1796511468521638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10591</v>
      </c>
      <c r="E119" s="26">
        <v>11785</v>
      </c>
      <c r="F119" s="2">
        <f t="shared" si="3"/>
        <v>1.02684</v>
      </c>
      <c r="G119" s="14">
        <f t="shared" si="5"/>
        <v>0.20734159378993486</v>
      </c>
      <c r="H119" s="15">
        <f t="shared" si="4"/>
        <v>1.2341815937899347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44619</v>
      </c>
      <c r="E120" s="26">
        <v>46972</v>
      </c>
      <c r="F120" s="2">
        <f t="shared" si="3"/>
        <v>2.0235799999999999</v>
      </c>
      <c r="G120" s="14">
        <f t="shared" si="5"/>
        <v>0.25146258567996022</v>
      </c>
      <c r="H120" s="15">
        <f t="shared" si="4"/>
        <v>2.2750425856799601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22813</v>
      </c>
      <c r="E121" s="26">
        <v>23872</v>
      </c>
      <c r="F121" s="2">
        <f t="shared" si="3"/>
        <v>0.91073999999999999</v>
      </c>
      <c r="G121" s="14">
        <f t="shared" si="5"/>
        <v>0.12992684728351012</v>
      </c>
      <c r="H121" s="15">
        <f t="shared" si="4"/>
        <v>1.0406668472835101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20077</v>
      </c>
      <c r="E122" s="26">
        <v>21025</v>
      </c>
      <c r="F122" s="2">
        <f t="shared" si="3"/>
        <v>0.81528</v>
      </c>
      <c r="G122" s="14">
        <f t="shared" si="5"/>
        <v>0.11503939603227457</v>
      </c>
      <c r="H122" s="15">
        <f t="shared" si="4"/>
        <v>0.93031939603227454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6164</v>
      </c>
      <c r="E123" s="26">
        <v>6187</v>
      </c>
      <c r="F123" s="2">
        <f t="shared" si="3"/>
        <v>1.9779999999999999E-2</v>
      </c>
      <c r="G123" s="14">
        <f t="shared" si="5"/>
        <v>0.12288914305565331</v>
      </c>
      <c r="H123" s="15">
        <f t="shared" si="4"/>
        <v>0.14266914305565331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17980</v>
      </c>
      <c r="E124" s="26">
        <v>19152</v>
      </c>
      <c r="F124" s="2">
        <f t="shared" si="3"/>
        <v>1.0079199999999999</v>
      </c>
      <c r="G124" s="14">
        <f t="shared" si="5"/>
        <v>0.13994204176161401</v>
      </c>
      <c r="H124" s="15">
        <f t="shared" si="4"/>
        <v>1.1478620417616139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25203</v>
      </c>
      <c r="E125" s="26">
        <v>26297</v>
      </c>
      <c r="F125" s="2">
        <f t="shared" si="3"/>
        <v>0.94084000000000001</v>
      </c>
      <c r="G125" s="14">
        <f t="shared" si="5"/>
        <v>0.14021272269345464</v>
      </c>
      <c r="H125" s="15">
        <f t="shared" si="4"/>
        <v>1.0810527226934545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0.13506978498848238</v>
      </c>
      <c r="H126" s="15">
        <f t="shared" si="4"/>
        <v>0.13506978498848238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0.14968655530787728</v>
      </c>
      <c r="H127" s="15">
        <f t="shared" si="4"/>
        <v>0.14968655530787728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22655</v>
      </c>
      <c r="E128" s="26">
        <v>24224</v>
      </c>
      <c r="F128" s="2">
        <f t="shared" si="3"/>
        <v>1.34934</v>
      </c>
      <c r="G128" s="14">
        <f t="shared" si="5"/>
        <v>0.16728081587751925</v>
      </c>
      <c r="H128" s="15">
        <f t="shared" si="4"/>
        <v>1.5166208158775192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22421</v>
      </c>
      <c r="E129" s="26">
        <v>23490</v>
      </c>
      <c r="F129" s="2">
        <f t="shared" si="3"/>
        <v>0.91933999999999994</v>
      </c>
      <c r="G129" s="14">
        <f t="shared" si="5"/>
        <v>0.12911480448798818</v>
      </c>
      <c r="H129" s="15">
        <f t="shared" si="4"/>
        <v>1.0484548044879882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20230</v>
      </c>
      <c r="E130" s="26">
        <v>21050</v>
      </c>
      <c r="F130" s="2">
        <f t="shared" si="3"/>
        <v>0.70519999999999994</v>
      </c>
      <c r="G130" s="14">
        <f t="shared" si="5"/>
        <v>0.13858863710241079</v>
      </c>
      <c r="H130" s="15">
        <f t="shared" si="4"/>
        <v>0.8437886371024107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24732</v>
      </c>
      <c r="E131" s="26">
        <v>26219</v>
      </c>
      <c r="F131" s="2">
        <f t="shared" si="3"/>
        <v>1.2788200000000001</v>
      </c>
      <c r="G131" s="14">
        <f t="shared" si="5"/>
        <v>0.14048340362529529</v>
      </c>
      <c r="H131" s="15">
        <f t="shared" si="4"/>
        <v>1.4193034036252954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14499</v>
      </c>
      <c r="E132" s="26">
        <v>15411</v>
      </c>
      <c r="F132" s="2">
        <f t="shared" si="3"/>
        <v>0.78432000000000002</v>
      </c>
      <c r="G132" s="14">
        <f t="shared" si="5"/>
        <v>0.13561114685216369</v>
      </c>
      <c r="H132" s="15">
        <f t="shared" si="4"/>
        <v>0.91993114685216371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15097</v>
      </c>
      <c r="E133" s="26">
        <v>15771</v>
      </c>
      <c r="F133" s="2">
        <f t="shared" si="3"/>
        <v>0.57963999999999993</v>
      </c>
      <c r="G133" s="14">
        <f t="shared" si="5"/>
        <v>0.16538604935463475</v>
      </c>
      <c r="H133" s="15">
        <f t="shared" si="4"/>
        <v>0.74502604935463468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26">
        <v>27290</v>
      </c>
      <c r="E134" s="26">
        <v>29527</v>
      </c>
      <c r="F134" s="2">
        <f t="shared" si="3"/>
        <v>1.9238199999999999</v>
      </c>
      <c r="G134" s="14">
        <f t="shared" si="5"/>
        <v>0.16213787817254699</v>
      </c>
      <c r="H134" s="15">
        <f t="shared" si="4"/>
        <v>2.0859578781725467</v>
      </c>
      <c r="Q134" s="45"/>
      <c r="R134" s="45"/>
    </row>
    <row r="135" spans="1:19" x14ac:dyDescent="0.25">
      <c r="A135" s="3">
        <v>116</v>
      </c>
      <c r="B135" s="3">
        <v>49730690</v>
      </c>
      <c r="C135" s="3">
        <v>45.8</v>
      </c>
      <c r="D135" s="26">
        <v>5751</v>
      </c>
      <c r="E135" s="26">
        <v>5751</v>
      </c>
      <c r="F135" s="2">
        <f t="shared" si="3"/>
        <v>0</v>
      </c>
      <c r="G135" s="14">
        <f t="shared" si="5"/>
        <v>0.12397186678301589</v>
      </c>
      <c r="H135" s="15">
        <f t="shared" si="4"/>
        <v>0.12397186678301589</v>
      </c>
      <c r="Q135" s="45"/>
      <c r="R135" s="45"/>
    </row>
    <row r="136" spans="1:19" x14ac:dyDescent="0.25">
      <c r="A136" s="3">
        <v>117</v>
      </c>
      <c r="B136" s="3">
        <v>49730691</v>
      </c>
      <c r="C136" s="3">
        <v>51.6</v>
      </c>
      <c r="D136" s="26">
        <v>28399</v>
      </c>
      <c r="E136" s="26">
        <v>29627</v>
      </c>
      <c r="F136" s="2">
        <f t="shared" si="3"/>
        <v>1.0560799999999999</v>
      </c>
      <c r="G136" s="14">
        <f t="shared" si="5"/>
        <v>0.13967136082977338</v>
      </c>
      <c r="H136" s="15">
        <f t="shared" si="4"/>
        <v>1.1957513608297732</v>
      </c>
      <c r="Q136" s="45"/>
      <c r="R136" s="45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98.343737142857123</v>
      </c>
      <c r="G137" s="17">
        <f>SUM(G19:G136)</f>
        <v>18.700262857142864</v>
      </c>
      <c r="H137" s="17">
        <f>SUM(H19:H136)</f>
        <v>117.04400000000001</v>
      </c>
      <c r="M137" s="43"/>
      <c r="N137" s="43"/>
      <c r="O137" s="43"/>
      <c r="P137" s="43"/>
      <c r="Q137" s="43"/>
      <c r="R137" s="43"/>
      <c r="S137" s="43"/>
    </row>
    <row r="138" spans="1:19" x14ac:dyDescent="0.25">
      <c r="D138" s="16"/>
      <c r="F138" s="42"/>
      <c r="I138" s="18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25.01.18</v>
      </c>
      <c r="E139" s="12" t="s">
        <v>50</v>
      </c>
      <c r="F139" s="19" t="s">
        <v>34</v>
      </c>
      <c r="G139" s="24"/>
      <c r="H139" s="24"/>
      <c r="I139" s="24"/>
    </row>
    <row r="140" spans="1:19" x14ac:dyDescent="0.25">
      <c r="A140" s="78" t="s">
        <v>24</v>
      </c>
      <c r="B140" s="3">
        <v>49730695</v>
      </c>
      <c r="C140" s="3">
        <v>88.2</v>
      </c>
      <c r="D140" s="27">
        <v>72085</v>
      </c>
      <c r="E140" s="27">
        <v>76543</v>
      </c>
      <c r="F140" s="13">
        <f>(E140-D140)*0.00086</f>
        <v>3.8338799999999997</v>
      </c>
      <c r="G140" s="24"/>
      <c r="H140" s="24"/>
      <c r="I140" s="24"/>
    </row>
    <row r="141" spans="1:19" x14ac:dyDescent="0.25">
      <c r="A141" s="78" t="s">
        <v>25</v>
      </c>
      <c r="B141" s="3">
        <v>49777184</v>
      </c>
      <c r="C141" s="3">
        <v>95.2</v>
      </c>
      <c r="D141" s="27">
        <v>69398</v>
      </c>
      <c r="E141" s="27">
        <v>73986</v>
      </c>
      <c r="F141" s="13">
        <f>(E141-D141)*0.00086</f>
        <v>3.9456799999999999</v>
      </c>
      <c r="G141" s="24"/>
      <c r="H141" s="24"/>
      <c r="I141" s="24"/>
    </row>
    <row r="142" spans="1:19" x14ac:dyDescent="0.25">
      <c r="A142" s="78" t="s">
        <v>26</v>
      </c>
      <c r="B142" s="3">
        <v>49777197</v>
      </c>
      <c r="C142" s="3">
        <v>94.5</v>
      </c>
      <c r="D142" s="27">
        <v>57001</v>
      </c>
      <c r="E142" s="27">
        <v>61642</v>
      </c>
      <c r="F142" s="13">
        <f>(E142-D142)*0.00086</f>
        <v>3.99126</v>
      </c>
      <c r="G142" s="24"/>
      <c r="H142" s="24"/>
      <c r="I142" s="24"/>
    </row>
    <row r="143" spans="1:19" x14ac:dyDescent="0.25">
      <c r="A143" s="78" t="s">
        <v>27</v>
      </c>
      <c r="B143" s="3">
        <v>49777207</v>
      </c>
      <c r="C143" s="3">
        <v>66</v>
      </c>
      <c r="D143" s="27">
        <v>55217</v>
      </c>
      <c r="E143" s="27">
        <v>59016</v>
      </c>
      <c r="F143" s="13">
        <f>(E143-D143)*0.00086</f>
        <v>3.2671399999999999</v>
      </c>
      <c r="G143" s="24"/>
      <c r="H143" s="24"/>
      <c r="I143" s="24"/>
    </row>
    <row r="144" spans="1:19" x14ac:dyDescent="0.25">
      <c r="A144" s="78" t="s">
        <v>28</v>
      </c>
      <c r="B144" s="3">
        <v>49777210</v>
      </c>
      <c r="C144" s="3">
        <v>64.2</v>
      </c>
      <c r="D144" s="27">
        <v>50624</v>
      </c>
      <c r="E144" s="27">
        <v>53093</v>
      </c>
      <c r="F144" s="13">
        <f>(E144-D144)*0.00086</f>
        <v>2.1233399999999998</v>
      </c>
      <c r="G144" s="24"/>
      <c r="H144" s="24"/>
      <c r="I144" s="24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17.161300000000001</v>
      </c>
      <c r="G145" s="24"/>
      <c r="H145" s="24"/>
      <c r="I145" s="24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  <c r="S147" s="37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  <c r="S148" s="37"/>
    </row>
    <row r="149" spans="1:19" x14ac:dyDescent="0.25">
      <c r="S149" s="37"/>
    </row>
  </sheetData>
  <mergeCells count="25">
    <mergeCell ref="J14:K15"/>
    <mergeCell ref="A15:D15"/>
    <mergeCell ref="E15:F15"/>
    <mergeCell ref="A137:B137"/>
    <mergeCell ref="A145:B145"/>
    <mergeCell ref="A14:D14"/>
    <mergeCell ref="E14:F14"/>
    <mergeCell ref="A11:D12"/>
    <mergeCell ref="E11:F11"/>
    <mergeCell ref="E12:F12"/>
    <mergeCell ref="A13:D13"/>
    <mergeCell ref="E13:F13"/>
    <mergeCell ref="A1:H1"/>
    <mergeCell ref="A3:H3"/>
    <mergeCell ref="A4:H4"/>
    <mergeCell ref="J6:K10"/>
    <mergeCell ref="A7:D7"/>
    <mergeCell ref="E7:F7"/>
    <mergeCell ref="A8:D8"/>
    <mergeCell ref="E8:F8"/>
    <mergeCell ref="A9:D9"/>
    <mergeCell ref="E9:F9"/>
    <mergeCell ref="A10:D10"/>
    <mergeCell ref="E10:F10"/>
    <mergeCell ref="A6:G6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workbookViewId="0">
      <selection activeCell="H7" sqref="H7"/>
    </sheetView>
  </sheetViews>
  <sheetFormatPr defaultRowHeight="15" x14ac:dyDescent="0.25"/>
  <cols>
    <col min="1" max="1" width="6.5703125" style="36" customWidth="1"/>
    <col min="2" max="2" width="11.28515625" style="36" customWidth="1"/>
    <col min="3" max="3" width="9.140625" style="36"/>
    <col min="4" max="4" width="9.85546875" style="36" customWidth="1"/>
    <col min="5" max="5" width="10" style="36" customWidth="1"/>
    <col min="6" max="6" width="9.140625" style="36"/>
    <col min="7" max="7" width="10.28515625" style="36" customWidth="1"/>
    <col min="8" max="8" width="9.85546875" style="36" customWidth="1"/>
    <col min="9" max="9" width="9.140625" style="36"/>
    <col min="10" max="10" width="14.28515625" style="36" customWidth="1"/>
    <col min="11" max="11" width="14.7109375" style="36" customWidth="1"/>
    <col min="12" max="16384" width="9.140625" style="36"/>
  </cols>
  <sheetData>
    <row r="1" spans="1:12" ht="20.25" x14ac:dyDescent="0.25">
      <c r="A1" s="234" t="s">
        <v>16</v>
      </c>
      <c r="B1" s="234"/>
      <c r="C1" s="234"/>
      <c r="D1" s="234"/>
      <c r="E1" s="234"/>
      <c r="F1" s="234"/>
      <c r="G1" s="234"/>
      <c r="H1" s="234"/>
      <c r="I1" s="72"/>
      <c r="J1" s="72"/>
      <c r="K1" s="72"/>
      <c r="L1" s="71"/>
    </row>
    <row r="2" spans="1:12" ht="20.25" x14ac:dyDescent="0.3">
      <c r="A2" s="198"/>
      <c r="B2" s="198"/>
      <c r="C2" s="198"/>
      <c r="D2" s="198"/>
      <c r="E2" s="198"/>
      <c r="F2" s="75"/>
      <c r="G2" s="76"/>
      <c r="H2" s="76"/>
      <c r="I2" s="199"/>
      <c r="J2" s="70"/>
      <c r="K2" s="65"/>
      <c r="L2" s="65"/>
    </row>
    <row r="3" spans="1:12" ht="36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11" t="s">
        <v>23</v>
      </c>
      <c r="K3" s="212"/>
      <c r="L3" s="65"/>
    </row>
    <row r="4" spans="1:12" ht="18.75" x14ac:dyDescent="0.25">
      <c r="A4" s="207" t="s">
        <v>137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2" ht="18.75" x14ac:dyDescent="0.25">
      <c r="A5" s="65"/>
      <c r="B5" s="65"/>
      <c r="C5" s="65"/>
      <c r="D5" s="65"/>
      <c r="E5" s="199"/>
      <c r="F5" s="199"/>
      <c r="G5" s="199"/>
      <c r="H5" s="199"/>
      <c r="I5" s="62"/>
      <c r="J5" s="213"/>
      <c r="K5" s="214"/>
      <c r="L5" s="65"/>
    </row>
    <row r="6" spans="1:12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2" ht="48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138</v>
      </c>
      <c r="H7" s="200"/>
      <c r="I7" s="62"/>
      <c r="J7" s="215"/>
      <c r="K7" s="216"/>
      <c r="L7" s="65"/>
    </row>
    <row r="8" spans="1:12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2" ht="26.25" customHeight="1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2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21.465</v>
      </c>
      <c r="H10" s="63"/>
      <c r="I10" s="62"/>
      <c r="J10" s="61"/>
      <c r="K10" s="66"/>
      <c r="L10" s="65"/>
    </row>
    <row r="11" spans="1:12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16.475459999999998</v>
      </c>
      <c r="H11" s="63"/>
      <c r="I11" s="62"/>
      <c r="J11" s="224" t="s">
        <v>139</v>
      </c>
      <c r="K11" s="224"/>
      <c r="L11" s="61"/>
    </row>
    <row r="12" spans="1:12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4.9895400000000016</v>
      </c>
      <c r="H12" s="63"/>
      <c r="I12" s="62"/>
      <c r="J12" s="224"/>
      <c r="K12" s="224"/>
      <c r="L12" s="61"/>
    </row>
    <row r="13" spans="1:12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  <c r="I13" s="16"/>
      <c r="J13" s="24"/>
      <c r="K13" s="37"/>
      <c r="L13" s="37"/>
    </row>
    <row r="14" spans="1:12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f>F145</f>
        <v>0</v>
      </c>
      <c r="H14" s="63"/>
      <c r="I14" s="16"/>
      <c r="J14" s="24"/>
      <c r="K14" s="37"/>
      <c r="L14" s="37"/>
    </row>
    <row r="15" spans="1:12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</row>
    <row r="16" spans="1:12" x14ac:dyDescent="0.25">
      <c r="A16" s="37"/>
      <c r="B16" s="37"/>
      <c r="C16" s="37"/>
      <c r="D16" s="37"/>
      <c r="E16" s="16"/>
      <c r="F16" s="16"/>
      <c r="G16" s="16"/>
      <c r="H16" s="16"/>
      <c r="I16" s="16"/>
      <c r="J16" s="24"/>
      <c r="K16" s="37"/>
      <c r="L16" s="37"/>
    </row>
    <row r="17" spans="1:12" x14ac:dyDescent="0.25">
      <c r="A17" s="37"/>
      <c r="B17" s="37"/>
      <c r="C17" s="37"/>
      <c r="D17" s="37"/>
      <c r="E17" s="16"/>
      <c r="F17" s="16"/>
      <c r="G17" s="18"/>
      <c r="H17" s="18"/>
      <c r="I17" s="16"/>
      <c r="J17" s="24"/>
      <c r="K17" s="37"/>
      <c r="L17" s="37"/>
    </row>
    <row r="18" spans="1:12" ht="42" x14ac:dyDescent="0.25">
      <c r="A18" s="1" t="s">
        <v>0</v>
      </c>
      <c r="B18" s="60" t="s">
        <v>1</v>
      </c>
      <c r="C18" s="1" t="s">
        <v>2</v>
      </c>
      <c r="D18" s="12" t="s">
        <v>136</v>
      </c>
      <c r="E18" s="12" t="s">
        <v>140</v>
      </c>
      <c r="F18" s="12" t="s">
        <v>32</v>
      </c>
      <c r="G18" s="59" t="s">
        <v>15</v>
      </c>
      <c r="H18" s="58" t="s">
        <v>35</v>
      </c>
      <c r="I18" s="16"/>
      <c r="J18" s="24"/>
      <c r="K18" s="37"/>
      <c r="L18" s="37"/>
    </row>
    <row r="19" spans="1:12" x14ac:dyDescent="0.25">
      <c r="A19" s="3">
        <v>1</v>
      </c>
      <c r="B19" s="3">
        <v>49694375</v>
      </c>
      <c r="C19" s="3">
        <v>51.7</v>
      </c>
      <c r="D19" s="25">
        <v>52927</v>
      </c>
      <c r="E19" s="25">
        <v>53215</v>
      </c>
      <c r="F19" s="170">
        <f t="shared" ref="F19:F81" si="0">(E19-D19)*0.00086</f>
        <v>0.24767999999999998</v>
      </c>
      <c r="G19" s="171">
        <f>C19/6906.1*$G$12</f>
        <v>3.7352372250619027E-2</v>
      </c>
      <c r="H19" s="172">
        <f>F19+G19</f>
        <v>0.285032372250619</v>
      </c>
      <c r="I19" s="16"/>
      <c r="J19" s="24"/>
      <c r="K19" s="37"/>
      <c r="L19" s="37"/>
    </row>
    <row r="20" spans="1:12" x14ac:dyDescent="0.25">
      <c r="A20" s="3">
        <v>2</v>
      </c>
      <c r="B20" s="3">
        <v>49694370</v>
      </c>
      <c r="C20" s="3">
        <v>48.8</v>
      </c>
      <c r="D20" s="25">
        <v>42282</v>
      </c>
      <c r="E20" s="25">
        <v>42496</v>
      </c>
      <c r="F20" s="170">
        <f t="shared" si="0"/>
        <v>0.18404000000000001</v>
      </c>
      <c r="G20" s="171">
        <f t="shared" ref="G20:G83" si="1">C20/6906.1*$G$12</f>
        <v>3.5257171486077536E-2</v>
      </c>
      <c r="H20" s="172">
        <f t="shared" ref="H20:H83" si="2">F20+G20</f>
        <v>0.21929717148607755</v>
      </c>
      <c r="I20" s="16"/>
      <c r="J20" s="24"/>
      <c r="K20" s="37"/>
      <c r="L20" s="37"/>
    </row>
    <row r="21" spans="1:12" x14ac:dyDescent="0.25">
      <c r="A21" s="3">
        <v>3</v>
      </c>
      <c r="B21" s="3">
        <v>49694359</v>
      </c>
      <c r="C21" s="3">
        <v>79.8</v>
      </c>
      <c r="D21" s="25">
        <v>48763</v>
      </c>
      <c r="E21" s="25">
        <v>49154</v>
      </c>
      <c r="F21" s="170">
        <f t="shared" si="0"/>
        <v>0.33626</v>
      </c>
      <c r="G21" s="171">
        <f t="shared" si="1"/>
        <v>5.7654145176003833E-2</v>
      </c>
      <c r="H21" s="172">
        <f t="shared" si="2"/>
        <v>0.39391414517600382</v>
      </c>
      <c r="I21" s="16"/>
      <c r="J21" s="24"/>
      <c r="K21" s="37"/>
      <c r="L21" s="37"/>
    </row>
    <row r="22" spans="1:12" x14ac:dyDescent="0.25">
      <c r="A22" s="3">
        <v>4</v>
      </c>
      <c r="B22" s="3">
        <v>49694358</v>
      </c>
      <c r="C22" s="3">
        <v>84.3</v>
      </c>
      <c r="D22" s="25">
        <v>99870</v>
      </c>
      <c r="E22" s="25">
        <v>100362</v>
      </c>
      <c r="F22" s="170">
        <f t="shared" si="0"/>
        <v>0.42312</v>
      </c>
      <c r="G22" s="171">
        <f t="shared" si="1"/>
        <v>6.0905318776154425E-2</v>
      </c>
      <c r="H22" s="172">
        <f t="shared" si="2"/>
        <v>0.4840253187761544</v>
      </c>
      <c r="I22" s="16"/>
      <c r="J22" s="24"/>
      <c r="K22" s="37"/>
      <c r="L22" s="37"/>
    </row>
    <row r="23" spans="1:12" x14ac:dyDescent="0.25">
      <c r="A23" s="3">
        <v>5</v>
      </c>
      <c r="B23" s="3">
        <v>49694360</v>
      </c>
      <c r="C23" s="3">
        <v>84.4</v>
      </c>
      <c r="D23" s="25">
        <v>74127</v>
      </c>
      <c r="E23" s="25">
        <v>74539</v>
      </c>
      <c r="F23" s="170">
        <f t="shared" si="0"/>
        <v>0.35431999999999997</v>
      </c>
      <c r="G23" s="171">
        <f t="shared" si="1"/>
        <v>6.0977567078380007E-2</v>
      </c>
      <c r="H23" s="172">
        <f t="shared" si="2"/>
        <v>0.41529756707837995</v>
      </c>
      <c r="I23" s="16"/>
      <c r="J23" s="24"/>
      <c r="K23" s="37"/>
      <c r="L23" s="37"/>
    </row>
    <row r="24" spans="1:12" x14ac:dyDescent="0.25">
      <c r="A24" s="3">
        <v>6</v>
      </c>
      <c r="B24" s="3">
        <v>49694353</v>
      </c>
      <c r="C24" s="3">
        <v>57.9</v>
      </c>
      <c r="D24" s="25">
        <v>22347</v>
      </c>
      <c r="E24" s="25">
        <v>22347</v>
      </c>
      <c r="F24" s="170">
        <f t="shared" si="0"/>
        <v>0</v>
      </c>
      <c r="G24" s="171">
        <f t="shared" si="1"/>
        <v>4.1831766988604288E-2</v>
      </c>
      <c r="H24" s="172">
        <f t="shared" si="2"/>
        <v>4.1831766988604288E-2</v>
      </c>
      <c r="I24" s="16"/>
      <c r="J24" s="24"/>
      <c r="K24" s="37"/>
      <c r="L24" s="37"/>
    </row>
    <row r="25" spans="1:12" x14ac:dyDescent="0.25">
      <c r="A25" s="3">
        <v>7</v>
      </c>
      <c r="B25" s="3">
        <v>49694367</v>
      </c>
      <c r="C25" s="3">
        <v>43.1</v>
      </c>
      <c r="D25" s="25">
        <v>36249</v>
      </c>
      <c r="E25" s="25">
        <v>36510</v>
      </c>
      <c r="F25" s="170">
        <f t="shared" si="0"/>
        <v>0.22445999999999999</v>
      </c>
      <c r="G25" s="171">
        <f t="shared" si="1"/>
        <v>3.1139018259220119E-2</v>
      </c>
      <c r="H25" s="172">
        <f t="shared" si="2"/>
        <v>0.2555990182592201</v>
      </c>
      <c r="I25" s="16"/>
      <c r="J25" s="24"/>
      <c r="K25" s="37"/>
      <c r="L25" s="37"/>
    </row>
    <row r="26" spans="1:12" x14ac:dyDescent="0.25">
      <c r="A26" s="3">
        <v>8</v>
      </c>
      <c r="B26" s="142">
        <v>49694372</v>
      </c>
      <c r="C26" s="3">
        <v>45.5</v>
      </c>
      <c r="D26" s="25">
        <v>39456</v>
      </c>
      <c r="E26" s="25">
        <v>39855</v>
      </c>
      <c r="F26" s="170">
        <f t="shared" si="0"/>
        <v>0.34314</v>
      </c>
      <c r="G26" s="171">
        <f t="shared" si="1"/>
        <v>3.2872977512633766E-2</v>
      </c>
      <c r="H26" s="172">
        <f t="shared" si="2"/>
        <v>0.37601297751263374</v>
      </c>
      <c r="I26" s="16"/>
      <c r="J26" s="24"/>
      <c r="K26" s="37"/>
      <c r="L26" s="54"/>
    </row>
    <row r="27" spans="1:12" x14ac:dyDescent="0.25">
      <c r="A27" s="3">
        <v>9</v>
      </c>
      <c r="B27" s="142">
        <v>49694352</v>
      </c>
      <c r="C27" s="3">
        <v>52</v>
      </c>
      <c r="D27" s="25">
        <v>22422</v>
      </c>
      <c r="E27" s="25">
        <v>22422</v>
      </c>
      <c r="F27" s="170">
        <f t="shared" si="0"/>
        <v>0</v>
      </c>
      <c r="G27" s="171">
        <f t="shared" si="1"/>
        <v>3.7569117157295738E-2</v>
      </c>
      <c r="H27" s="172">
        <f t="shared" si="2"/>
        <v>3.7569117157295738E-2</v>
      </c>
      <c r="I27" s="16"/>
      <c r="J27" s="24"/>
      <c r="K27" s="37"/>
      <c r="L27" s="37"/>
    </row>
    <row r="28" spans="1:12" x14ac:dyDescent="0.25">
      <c r="A28" s="3">
        <v>10</v>
      </c>
      <c r="B28" s="4">
        <v>49694378</v>
      </c>
      <c r="C28" s="3">
        <v>52.6</v>
      </c>
      <c r="D28" s="25">
        <v>51818</v>
      </c>
      <c r="E28" s="25">
        <v>51913</v>
      </c>
      <c r="F28" s="170">
        <f t="shared" si="0"/>
        <v>8.1699999999999995E-2</v>
      </c>
      <c r="G28" s="171">
        <f t="shared" si="1"/>
        <v>3.8002606970649146E-2</v>
      </c>
      <c r="H28" s="172">
        <f t="shared" si="2"/>
        <v>0.11970260697064913</v>
      </c>
      <c r="I28" s="16"/>
      <c r="J28" s="24"/>
      <c r="K28" s="37"/>
      <c r="L28" s="37"/>
    </row>
    <row r="29" spans="1:12" x14ac:dyDescent="0.25">
      <c r="A29" s="3">
        <v>11</v>
      </c>
      <c r="B29" s="4">
        <v>49694373</v>
      </c>
      <c r="C29" s="3">
        <v>50.5</v>
      </c>
      <c r="D29" s="25">
        <v>12314</v>
      </c>
      <c r="E29" s="25">
        <v>12314</v>
      </c>
      <c r="F29" s="170">
        <f t="shared" si="0"/>
        <v>0</v>
      </c>
      <c r="G29" s="171">
        <f t="shared" si="1"/>
        <v>3.6485392623912205E-2</v>
      </c>
      <c r="H29" s="172">
        <f t="shared" si="2"/>
        <v>3.6485392623912205E-2</v>
      </c>
      <c r="I29" s="16"/>
      <c r="J29" s="24"/>
      <c r="K29" s="37"/>
      <c r="L29" s="37"/>
    </row>
    <row r="30" spans="1:12" x14ac:dyDescent="0.25">
      <c r="A30" s="3">
        <v>12</v>
      </c>
      <c r="B30" s="4">
        <v>49694377</v>
      </c>
      <c r="C30" s="3">
        <v>80.900000000000006</v>
      </c>
      <c r="D30" s="25">
        <v>39401</v>
      </c>
      <c r="E30" s="25">
        <v>39401</v>
      </c>
      <c r="F30" s="170">
        <f t="shared" si="0"/>
        <v>0</v>
      </c>
      <c r="G30" s="171">
        <f t="shared" si="1"/>
        <v>5.8448876500485095E-2</v>
      </c>
      <c r="H30" s="172">
        <f t="shared" si="2"/>
        <v>5.8448876500485095E-2</v>
      </c>
      <c r="I30" s="16"/>
      <c r="J30" s="24"/>
      <c r="K30" s="37"/>
      <c r="L30" s="37"/>
    </row>
    <row r="31" spans="1:12" x14ac:dyDescent="0.25">
      <c r="A31" s="3">
        <v>13</v>
      </c>
      <c r="B31" s="142">
        <v>48446947</v>
      </c>
      <c r="C31" s="3">
        <v>83.6</v>
      </c>
      <c r="D31" s="25">
        <v>48715</v>
      </c>
      <c r="E31" s="25">
        <v>48890</v>
      </c>
      <c r="F31" s="170">
        <f t="shared" si="0"/>
        <v>0.15049999999999999</v>
      </c>
      <c r="G31" s="171">
        <f t="shared" si="1"/>
        <v>6.0399580660575443E-2</v>
      </c>
      <c r="H31" s="172">
        <f t="shared" si="2"/>
        <v>0.21089958066057543</v>
      </c>
      <c r="I31" s="16"/>
      <c r="J31" s="24"/>
      <c r="K31" s="37"/>
      <c r="L31" s="54"/>
    </row>
    <row r="32" spans="1:12" x14ac:dyDescent="0.25">
      <c r="A32" s="3">
        <v>14</v>
      </c>
      <c r="B32" s="142">
        <v>49694366</v>
      </c>
      <c r="C32" s="3">
        <v>85</v>
      </c>
      <c r="D32" s="25">
        <v>57960</v>
      </c>
      <c r="E32" s="25">
        <v>58320</v>
      </c>
      <c r="F32" s="170">
        <f t="shared" si="0"/>
        <v>0.30959999999999999</v>
      </c>
      <c r="G32" s="171">
        <f t="shared" si="1"/>
        <v>6.1411056891733408E-2</v>
      </c>
      <c r="H32" s="172">
        <f t="shared" si="2"/>
        <v>0.37101105689173342</v>
      </c>
      <c r="I32" s="16"/>
      <c r="J32" s="24"/>
      <c r="K32" s="37"/>
      <c r="L32" s="37"/>
    </row>
    <row r="33" spans="1:12" x14ac:dyDescent="0.25">
      <c r="A33" s="3">
        <v>15</v>
      </c>
      <c r="B33" s="3">
        <v>49694351</v>
      </c>
      <c r="C33" s="3">
        <v>57.9</v>
      </c>
      <c r="D33" s="25">
        <v>37801</v>
      </c>
      <c r="E33" s="25">
        <v>37942</v>
      </c>
      <c r="F33" s="170">
        <f t="shared" si="0"/>
        <v>0.12125999999999999</v>
      </c>
      <c r="G33" s="171">
        <f t="shared" si="1"/>
        <v>4.1831766988604288E-2</v>
      </c>
      <c r="H33" s="172">
        <f t="shared" si="2"/>
        <v>0.16309176698860428</v>
      </c>
      <c r="I33" s="16"/>
      <c r="J33" s="24"/>
      <c r="K33" s="37"/>
      <c r="L33" s="37"/>
    </row>
    <row r="34" spans="1:12" x14ac:dyDescent="0.25">
      <c r="A34" s="3">
        <v>16</v>
      </c>
      <c r="B34" s="3">
        <v>49694368</v>
      </c>
      <c r="C34" s="3">
        <v>42.3</v>
      </c>
      <c r="D34" s="25">
        <v>26253</v>
      </c>
      <c r="E34" s="25">
        <v>26253</v>
      </c>
      <c r="F34" s="170">
        <f t="shared" si="0"/>
        <v>0</v>
      </c>
      <c r="G34" s="171">
        <f t="shared" si="1"/>
        <v>3.0561031841415568E-2</v>
      </c>
      <c r="H34" s="172">
        <f t="shared" si="2"/>
        <v>3.0561031841415568E-2</v>
      </c>
      <c r="I34" s="16"/>
      <c r="J34" s="24"/>
      <c r="K34" s="37"/>
      <c r="L34" s="37"/>
    </row>
    <row r="35" spans="1:12" x14ac:dyDescent="0.25">
      <c r="A35" s="3">
        <v>17</v>
      </c>
      <c r="B35" s="3">
        <v>49694356</v>
      </c>
      <c r="C35" s="3">
        <v>45.8</v>
      </c>
      <c r="D35" s="25">
        <v>35917</v>
      </c>
      <c r="E35" s="25">
        <v>36180</v>
      </c>
      <c r="F35" s="170">
        <f t="shared" si="0"/>
        <v>0.22617999999999999</v>
      </c>
      <c r="G35" s="171">
        <f t="shared" si="1"/>
        <v>3.308972241931047E-2</v>
      </c>
      <c r="H35" s="172">
        <f t="shared" si="2"/>
        <v>0.25926972241931046</v>
      </c>
      <c r="I35" s="16"/>
      <c r="J35" s="24"/>
      <c r="K35" s="37"/>
      <c r="L35" s="37"/>
    </row>
    <row r="36" spans="1:12" x14ac:dyDescent="0.25">
      <c r="A36" s="3">
        <v>18</v>
      </c>
      <c r="B36" s="3">
        <v>49694371</v>
      </c>
      <c r="C36" s="3">
        <v>51.9</v>
      </c>
      <c r="D36" s="25">
        <v>38815</v>
      </c>
      <c r="E36" s="25">
        <v>39173</v>
      </c>
      <c r="F36" s="170">
        <f t="shared" si="0"/>
        <v>0.30787999999999999</v>
      </c>
      <c r="G36" s="171">
        <f t="shared" si="1"/>
        <v>3.7496868855070163E-2</v>
      </c>
      <c r="H36" s="172">
        <f t="shared" si="2"/>
        <v>0.34537686885507013</v>
      </c>
      <c r="I36" s="16"/>
      <c r="J36" s="24"/>
      <c r="K36" s="37"/>
      <c r="L36" s="37"/>
    </row>
    <row r="37" spans="1:12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2051</v>
      </c>
      <c r="F37" s="170">
        <f t="shared" si="0"/>
        <v>-5.1599999999999997E-3</v>
      </c>
      <c r="G37" s="171">
        <f t="shared" si="1"/>
        <v>3.8147103575100282E-2</v>
      </c>
      <c r="H37" s="172">
        <f t="shared" si="2"/>
        <v>3.2987103575100284E-2</v>
      </c>
      <c r="I37" s="16"/>
      <c r="J37" s="24"/>
      <c r="K37" s="37"/>
      <c r="L37" s="37"/>
    </row>
    <row r="38" spans="1:12" x14ac:dyDescent="0.25">
      <c r="A38" s="3">
        <v>20</v>
      </c>
      <c r="B38" s="3">
        <v>49690023</v>
      </c>
      <c r="C38" s="3">
        <v>50.8</v>
      </c>
      <c r="D38" s="25">
        <v>12040</v>
      </c>
      <c r="E38" s="25">
        <v>12089</v>
      </c>
      <c r="F38" s="170">
        <f t="shared" si="0"/>
        <v>4.2139999999999997E-2</v>
      </c>
      <c r="G38" s="171">
        <f t="shared" si="1"/>
        <v>3.6702137530588909E-2</v>
      </c>
      <c r="H38" s="172">
        <f t="shared" si="2"/>
        <v>7.8842137530588913E-2</v>
      </c>
      <c r="I38" s="16"/>
      <c r="J38" s="24"/>
      <c r="K38" s="37"/>
      <c r="L38" s="37"/>
    </row>
    <row r="39" spans="1:12" x14ac:dyDescent="0.25">
      <c r="A39" s="3">
        <v>21</v>
      </c>
      <c r="B39" s="3">
        <v>49690017</v>
      </c>
      <c r="C39" s="3">
        <v>80.7</v>
      </c>
      <c r="D39" s="26">
        <v>21731</v>
      </c>
      <c r="E39" s="26">
        <v>21731</v>
      </c>
      <c r="F39" s="170">
        <f t="shared" si="0"/>
        <v>0</v>
      </c>
      <c r="G39" s="171">
        <f t="shared" si="1"/>
        <v>5.8304379896033959E-2</v>
      </c>
      <c r="H39" s="172">
        <f t="shared" si="2"/>
        <v>5.8304379896033959E-2</v>
      </c>
      <c r="I39" s="16"/>
      <c r="J39" s="24"/>
      <c r="K39" s="37"/>
      <c r="L39" s="37"/>
    </row>
    <row r="40" spans="1:12" x14ac:dyDescent="0.25">
      <c r="A40" s="3">
        <v>22</v>
      </c>
      <c r="B40" s="3">
        <v>49690009</v>
      </c>
      <c r="C40" s="3">
        <v>86.3</v>
      </c>
      <c r="D40" s="26">
        <v>47035</v>
      </c>
      <c r="E40" s="26">
        <v>47054</v>
      </c>
      <c r="F40" s="170">
        <f t="shared" si="0"/>
        <v>1.634E-2</v>
      </c>
      <c r="G40" s="171">
        <f t="shared" si="1"/>
        <v>6.2350284820665805E-2</v>
      </c>
      <c r="H40" s="172">
        <f t="shared" si="2"/>
        <v>7.8690284820665812E-2</v>
      </c>
      <c r="I40" s="16"/>
      <c r="J40" s="24"/>
      <c r="K40" s="37"/>
      <c r="L40" s="37"/>
    </row>
    <row r="41" spans="1:12" x14ac:dyDescent="0.25">
      <c r="A41" s="3">
        <v>23</v>
      </c>
      <c r="B41" s="3">
        <v>49690012</v>
      </c>
      <c r="C41" s="3">
        <v>87.1</v>
      </c>
      <c r="D41" s="26">
        <v>65801</v>
      </c>
      <c r="E41" s="26">
        <v>66060</v>
      </c>
      <c r="F41" s="170">
        <f t="shared" si="0"/>
        <v>0.22273999999999999</v>
      </c>
      <c r="G41" s="171">
        <f t="shared" si="1"/>
        <v>6.2928271238470349E-2</v>
      </c>
      <c r="H41" s="172">
        <f t="shared" si="2"/>
        <v>0.28566827123847033</v>
      </c>
      <c r="I41" s="16"/>
      <c r="J41" s="24"/>
      <c r="K41" s="37"/>
      <c r="L41" s="37"/>
    </row>
    <row r="42" spans="1:12" x14ac:dyDescent="0.25">
      <c r="A42" s="3">
        <v>24</v>
      </c>
      <c r="B42" s="3">
        <v>49694361</v>
      </c>
      <c r="C42" s="3">
        <v>57.4</v>
      </c>
      <c r="D42" s="26">
        <v>33548</v>
      </c>
      <c r="E42" s="26">
        <v>33594</v>
      </c>
      <c r="F42" s="170">
        <f t="shared" si="0"/>
        <v>3.9559999999999998E-2</v>
      </c>
      <c r="G42" s="171">
        <f t="shared" si="1"/>
        <v>4.1470525477476441E-2</v>
      </c>
      <c r="H42" s="172">
        <f t="shared" si="2"/>
        <v>8.1030525477476439E-2</v>
      </c>
      <c r="I42" s="16"/>
      <c r="J42" s="24"/>
      <c r="K42" s="37"/>
      <c r="L42" s="37"/>
    </row>
    <row r="43" spans="1:12" x14ac:dyDescent="0.25">
      <c r="A43" s="3">
        <v>25</v>
      </c>
      <c r="B43" s="3">
        <v>49694376</v>
      </c>
      <c r="C43" s="3">
        <v>42.6</v>
      </c>
      <c r="D43" s="26">
        <v>10242</v>
      </c>
      <c r="E43" s="26">
        <v>10242</v>
      </c>
      <c r="F43" s="170">
        <f t="shared" si="0"/>
        <v>0</v>
      </c>
      <c r="G43" s="171">
        <f t="shared" si="1"/>
        <v>3.0777776748092275E-2</v>
      </c>
      <c r="H43" s="172">
        <f t="shared" si="2"/>
        <v>3.0777776748092275E-2</v>
      </c>
      <c r="I43" s="16"/>
      <c r="J43" s="24"/>
      <c r="K43" s="37"/>
      <c r="L43" s="37"/>
    </row>
    <row r="44" spans="1:12" x14ac:dyDescent="0.25">
      <c r="A44" s="3">
        <v>26</v>
      </c>
      <c r="B44" s="3">
        <v>49690027</v>
      </c>
      <c r="C44" s="3">
        <v>45.7</v>
      </c>
      <c r="D44" s="26">
        <v>27988</v>
      </c>
      <c r="E44" s="26">
        <v>28235</v>
      </c>
      <c r="F44" s="170">
        <f t="shared" si="0"/>
        <v>0.21242</v>
      </c>
      <c r="G44" s="171">
        <f t="shared" si="1"/>
        <v>3.3017474117084909E-2</v>
      </c>
      <c r="H44" s="172">
        <f t="shared" si="2"/>
        <v>0.24543747411708491</v>
      </c>
      <c r="I44" s="16"/>
      <c r="J44" s="24"/>
      <c r="K44" s="37"/>
      <c r="L44" s="37"/>
    </row>
    <row r="45" spans="1:12" x14ac:dyDescent="0.25">
      <c r="A45" s="3">
        <v>27</v>
      </c>
      <c r="B45" s="3">
        <v>49694363</v>
      </c>
      <c r="C45" s="3">
        <v>52.1</v>
      </c>
      <c r="D45" s="26">
        <v>44575</v>
      </c>
      <c r="E45" s="26">
        <v>44799</v>
      </c>
      <c r="F45" s="170">
        <f t="shared" si="0"/>
        <v>0.19264000000000001</v>
      </c>
      <c r="G45" s="171">
        <f t="shared" si="1"/>
        <v>3.7641365459521306E-2</v>
      </c>
      <c r="H45" s="172">
        <f t="shared" si="2"/>
        <v>0.23028136545952133</v>
      </c>
      <c r="I45" s="16"/>
      <c r="J45" s="24"/>
      <c r="K45" s="37"/>
      <c r="L45" s="37"/>
    </row>
    <row r="46" spans="1:12" x14ac:dyDescent="0.25">
      <c r="A46" s="3">
        <v>28</v>
      </c>
      <c r="B46" s="3">
        <v>49690013</v>
      </c>
      <c r="C46" s="3">
        <v>52.6</v>
      </c>
      <c r="D46" s="26">
        <v>51832</v>
      </c>
      <c r="E46" s="26">
        <v>52144</v>
      </c>
      <c r="F46" s="170">
        <f t="shared" si="0"/>
        <v>0.26832</v>
      </c>
      <c r="G46" s="171">
        <f t="shared" si="1"/>
        <v>3.8002606970649146E-2</v>
      </c>
      <c r="H46" s="172">
        <f t="shared" si="2"/>
        <v>0.30632260697064917</v>
      </c>
      <c r="I46" s="16"/>
      <c r="J46" s="24"/>
      <c r="K46" s="37"/>
      <c r="L46" s="37"/>
    </row>
    <row r="47" spans="1:12" x14ac:dyDescent="0.25">
      <c r="A47" s="3">
        <v>29</v>
      </c>
      <c r="B47" s="3">
        <v>49694355</v>
      </c>
      <c r="C47" s="3">
        <v>50.3</v>
      </c>
      <c r="D47" s="26">
        <v>42041</v>
      </c>
      <c r="E47" s="26">
        <v>42298</v>
      </c>
      <c r="F47" s="170">
        <f t="shared" si="0"/>
        <v>0.22101999999999999</v>
      </c>
      <c r="G47" s="171">
        <f t="shared" si="1"/>
        <v>3.6340896019461069E-2</v>
      </c>
      <c r="H47" s="172">
        <f t="shared" si="2"/>
        <v>0.25736089601946105</v>
      </c>
      <c r="I47" s="16"/>
      <c r="J47" s="24"/>
      <c r="K47" s="37"/>
      <c r="L47" s="37"/>
    </row>
    <row r="48" spans="1:12" x14ac:dyDescent="0.25">
      <c r="A48" s="3">
        <v>30</v>
      </c>
      <c r="B48" s="3">
        <v>48446938</v>
      </c>
      <c r="C48" s="3">
        <v>79</v>
      </c>
      <c r="D48" s="26">
        <v>40508</v>
      </c>
      <c r="E48" s="26">
        <v>40559</v>
      </c>
      <c r="F48" s="170">
        <f t="shared" si="0"/>
        <v>4.3859999999999996E-2</v>
      </c>
      <c r="G48" s="171">
        <f t="shared" si="1"/>
        <v>5.707615875819929E-2</v>
      </c>
      <c r="H48" s="172">
        <f t="shared" si="2"/>
        <v>0.10093615875819928</v>
      </c>
      <c r="I48" s="16"/>
      <c r="J48" s="24"/>
      <c r="K48" s="37"/>
      <c r="L48" s="37"/>
    </row>
    <row r="49" spans="1:12" x14ac:dyDescent="0.25">
      <c r="A49" s="3">
        <v>31</v>
      </c>
      <c r="B49" s="3">
        <v>49690019</v>
      </c>
      <c r="C49" s="3">
        <v>86</v>
      </c>
      <c r="D49" s="26">
        <v>70791</v>
      </c>
      <c r="E49" s="26">
        <v>71326</v>
      </c>
      <c r="F49" s="170">
        <f t="shared" si="0"/>
        <v>0.46010000000000001</v>
      </c>
      <c r="G49" s="171">
        <f t="shared" si="1"/>
        <v>6.2133539913989094E-2</v>
      </c>
      <c r="H49" s="172">
        <f t="shared" si="2"/>
        <v>0.52223353991398913</v>
      </c>
      <c r="I49" s="16"/>
      <c r="J49" s="24"/>
      <c r="K49" s="37"/>
      <c r="L49" s="37"/>
    </row>
    <row r="50" spans="1:12" x14ac:dyDescent="0.25">
      <c r="A50" s="3">
        <v>32</v>
      </c>
      <c r="B50" s="3">
        <v>49690026</v>
      </c>
      <c r="C50" s="3">
        <v>87.4</v>
      </c>
      <c r="D50" s="26">
        <v>66040</v>
      </c>
      <c r="E50" s="26">
        <v>66309</v>
      </c>
      <c r="F50" s="170">
        <f t="shared" si="0"/>
        <v>0.23133999999999999</v>
      </c>
      <c r="G50" s="171">
        <f t="shared" si="1"/>
        <v>6.3145016145147059E-2</v>
      </c>
      <c r="H50" s="172">
        <f t="shared" si="2"/>
        <v>0.29448501614514705</v>
      </c>
      <c r="I50" s="16"/>
      <c r="J50" s="24"/>
      <c r="K50" s="37"/>
      <c r="L50" s="37"/>
    </row>
    <row r="51" spans="1:12" x14ac:dyDescent="0.25">
      <c r="A51" s="3">
        <v>33</v>
      </c>
      <c r="B51" s="3">
        <v>49694364</v>
      </c>
      <c r="C51" s="3">
        <v>57.1</v>
      </c>
      <c r="D51" s="26">
        <v>35830</v>
      </c>
      <c r="E51" s="26">
        <v>35976</v>
      </c>
      <c r="F51" s="170">
        <f t="shared" si="0"/>
        <v>0.12556</v>
      </c>
      <c r="G51" s="171">
        <f t="shared" si="1"/>
        <v>4.1253780570799745E-2</v>
      </c>
      <c r="H51" s="172">
        <f t="shared" si="2"/>
        <v>0.16681378057079976</v>
      </c>
      <c r="I51" s="16"/>
      <c r="J51" s="24"/>
      <c r="K51" s="37"/>
      <c r="L51" s="37"/>
    </row>
    <row r="52" spans="1:12" x14ac:dyDescent="0.25">
      <c r="A52" s="3">
        <v>34</v>
      </c>
      <c r="B52" s="3">
        <v>49690020</v>
      </c>
      <c r="C52" s="3">
        <v>42.9</v>
      </c>
      <c r="D52" s="26">
        <v>20092</v>
      </c>
      <c r="E52" s="26">
        <v>20155</v>
      </c>
      <c r="F52" s="170">
        <f t="shared" si="0"/>
        <v>5.4179999999999999E-2</v>
      </c>
      <c r="G52" s="171">
        <f t="shared" si="1"/>
        <v>3.0994521654768983E-2</v>
      </c>
      <c r="H52" s="172">
        <f t="shared" si="2"/>
        <v>8.5174521654768978E-2</v>
      </c>
      <c r="I52" s="16"/>
      <c r="J52" s="24"/>
      <c r="K52" s="37"/>
      <c r="L52" s="37"/>
    </row>
    <row r="53" spans="1:12" x14ac:dyDescent="0.25">
      <c r="A53" s="3">
        <v>35</v>
      </c>
      <c r="B53" s="3">
        <v>49690028</v>
      </c>
      <c r="C53" s="3">
        <v>44.3</v>
      </c>
      <c r="D53" s="26">
        <v>32599</v>
      </c>
      <c r="E53" s="26">
        <v>32905</v>
      </c>
      <c r="F53" s="170">
        <f t="shared" si="0"/>
        <v>0.26316000000000001</v>
      </c>
      <c r="G53" s="171">
        <f t="shared" si="1"/>
        <v>3.2005997885926937E-2</v>
      </c>
      <c r="H53" s="172">
        <f t="shared" si="2"/>
        <v>0.29516599788592696</v>
      </c>
      <c r="I53" s="16"/>
      <c r="J53" s="24"/>
      <c r="K53" s="37"/>
      <c r="L53" s="37"/>
    </row>
    <row r="54" spans="1:12" x14ac:dyDescent="0.25">
      <c r="A54" s="3">
        <v>36</v>
      </c>
      <c r="B54" s="3">
        <v>49690015</v>
      </c>
      <c r="C54" s="3">
        <v>51.7</v>
      </c>
      <c r="D54" s="26">
        <v>46337</v>
      </c>
      <c r="E54" s="26">
        <v>46490</v>
      </c>
      <c r="F54" s="170">
        <f t="shared" si="0"/>
        <v>0.13158</v>
      </c>
      <c r="G54" s="171">
        <f t="shared" si="1"/>
        <v>3.7352372250619027E-2</v>
      </c>
      <c r="H54" s="172">
        <f t="shared" si="2"/>
        <v>0.16893237225061902</v>
      </c>
      <c r="I54" s="16"/>
      <c r="J54" s="24"/>
      <c r="K54" s="37"/>
      <c r="L54" s="37"/>
    </row>
    <row r="55" spans="1:12" x14ac:dyDescent="0.25">
      <c r="A55" s="3">
        <v>37</v>
      </c>
      <c r="B55" s="3">
        <v>49690008</v>
      </c>
      <c r="C55" s="3">
        <v>52.3</v>
      </c>
      <c r="D55" s="26">
        <v>40966</v>
      </c>
      <c r="E55" s="26">
        <v>40966</v>
      </c>
      <c r="F55" s="170">
        <f t="shared" si="0"/>
        <v>0</v>
      </c>
      <c r="G55" s="171">
        <f t="shared" si="1"/>
        <v>3.7785862063972435E-2</v>
      </c>
      <c r="H55" s="172">
        <f t="shared" si="2"/>
        <v>3.7785862063972435E-2</v>
      </c>
      <c r="I55" s="16"/>
      <c r="J55" s="24"/>
      <c r="K55" s="37"/>
      <c r="L55" s="37"/>
    </row>
    <row r="56" spans="1:12" x14ac:dyDescent="0.25">
      <c r="A56" s="3">
        <v>38</v>
      </c>
      <c r="B56" s="97" t="s">
        <v>115</v>
      </c>
      <c r="C56" s="3">
        <v>50.2</v>
      </c>
      <c r="D56" s="17">
        <v>3.9430000000000001</v>
      </c>
      <c r="E56" s="17">
        <v>4.04</v>
      </c>
      <c r="F56" s="170">
        <f>(E56-D56)</f>
        <v>9.6999999999999975E-2</v>
      </c>
      <c r="G56" s="171">
        <f t="shared" si="1"/>
        <v>3.6268647717235501E-2</v>
      </c>
      <c r="H56" s="172">
        <f t="shared" si="2"/>
        <v>0.13326864771723548</v>
      </c>
      <c r="I56" s="16"/>
      <c r="J56" s="24"/>
      <c r="K56" s="37"/>
      <c r="L56" s="37"/>
    </row>
    <row r="57" spans="1:12" x14ac:dyDescent="0.25">
      <c r="A57" s="3">
        <v>39</v>
      </c>
      <c r="B57" s="3">
        <v>49690016</v>
      </c>
      <c r="C57" s="3">
        <v>79.7</v>
      </c>
      <c r="D57" s="26">
        <v>27101</v>
      </c>
      <c r="E57" s="26">
        <v>27361</v>
      </c>
      <c r="F57" s="170">
        <f t="shared" si="0"/>
        <v>0.22359999999999999</v>
      </c>
      <c r="G57" s="171">
        <f t="shared" si="1"/>
        <v>5.7581896873778272E-2</v>
      </c>
      <c r="H57" s="172">
        <f t="shared" si="2"/>
        <v>0.28118189687377826</v>
      </c>
      <c r="I57" s="16"/>
      <c r="J57" s="24"/>
      <c r="K57" s="37"/>
      <c r="L57" s="37"/>
    </row>
    <row r="58" spans="1:12" x14ac:dyDescent="0.25">
      <c r="A58" s="3">
        <v>40</v>
      </c>
      <c r="B58" s="3">
        <v>49690024</v>
      </c>
      <c r="C58" s="3">
        <v>86.4</v>
      </c>
      <c r="D58" s="26">
        <v>34477</v>
      </c>
      <c r="E58" s="26">
        <v>34825</v>
      </c>
      <c r="F58" s="170">
        <f t="shared" si="0"/>
        <v>0.29927999999999999</v>
      </c>
      <c r="G58" s="171">
        <f t="shared" si="1"/>
        <v>6.2422533122891373E-2</v>
      </c>
      <c r="H58" s="172">
        <f t="shared" si="2"/>
        <v>0.36170253312289136</v>
      </c>
      <c r="I58" s="16"/>
      <c r="J58" s="24"/>
      <c r="K58" s="37"/>
      <c r="L58" s="37"/>
    </row>
    <row r="59" spans="1:12" x14ac:dyDescent="0.25">
      <c r="A59" s="3">
        <v>41</v>
      </c>
      <c r="B59" s="3">
        <v>49690035</v>
      </c>
      <c r="C59" s="3">
        <v>87.4</v>
      </c>
      <c r="D59" s="26">
        <v>56111</v>
      </c>
      <c r="E59" s="26">
        <v>56111</v>
      </c>
      <c r="F59" s="170">
        <f t="shared" si="0"/>
        <v>0</v>
      </c>
      <c r="G59" s="171">
        <f t="shared" si="1"/>
        <v>6.3145016145147059E-2</v>
      </c>
      <c r="H59" s="172">
        <f t="shared" si="2"/>
        <v>6.3145016145147059E-2</v>
      </c>
      <c r="I59" s="16"/>
      <c r="J59" s="24"/>
      <c r="K59" s="37"/>
      <c r="L59" s="37"/>
    </row>
    <row r="60" spans="1:12" x14ac:dyDescent="0.25">
      <c r="A60" s="3">
        <v>42</v>
      </c>
      <c r="B60" s="3">
        <v>49690040</v>
      </c>
      <c r="C60" s="3">
        <v>57.4</v>
      </c>
      <c r="D60" s="26">
        <v>36565</v>
      </c>
      <c r="E60" s="26">
        <v>36859</v>
      </c>
      <c r="F60" s="170">
        <f t="shared" si="0"/>
        <v>0.25284000000000001</v>
      </c>
      <c r="G60" s="171">
        <f t="shared" si="1"/>
        <v>4.1470525477476441E-2</v>
      </c>
      <c r="H60" s="172">
        <f t="shared" si="2"/>
        <v>0.29431052547747644</v>
      </c>
      <c r="I60" s="16"/>
      <c r="J60" s="24"/>
      <c r="K60" s="37"/>
      <c r="L60" s="37"/>
    </row>
    <row r="61" spans="1:12" x14ac:dyDescent="0.25">
      <c r="A61" s="3">
        <v>43</v>
      </c>
      <c r="B61" s="3">
        <v>49690038</v>
      </c>
      <c r="C61" s="3">
        <v>42.4</v>
      </c>
      <c r="D61" s="26">
        <v>29514</v>
      </c>
      <c r="E61" s="26">
        <v>29668</v>
      </c>
      <c r="F61" s="170">
        <f t="shared" si="0"/>
        <v>0.13244</v>
      </c>
      <c r="G61" s="171">
        <f t="shared" si="1"/>
        <v>3.0633280143641136E-2</v>
      </c>
      <c r="H61" s="172">
        <f t="shared" si="2"/>
        <v>0.16307328014364114</v>
      </c>
      <c r="I61" s="16"/>
      <c r="J61" s="24"/>
      <c r="K61" s="37"/>
      <c r="L61" s="37"/>
    </row>
    <row r="62" spans="1:12" x14ac:dyDescent="0.25">
      <c r="A62" s="3">
        <v>44</v>
      </c>
      <c r="B62" s="3">
        <v>49690010</v>
      </c>
      <c r="C62" s="3">
        <v>45.4</v>
      </c>
      <c r="D62" s="26">
        <v>21233</v>
      </c>
      <c r="E62" s="26">
        <v>21233</v>
      </c>
      <c r="F62" s="170">
        <f t="shared" si="0"/>
        <v>0</v>
      </c>
      <c r="G62" s="171">
        <f t="shared" si="1"/>
        <v>3.2800729210408198E-2</v>
      </c>
      <c r="H62" s="172">
        <f t="shared" si="2"/>
        <v>3.2800729210408198E-2</v>
      </c>
      <c r="I62" s="16"/>
      <c r="J62" s="24"/>
      <c r="K62" s="37"/>
      <c r="L62" s="37"/>
    </row>
    <row r="63" spans="1:12" x14ac:dyDescent="0.25">
      <c r="A63" s="3">
        <v>45</v>
      </c>
      <c r="B63" s="3">
        <v>49690033</v>
      </c>
      <c r="C63" s="3">
        <v>51.4</v>
      </c>
      <c r="D63" s="26">
        <v>29246</v>
      </c>
      <c r="E63" s="26">
        <v>29246</v>
      </c>
      <c r="F63" s="170">
        <f t="shared" si="0"/>
        <v>0</v>
      </c>
      <c r="G63" s="171">
        <f t="shared" si="1"/>
        <v>3.7135627343942323E-2</v>
      </c>
      <c r="H63" s="172">
        <f t="shared" si="2"/>
        <v>3.7135627343942323E-2</v>
      </c>
      <c r="I63" s="16"/>
      <c r="J63" s="24"/>
      <c r="K63" s="37"/>
      <c r="L63" s="37"/>
    </row>
    <row r="64" spans="1:12" x14ac:dyDescent="0.25">
      <c r="A64" s="3">
        <v>46</v>
      </c>
      <c r="B64" s="3">
        <v>49690054</v>
      </c>
      <c r="C64" s="3">
        <v>53.1</v>
      </c>
      <c r="D64" s="26">
        <v>45771</v>
      </c>
      <c r="E64" s="26">
        <v>46154</v>
      </c>
      <c r="F64" s="170">
        <f t="shared" si="0"/>
        <v>0.32938000000000001</v>
      </c>
      <c r="G64" s="171">
        <f t="shared" si="1"/>
        <v>3.8363848481776992E-2</v>
      </c>
      <c r="H64" s="172">
        <f t="shared" si="2"/>
        <v>0.36774384848177699</v>
      </c>
      <c r="I64" s="16"/>
      <c r="J64" s="24"/>
      <c r="K64" s="37"/>
      <c r="L64" s="37"/>
    </row>
    <row r="65" spans="1:12" x14ac:dyDescent="0.25">
      <c r="A65" s="3">
        <v>47</v>
      </c>
      <c r="B65" s="3">
        <v>49690036</v>
      </c>
      <c r="C65" s="3">
        <v>49.9</v>
      </c>
      <c r="D65" s="26">
        <v>11026</v>
      </c>
      <c r="E65" s="26">
        <v>11026</v>
      </c>
      <c r="F65" s="170">
        <f t="shared" si="0"/>
        <v>0</v>
      </c>
      <c r="G65" s="171">
        <f t="shared" si="1"/>
        <v>3.605190281055879E-2</v>
      </c>
      <c r="H65" s="172">
        <f t="shared" si="2"/>
        <v>3.605190281055879E-2</v>
      </c>
      <c r="I65" s="16"/>
      <c r="J65" s="24"/>
      <c r="K65" s="37"/>
      <c r="L65" s="37"/>
    </row>
    <row r="66" spans="1:12" x14ac:dyDescent="0.25">
      <c r="A66" s="3">
        <v>48</v>
      </c>
      <c r="B66" s="3">
        <v>49690043</v>
      </c>
      <c r="C66" s="3">
        <v>79.900000000000006</v>
      </c>
      <c r="D66" s="26">
        <v>31166</v>
      </c>
      <c r="E66" s="26">
        <v>31166</v>
      </c>
      <c r="F66" s="170">
        <f t="shared" si="0"/>
        <v>0</v>
      </c>
      <c r="G66" s="171">
        <f t="shared" si="1"/>
        <v>5.7726393478229408E-2</v>
      </c>
      <c r="H66" s="172">
        <f t="shared" si="2"/>
        <v>5.7726393478229408E-2</v>
      </c>
      <c r="I66" s="16"/>
      <c r="J66" s="24"/>
      <c r="K66" s="37"/>
      <c r="L66" s="37"/>
    </row>
    <row r="67" spans="1:12" x14ac:dyDescent="0.25">
      <c r="A67" s="3">
        <v>49</v>
      </c>
      <c r="B67" s="3">
        <v>49690052</v>
      </c>
      <c r="C67" s="3">
        <v>78</v>
      </c>
      <c r="D67" s="26">
        <v>66615</v>
      </c>
      <c r="E67" s="26">
        <v>66787</v>
      </c>
      <c r="F67" s="170">
        <f t="shared" si="0"/>
        <v>0.14792</v>
      </c>
      <c r="G67" s="171">
        <f t="shared" si="1"/>
        <v>5.6353675735943604E-2</v>
      </c>
      <c r="H67" s="172">
        <f t="shared" si="2"/>
        <v>0.2042736757359436</v>
      </c>
      <c r="I67" s="16"/>
      <c r="J67" s="24"/>
      <c r="K67" s="37"/>
      <c r="L67" s="37"/>
    </row>
    <row r="68" spans="1:12" x14ac:dyDescent="0.25">
      <c r="A68" s="3">
        <v>50</v>
      </c>
      <c r="B68" s="3">
        <v>49690050</v>
      </c>
      <c r="C68" s="3">
        <v>87</v>
      </c>
      <c r="D68" s="26">
        <v>26761</v>
      </c>
      <c r="E68" s="26">
        <v>26761</v>
      </c>
      <c r="F68" s="170">
        <f t="shared" si="0"/>
        <v>0</v>
      </c>
      <c r="G68" s="171">
        <f t="shared" si="1"/>
        <v>6.2856022936244788E-2</v>
      </c>
      <c r="H68" s="172">
        <f t="shared" si="2"/>
        <v>6.2856022936244788E-2</v>
      </c>
      <c r="I68" s="16"/>
      <c r="J68" s="24"/>
      <c r="K68" s="37"/>
      <c r="L68" s="37"/>
    </row>
    <row r="69" spans="1:12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170">
        <f t="shared" si="0"/>
        <v>0</v>
      </c>
      <c r="G69" s="171">
        <f t="shared" si="1"/>
        <v>4.118153226857417E-2</v>
      </c>
      <c r="H69" s="172">
        <f t="shared" si="2"/>
        <v>4.118153226857417E-2</v>
      </c>
      <c r="I69" s="16"/>
      <c r="J69" s="24"/>
      <c r="K69" s="37"/>
      <c r="L69" s="37"/>
    </row>
    <row r="70" spans="1:12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170">
        <f t="shared" si="0"/>
        <v>0</v>
      </c>
      <c r="G70" s="171">
        <f t="shared" si="1"/>
        <v>3.0488783539190004E-2</v>
      </c>
      <c r="H70" s="172">
        <f t="shared" si="2"/>
        <v>3.0488783539190004E-2</v>
      </c>
      <c r="I70" s="16"/>
      <c r="J70" s="24"/>
      <c r="K70" s="37"/>
      <c r="L70" s="37"/>
    </row>
    <row r="71" spans="1:12" x14ac:dyDescent="0.25">
      <c r="A71" s="3">
        <v>53</v>
      </c>
      <c r="B71" s="3">
        <v>49690056</v>
      </c>
      <c r="C71" s="3">
        <v>45.5</v>
      </c>
      <c r="D71" s="26">
        <v>21970</v>
      </c>
      <c r="E71" s="26">
        <v>22281</v>
      </c>
      <c r="F71" s="170">
        <f t="shared" si="0"/>
        <v>0.26745999999999998</v>
      </c>
      <c r="G71" s="171">
        <f t="shared" si="1"/>
        <v>3.2872977512633766E-2</v>
      </c>
      <c r="H71" s="172">
        <f t="shared" si="2"/>
        <v>0.30033297751263377</v>
      </c>
      <c r="I71" s="16"/>
      <c r="J71" s="24"/>
      <c r="K71" s="37"/>
      <c r="L71" s="37"/>
    </row>
    <row r="72" spans="1:12" x14ac:dyDescent="0.25">
      <c r="A72" s="3">
        <v>54</v>
      </c>
      <c r="B72" s="3">
        <v>49690032</v>
      </c>
      <c r="C72" s="3">
        <v>51.6</v>
      </c>
      <c r="D72" s="26">
        <v>25695</v>
      </c>
      <c r="E72" s="26">
        <v>25793</v>
      </c>
      <c r="F72" s="170">
        <f t="shared" si="0"/>
        <v>8.4279999999999994E-2</v>
      </c>
      <c r="G72" s="171">
        <f t="shared" si="1"/>
        <v>3.7280123948393459E-2</v>
      </c>
      <c r="H72" s="172">
        <f t="shared" si="2"/>
        <v>0.12156012394839345</v>
      </c>
      <c r="I72" s="16"/>
      <c r="J72" s="24"/>
      <c r="K72" s="37"/>
      <c r="L72" s="37"/>
    </row>
    <row r="73" spans="1:12" x14ac:dyDescent="0.25">
      <c r="A73" s="3">
        <v>55</v>
      </c>
      <c r="B73" s="3">
        <v>49690055</v>
      </c>
      <c r="C73" s="3">
        <v>52.7</v>
      </c>
      <c r="D73" s="26">
        <v>44213</v>
      </c>
      <c r="E73" s="26">
        <v>44213</v>
      </c>
      <c r="F73" s="170">
        <f t="shared" si="0"/>
        <v>0</v>
      </c>
      <c r="G73" s="171">
        <f t="shared" si="1"/>
        <v>3.8074855272874721E-2</v>
      </c>
      <c r="H73" s="172">
        <f t="shared" si="2"/>
        <v>3.8074855272874721E-2</v>
      </c>
      <c r="I73" s="16"/>
      <c r="J73" s="24"/>
      <c r="K73" s="37"/>
      <c r="L73" s="37"/>
    </row>
    <row r="74" spans="1:12" x14ac:dyDescent="0.25">
      <c r="A74" s="3">
        <v>56</v>
      </c>
      <c r="B74" s="3">
        <v>49690058</v>
      </c>
      <c r="C74" s="3">
        <v>49.9</v>
      </c>
      <c r="D74" s="26">
        <v>33256</v>
      </c>
      <c r="E74" s="26">
        <v>33451</v>
      </c>
      <c r="F74" s="170">
        <f t="shared" si="0"/>
        <v>0.16769999999999999</v>
      </c>
      <c r="G74" s="171">
        <f t="shared" si="1"/>
        <v>3.605190281055879E-2</v>
      </c>
      <c r="H74" s="172">
        <f t="shared" si="2"/>
        <v>0.20375190281055877</v>
      </c>
      <c r="I74" s="16"/>
      <c r="J74" s="24"/>
      <c r="K74" s="37"/>
      <c r="L74" s="37"/>
    </row>
    <row r="75" spans="1:12" x14ac:dyDescent="0.25">
      <c r="A75" s="3">
        <v>57</v>
      </c>
      <c r="B75" s="3">
        <v>49690011</v>
      </c>
      <c r="C75" s="3">
        <v>79.5</v>
      </c>
      <c r="D75" s="26">
        <v>39567</v>
      </c>
      <c r="E75" s="26">
        <v>39937</v>
      </c>
      <c r="F75" s="170">
        <f t="shared" si="0"/>
        <v>0.31819999999999998</v>
      </c>
      <c r="G75" s="171">
        <f t="shared" si="1"/>
        <v>5.743740026932713E-2</v>
      </c>
      <c r="H75" s="172">
        <f t="shared" si="2"/>
        <v>0.37563740026932713</v>
      </c>
      <c r="I75" s="16"/>
      <c r="J75" s="24"/>
      <c r="K75" s="37"/>
      <c r="L75" s="37"/>
    </row>
    <row r="76" spans="1:12" x14ac:dyDescent="0.25">
      <c r="A76" s="3">
        <v>58</v>
      </c>
      <c r="B76" s="3">
        <v>49690061</v>
      </c>
      <c r="C76" s="3">
        <v>78.099999999999994</v>
      </c>
      <c r="D76" s="26">
        <v>58056</v>
      </c>
      <c r="E76" s="26">
        <v>58493</v>
      </c>
      <c r="F76" s="170">
        <f t="shared" si="0"/>
        <v>0.37581999999999999</v>
      </c>
      <c r="G76" s="171">
        <f t="shared" si="1"/>
        <v>5.6425924038169165E-2</v>
      </c>
      <c r="H76" s="172">
        <f t="shared" si="2"/>
        <v>0.43224592403816914</v>
      </c>
      <c r="I76" s="16"/>
      <c r="J76" s="24"/>
      <c r="K76" s="37"/>
      <c r="L76" s="37"/>
    </row>
    <row r="77" spans="1:12" x14ac:dyDescent="0.25">
      <c r="A77" s="3">
        <v>59</v>
      </c>
      <c r="B77" s="3">
        <v>49690059</v>
      </c>
      <c r="C77" s="3">
        <v>87</v>
      </c>
      <c r="D77" s="26">
        <v>43860</v>
      </c>
      <c r="E77" s="26">
        <v>43860</v>
      </c>
      <c r="F77" s="170">
        <f t="shared" si="0"/>
        <v>0</v>
      </c>
      <c r="G77" s="171">
        <f t="shared" si="1"/>
        <v>6.2856022936244788E-2</v>
      </c>
      <c r="H77" s="172">
        <f t="shared" si="2"/>
        <v>6.2856022936244788E-2</v>
      </c>
      <c r="I77" s="16"/>
      <c r="J77" s="24"/>
      <c r="K77" s="37"/>
      <c r="L77" s="37"/>
    </row>
    <row r="78" spans="1:12" x14ac:dyDescent="0.25">
      <c r="A78" s="3">
        <v>60</v>
      </c>
      <c r="B78" s="3">
        <v>49690049</v>
      </c>
      <c r="C78" s="3">
        <v>56.7</v>
      </c>
      <c r="D78" s="26">
        <v>35083</v>
      </c>
      <c r="E78" s="26">
        <v>35155</v>
      </c>
      <c r="F78" s="170">
        <f t="shared" si="0"/>
        <v>6.1919999999999996E-2</v>
      </c>
      <c r="G78" s="171">
        <f t="shared" si="1"/>
        <v>4.0964787361897466E-2</v>
      </c>
      <c r="H78" s="172">
        <f t="shared" si="2"/>
        <v>0.10288478736189746</v>
      </c>
      <c r="I78" s="16"/>
      <c r="J78" s="24"/>
      <c r="K78" s="37"/>
      <c r="L78" s="37"/>
    </row>
    <row r="79" spans="1:12" x14ac:dyDescent="0.25">
      <c r="A79" s="3">
        <v>61</v>
      </c>
      <c r="B79" s="3">
        <v>49690044</v>
      </c>
      <c r="C79" s="3">
        <v>42.5</v>
      </c>
      <c r="D79" s="26">
        <v>26045</v>
      </c>
      <c r="E79" s="26">
        <v>26347</v>
      </c>
      <c r="F79" s="170">
        <f t="shared" si="0"/>
        <v>0.25972000000000001</v>
      </c>
      <c r="G79" s="171">
        <f t="shared" si="1"/>
        <v>3.0705528445866704E-2</v>
      </c>
      <c r="H79" s="172">
        <f t="shared" si="2"/>
        <v>0.29042552844586672</v>
      </c>
      <c r="I79" s="16"/>
      <c r="J79" s="24"/>
      <c r="K79" s="37"/>
      <c r="L79" s="37"/>
    </row>
    <row r="80" spans="1:12" x14ac:dyDescent="0.25">
      <c r="A80" s="3">
        <v>62</v>
      </c>
      <c r="B80" s="3">
        <v>49690047</v>
      </c>
      <c r="C80" s="3">
        <v>45.1</v>
      </c>
      <c r="D80" s="26">
        <v>50895</v>
      </c>
      <c r="E80" s="26">
        <v>50895</v>
      </c>
      <c r="F80" s="170">
        <v>0.33660000000000001</v>
      </c>
      <c r="G80" s="171">
        <f t="shared" si="1"/>
        <v>3.2583984303731495E-2</v>
      </c>
      <c r="H80" s="172">
        <f t="shared" si="2"/>
        <v>0.3691839843037315</v>
      </c>
      <c r="I80" s="16"/>
      <c r="J80" s="24"/>
      <c r="K80" s="37"/>
      <c r="L80" s="37"/>
    </row>
    <row r="81" spans="1:12" x14ac:dyDescent="0.25">
      <c r="A81" s="3">
        <v>63</v>
      </c>
      <c r="B81" s="3">
        <v>17219687</v>
      </c>
      <c r="C81" s="3">
        <v>51.3</v>
      </c>
      <c r="D81" s="26">
        <v>9407</v>
      </c>
      <c r="E81" s="26">
        <v>9703</v>
      </c>
      <c r="F81" s="170">
        <f t="shared" si="0"/>
        <v>0.25456000000000001</v>
      </c>
      <c r="G81" s="171">
        <f t="shared" si="1"/>
        <v>3.7063379041716749E-2</v>
      </c>
      <c r="H81" s="172">
        <f t="shared" si="2"/>
        <v>0.29162337904171676</v>
      </c>
      <c r="I81" s="16"/>
      <c r="J81" s="24"/>
      <c r="K81" s="37"/>
      <c r="L81" s="37"/>
    </row>
    <row r="82" spans="1:12" x14ac:dyDescent="0.25">
      <c r="A82" s="3">
        <v>64</v>
      </c>
      <c r="B82" s="52" t="s">
        <v>41</v>
      </c>
      <c r="C82" s="3">
        <v>52.3</v>
      </c>
      <c r="D82" s="29">
        <v>14.52</v>
      </c>
      <c r="E82" s="29">
        <v>14.77</v>
      </c>
      <c r="F82" s="170">
        <f>E82-D82</f>
        <v>0.25</v>
      </c>
      <c r="G82" s="171">
        <f t="shared" si="1"/>
        <v>3.7785862063972435E-2</v>
      </c>
      <c r="H82" s="172">
        <f t="shared" si="2"/>
        <v>0.28778586206397244</v>
      </c>
      <c r="I82" s="16"/>
      <c r="J82" s="24"/>
      <c r="K82" s="37"/>
      <c r="L82" s="37"/>
    </row>
    <row r="83" spans="1:12" x14ac:dyDescent="0.25">
      <c r="A83" s="3">
        <v>65</v>
      </c>
      <c r="B83" s="3">
        <v>49690060</v>
      </c>
      <c r="C83" s="3">
        <v>49.5</v>
      </c>
      <c r="D83" s="26">
        <v>39741</v>
      </c>
      <c r="E83" s="26">
        <v>40105</v>
      </c>
      <c r="F83" s="170">
        <f t="shared" ref="F83:F136" si="3">(E83-D83)*0.00086</f>
        <v>0.31303999999999998</v>
      </c>
      <c r="G83" s="171">
        <f t="shared" si="1"/>
        <v>3.5762909601656519E-2</v>
      </c>
      <c r="H83" s="172">
        <f t="shared" si="2"/>
        <v>0.3488029096016565</v>
      </c>
      <c r="I83" s="16"/>
      <c r="J83" s="24"/>
      <c r="K83" s="141"/>
      <c r="L83" s="37"/>
    </row>
    <row r="84" spans="1:12" x14ac:dyDescent="0.25">
      <c r="A84" s="3">
        <v>66</v>
      </c>
      <c r="B84" s="3">
        <v>49690051</v>
      </c>
      <c r="C84" s="3">
        <v>78.900000000000006</v>
      </c>
      <c r="D84" s="26">
        <v>24237</v>
      </c>
      <c r="E84" s="26">
        <v>24237</v>
      </c>
      <c r="F84" s="170">
        <f t="shared" si="3"/>
        <v>0</v>
      </c>
      <c r="G84" s="171">
        <f t="shared" ref="G84:G136" si="4">C84/6906.1*$G$12</f>
        <v>5.7003910455973729E-2</v>
      </c>
      <c r="H84" s="172">
        <f t="shared" ref="H84:H136" si="5">F84+G84</f>
        <v>5.7003910455973729E-2</v>
      </c>
      <c r="I84" s="16"/>
      <c r="J84" s="24"/>
      <c r="K84" s="37"/>
      <c r="L84" s="37"/>
    </row>
    <row r="85" spans="1:12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170">
        <f t="shared" si="3"/>
        <v>0</v>
      </c>
      <c r="G85" s="171">
        <f t="shared" si="4"/>
        <v>5.6425924038169165E-2</v>
      </c>
      <c r="H85" s="172">
        <f t="shared" si="5"/>
        <v>5.6425924038169165E-2</v>
      </c>
      <c r="I85" s="16"/>
      <c r="J85" s="24"/>
      <c r="K85" s="37"/>
      <c r="L85" s="37"/>
    </row>
    <row r="86" spans="1:12" x14ac:dyDescent="0.25">
      <c r="A86" s="3">
        <v>68</v>
      </c>
      <c r="B86" s="3">
        <v>49690030</v>
      </c>
      <c r="C86" s="3">
        <v>78.099999999999994</v>
      </c>
      <c r="D86" s="26">
        <v>39720</v>
      </c>
      <c r="E86" s="26">
        <v>39720</v>
      </c>
      <c r="F86" s="170">
        <f t="shared" si="3"/>
        <v>0</v>
      </c>
      <c r="G86" s="171">
        <f t="shared" si="4"/>
        <v>5.6425924038169165E-2</v>
      </c>
      <c r="H86" s="172">
        <f t="shared" si="5"/>
        <v>5.6425924038169165E-2</v>
      </c>
      <c r="I86" s="16"/>
      <c r="J86" s="24"/>
      <c r="K86" s="37"/>
      <c r="L86" s="37"/>
    </row>
    <row r="87" spans="1:12" x14ac:dyDescent="0.25">
      <c r="A87" s="3">
        <v>69</v>
      </c>
      <c r="B87" s="3">
        <v>49690022</v>
      </c>
      <c r="C87" s="3">
        <v>56.8</v>
      </c>
      <c r="D87" s="26">
        <v>22370</v>
      </c>
      <c r="E87" s="26">
        <v>22440</v>
      </c>
      <c r="F87" s="170">
        <f t="shared" si="3"/>
        <v>6.0199999999999997E-2</v>
      </c>
      <c r="G87" s="171">
        <f t="shared" si="4"/>
        <v>4.1037035664123034E-2</v>
      </c>
      <c r="H87" s="172">
        <f t="shared" si="5"/>
        <v>0.10123703566412304</v>
      </c>
      <c r="I87" s="16"/>
      <c r="J87" s="24"/>
      <c r="K87" s="37"/>
      <c r="L87" s="37"/>
    </row>
    <row r="88" spans="1:12" x14ac:dyDescent="0.25">
      <c r="A88" s="3">
        <v>70</v>
      </c>
      <c r="B88" s="3">
        <v>49690018</v>
      </c>
      <c r="C88" s="3">
        <v>42</v>
      </c>
      <c r="D88" s="26">
        <v>28243</v>
      </c>
      <c r="E88" s="26">
        <v>28243</v>
      </c>
      <c r="F88" s="170">
        <f t="shared" si="3"/>
        <v>0</v>
      </c>
      <c r="G88" s="171">
        <f t="shared" si="4"/>
        <v>3.0344286934738861E-2</v>
      </c>
      <c r="H88" s="172">
        <f t="shared" si="5"/>
        <v>3.0344286934738861E-2</v>
      </c>
      <c r="I88" s="16"/>
      <c r="J88" s="24"/>
      <c r="K88" s="37"/>
      <c r="L88" s="37"/>
    </row>
    <row r="89" spans="1:12" x14ac:dyDescent="0.25">
      <c r="A89" s="3">
        <v>71</v>
      </c>
      <c r="B89" s="3">
        <v>49690021</v>
      </c>
      <c r="C89" s="3">
        <v>45.2</v>
      </c>
      <c r="D89" s="26">
        <v>27505</v>
      </c>
      <c r="E89" s="26">
        <v>27508</v>
      </c>
      <c r="F89" s="170">
        <f t="shared" si="3"/>
        <v>2.5799999999999998E-3</v>
      </c>
      <c r="G89" s="171">
        <f t="shared" si="4"/>
        <v>3.2656232605957063E-2</v>
      </c>
      <c r="H89" s="172">
        <f t="shared" si="5"/>
        <v>3.5236232605957062E-2</v>
      </c>
      <c r="I89" s="16"/>
      <c r="J89" s="24"/>
      <c r="K89" s="37"/>
      <c r="L89" s="37"/>
    </row>
    <row r="90" spans="1:12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170">
        <f t="shared" si="3"/>
        <v>0</v>
      </c>
      <c r="G90" s="171">
        <f t="shared" si="4"/>
        <v>3.7135627343942323E-2</v>
      </c>
      <c r="H90" s="172">
        <f t="shared" si="5"/>
        <v>3.7135627343942323E-2</v>
      </c>
      <c r="I90" s="16"/>
      <c r="J90" s="24"/>
      <c r="K90" s="37"/>
      <c r="L90" s="37"/>
    </row>
    <row r="91" spans="1:12" x14ac:dyDescent="0.25">
      <c r="A91" s="3">
        <v>73</v>
      </c>
      <c r="B91" s="3">
        <v>49690034</v>
      </c>
      <c r="C91" s="3">
        <v>52.1</v>
      </c>
      <c r="D91" s="26">
        <v>36845</v>
      </c>
      <c r="E91" s="26">
        <v>37088</v>
      </c>
      <c r="F91" s="170">
        <f t="shared" si="3"/>
        <v>0.20898</v>
      </c>
      <c r="G91" s="171">
        <f t="shared" si="4"/>
        <v>3.7641365459521306E-2</v>
      </c>
      <c r="H91" s="172">
        <f t="shared" si="5"/>
        <v>0.24662136545952129</v>
      </c>
      <c r="I91" s="16"/>
      <c r="J91" s="24"/>
      <c r="K91" s="37"/>
      <c r="L91" s="37"/>
    </row>
    <row r="92" spans="1:12" x14ac:dyDescent="0.25">
      <c r="A92" s="3">
        <v>74</v>
      </c>
      <c r="B92" s="3">
        <v>49777205</v>
      </c>
      <c r="C92" s="3">
        <v>49.7</v>
      </c>
      <c r="D92" s="26">
        <v>18842</v>
      </c>
      <c r="E92" s="26">
        <v>18842</v>
      </c>
      <c r="F92" s="170">
        <f t="shared" si="3"/>
        <v>0</v>
      </c>
      <c r="G92" s="171">
        <f t="shared" si="4"/>
        <v>3.5907406206107655E-2</v>
      </c>
      <c r="H92" s="172">
        <f t="shared" si="5"/>
        <v>3.5907406206107655E-2</v>
      </c>
      <c r="I92" s="16"/>
      <c r="J92" s="24"/>
      <c r="K92" s="37"/>
      <c r="L92" s="37"/>
    </row>
    <row r="93" spans="1:12" x14ac:dyDescent="0.25">
      <c r="A93" s="3">
        <v>75</v>
      </c>
      <c r="B93" s="3">
        <v>49730686</v>
      </c>
      <c r="C93" s="3">
        <v>79</v>
      </c>
      <c r="D93" s="26">
        <v>42845</v>
      </c>
      <c r="E93" s="26">
        <v>43229</v>
      </c>
      <c r="F93" s="170">
        <f t="shared" si="3"/>
        <v>0.33023999999999998</v>
      </c>
      <c r="G93" s="171">
        <f t="shared" si="4"/>
        <v>5.707615875819929E-2</v>
      </c>
      <c r="H93" s="172">
        <f t="shared" si="5"/>
        <v>0.38731615875819925</v>
      </c>
      <c r="I93" s="16"/>
      <c r="J93" s="24"/>
      <c r="K93" s="37"/>
      <c r="L93" s="37"/>
    </row>
    <row r="94" spans="1:12" x14ac:dyDescent="0.25">
      <c r="A94" s="3">
        <v>76</v>
      </c>
      <c r="B94" s="3">
        <v>49690025</v>
      </c>
      <c r="C94" s="3">
        <v>78.3</v>
      </c>
      <c r="D94" s="26">
        <v>61206</v>
      </c>
      <c r="E94" s="26">
        <v>61319</v>
      </c>
      <c r="F94" s="170">
        <f t="shared" si="3"/>
        <v>9.7180000000000002E-2</v>
      </c>
      <c r="G94" s="171">
        <f t="shared" si="4"/>
        <v>5.6570420642620307E-2</v>
      </c>
      <c r="H94" s="172">
        <f t="shared" si="5"/>
        <v>0.15375042064262032</v>
      </c>
      <c r="I94" s="16"/>
      <c r="J94" s="24"/>
      <c r="K94" s="37"/>
      <c r="L94" s="37"/>
    </row>
    <row r="95" spans="1:12" x14ac:dyDescent="0.25">
      <c r="A95" s="3">
        <v>77</v>
      </c>
      <c r="B95" s="3">
        <v>49690042</v>
      </c>
      <c r="C95" s="3">
        <v>78.2</v>
      </c>
      <c r="D95" s="26">
        <v>12030</v>
      </c>
      <c r="E95" s="26">
        <v>12597</v>
      </c>
      <c r="F95" s="170">
        <f t="shared" si="3"/>
        <v>0.48762</v>
      </c>
      <c r="G95" s="171">
        <f t="shared" si="4"/>
        <v>5.6498172340394739E-2</v>
      </c>
      <c r="H95" s="172">
        <f t="shared" si="5"/>
        <v>0.54411817234039472</v>
      </c>
      <c r="I95" s="16"/>
      <c r="J95" s="24"/>
      <c r="K95" s="37"/>
      <c r="L95" s="37"/>
    </row>
    <row r="96" spans="1:12" x14ac:dyDescent="0.25">
      <c r="A96" s="3">
        <v>78</v>
      </c>
      <c r="B96" s="3">
        <v>49730694</v>
      </c>
      <c r="C96" s="3">
        <v>56.7</v>
      </c>
      <c r="D96" s="26">
        <v>19696</v>
      </c>
      <c r="E96" s="26">
        <v>19696</v>
      </c>
      <c r="F96" s="170">
        <f t="shared" si="3"/>
        <v>0</v>
      </c>
      <c r="G96" s="171">
        <f t="shared" si="4"/>
        <v>4.0964787361897466E-2</v>
      </c>
      <c r="H96" s="172">
        <f t="shared" si="5"/>
        <v>4.0964787361897466E-2</v>
      </c>
      <c r="I96" s="16"/>
      <c r="J96" s="24"/>
      <c r="K96" s="37"/>
      <c r="L96" s="37"/>
    </row>
    <row r="97" spans="1:12" x14ac:dyDescent="0.25">
      <c r="A97" s="3">
        <v>79</v>
      </c>
      <c r="B97" s="3">
        <v>49690039</v>
      </c>
      <c r="C97" s="3">
        <v>42</v>
      </c>
      <c r="D97" s="26">
        <v>3814</v>
      </c>
      <c r="E97" s="26">
        <v>3874</v>
      </c>
      <c r="F97" s="170">
        <f t="shared" si="3"/>
        <v>5.16E-2</v>
      </c>
      <c r="G97" s="171">
        <f t="shared" si="4"/>
        <v>3.0344286934738861E-2</v>
      </c>
      <c r="H97" s="172">
        <f t="shared" si="5"/>
        <v>8.1944286934738861E-2</v>
      </c>
      <c r="I97" s="16"/>
      <c r="J97" s="24"/>
      <c r="K97" s="37"/>
      <c r="L97" s="37"/>
    </row>
    <row r="98" spans="1:12" x14ac:dyDescent="0.25">
      <c r="A98" s="3">
        <v>80</v>
      </c>
      <c r="B98" s="3">
        <v>49730693</v>
      </c>
      <c r="C98" s="3">
        <v>44.9</v>
      </c>
      <c r="D98" s="26">
        <v>31891</v>
      </c>
      <c r="E98" s="26">
        <v>32010</v>
      </c>
      <c r="F98" s="170">
        <f t="shared" si="3"/>
        <v>0.10234</v>
      </c>
      <c r="G98" s="171">
        <f t="shared" si="4"/>
        <v>3.2439487699280352E-2</v>
      </c>
      <c r="H98" s="172">
        <f t="shared" si="5"/>
        <v>0.13477948769928036</v>
      </c>
      <c r="I98" s="16"/>
      <c r="J98" s="24"/>
      <c r="K98" s="37"/>
      <c r="L98" s="37"/>
    </row>
    <row r="99" spans="1:12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19481</v>
      </c>
      <c r="F99" s="170">
        <f t="shared" si="3"/>
        <v>0.36635999999999996</v>
      </c>
      <c r="G99" s="171">
        <f t="shared" si="4"/>
        <v>3.7063379041716749E-2</v>
      </c>
      <c r="H99" s="172">
        <f t="shared" si="5"/>
        <v>0.40342337904171671</v>
      </c>
      <c r="I99" s="16"/>
      <c r="J99" s="24"/>
      <c r="K99" s="37"/>
      <c r="L99" s="37"/>
    </row>
    <row r="100" spans="1:12" x14ac:dyDescent="0.25">
      <c r="A100" s="3">
        <v>82</v>
      </c>
      <c r="B100" s="3">
        <v>49777206</v>
      </c>
      <c r="C100" s="3">
        <v>51.6</v>
      </c>
      <c r="D100" s="26">
        <v>49560</v>
      </c>
      <c r="E100" s="26">
        <v>49774</v>
      </c>
      <c r="F100" s="170">
        <f t="shared" si="3"/>
        <v>0.18404000000000001</v>
      </c>
      <c r="G100" s="171">
        <f t="shared" si="4"/>
        <v>3.7280123948393459E-2</v>
      </c>
      <c r="H100" s="172">
        <f t="shared" si="5"/>
        <v>0.22132012394839345</v>
      </c>
      <c r="I100" s="16"/>
      <c r="J100" s="24"/>
      <c r="K100" s="37"/>
      <c r="L100" s="37"/>
    </row>
    <row r="101" spans="1:12" x14ac:dyDescent="0.25">
      <c r="A101" s="3">
        <v>83</v>
      </c>
      <c r="B101" s="3">
        <v>49777193</v>
      </c>
      <c r="C101" s="3">
        <v>49.7</v>
      </c>
      <c r="D101" s="26">
        <v>14365</v>
      </c>
      <c r="E101" s="26">
        <v>14365</v>
      </c>
      <c r="F101" s="170">
        <f t="shared" si="3"/>
        <v>0</v>
      </c>
      <c r="G101" s="171">
        <f t="shared" si="4"/>
        <v>3.5907406206107655E-2</v>
      </c>
      <c r="H101" s="172">
        <f t="shared" si="5"/>
        <v>3.5907406206107655E-2</v>
      </c>
      <c r="I101" s="16"/>
      <c r="J101" s="24"/>
      <c r="K101" s="37"/>
      <c r="L101" s="37"/>
    </row>
    <row r="102" spans="1:12" x14ac:dyDescent="0.25">
      <c r="A102" s="3">
        <v>84</v>
      </c>
      <c r="B102" s="3">
        <v>49777196</v>
      </c>
      <c r="C102" s="3">
        <v>75.7</v>
      </c>
      <c r="D102" s="26">
        <v>16501</v>
      </c>
      <c r="E102" s="26">
        <v>16760</v>
      </c>
      <c r="F102" s="170">
        <f t="shared" si="3"/>
        <v>0.22273999999999999</v>
      </c>
      <c r="G102" s="171">
        <f t="shared" si="4"/>
        <v>5.469196478475552E-2</v>
      </c>
      <c r="H102" s="172">
        <f t="shared" si="5"/>
        <v>0.27743196478475551</v>
      </c>
      <c r="I102" s="16"/>
      <c r="J102" s="24"/>
      <c r="K102" s="37"/>
      <c r="L102" s="37"/>
    </row>
    <row r="103" spans="1:12" x14ac:dyDescent="0.25">
      <c r="A103" s="3">
        <v>85</v>
      </c>
      <c r="B103" s="3">
        <v>49777188</v>
      </c>
      <c r="C103" s="3">
        <v>88.1</v>
      </c>
      <c r="D103" s="26">
        <v>42395</v>
      </c>
      <c r="E103" s="26">
        <v>42395</v>
      </c>
      <c r="F103" s="170">
        <f t="shared" si="3"/>
        <v>0</v>
      </c>
      <c r="G103" s="171">
        <f t="shared" si="4"/>
        <v>6.3650754260726042E-2</v>
      </c>
      <c r="H103" s="172">
        <f t="shared" si="5"/>
        <v>6.3650754260726042E-2</v>
      </c>
      <c r="I103" s="16"/>
      <c r="J103" s="24"/>
      <c r="K103" s="37"/>
      <c r="L103" s="37"/>
    </row>
    <row r="104" spans="1:12" x14ac:dyDescent="0.25">
      <c r="A104" s="3">
        <v>86</v>
      </c>
      <c r="B104" s="3">
        <v>49690031</v>
      </c>
      <c r="C104" s="3">
        <v>49</v>
      </c>
      <c r="D104" s="26">
        <v>36621</v>
      </c>
      <c r="E104" s="26">
        <v>36977</v>
      </c>
      <c r="F104" s="170">
        <f t="shared" si="3"/>
        <v>0.30615999999999999</v>
      </c>
      <c r="G104" s="171">
        <f t="shared" si="4"/>
        <v>3.5401668090528672E-2</v>
      </c>
      <c r="H104" s="172">
        <f t="shared" si="5"/>
        <v>0.34156166809052868</v>
      </c>
      <c r="I104" s="16"/>
      <c r="J104" s="24"/>
      <c r="K104" s="37"/>
      <c r="L104" s="37"/>
    </row>
    <row r="105" spans="1:12" x14ac:dyDescent="0.25">
      <c r="A105" s="3">
        <v>87</v>
      </c>
      <c r="B105" s="3">
        <v>49730696</v>
      </c>
      <c r="C105" s="3">
        <v>42.6</v>
      </c>
      <c r="D105" s="26">
        <v>20741</v>
      </c>
      <c r="E105" s="26">
        <v>20811</v>
      </c>
      <c r="F105" s="170">
        <f t="shared" si="3"/>
        <v>6.0199999999999997E-2</v>
      </c>
      <c r="G105" s="171">
        <f t="shared" si="4"/>
        <v>3.0777776748092275E-2</v>
      </c>
      <c r="H105" s="172">
        <f t="shared" si="5"/>
        <v>9.0977776748092265E-2</v>
      </c>
      <c r="I105" s="16"/>
      <c r="J105" s="24"/>
      <c r="K105" s="37"/>
      <c r="L105" s="37"/>
    </row>
    <row r="106" spans="1:12" x14ac:dyDescent="0.25">
      <c r="A106" s="3">
        <v>88</v>
      </c>
      <c r="B106" s="3">
        <v>49777183</v>
      </c>
      <c r="C106" s="3">
        <v>45</v>
      </c>
      <c r="D106" s="26">
        <v>12810</v>
      </c>
      <c r="E106" s="26">
        <v>12810</v>
      </c>
      <c r="F106" s="170">
        <f t="shared" si="3"/>
        <v>0</v>
      </c>
      <c r="G106" s="171">
        <f t="shared" si="4"/>
        <v>3.251173600150592E-2</v>
      </c>
      <c r="H106" s="172">
        <f t="shared" si="5"/>
        <v>3.251173600150592E-2</v>
      </c>
      <c r="I106" s="16"/>
      <c r="J106" s="24"/>
      <c r="K106" s="37"/>
      <c r="L106" s="37"/>
    </row>
    <row r="107" spans="1:12" x14ac:dyDescent="0.25">
      <c r="A107" s="3">
        <v>89</v>
      </c>
      <c r="B107" s="3">
        <v>49690045</v>
      </c>
      <c r="C107" s="3">
        <v>51.2</v>
      </c>
      <c r="D107" s="26">
        <v>41589</v>
      </c>
      <c r="E107" s="26">
        <v>41704</v>
      </c>
      <c r="F107" s="170">
        <f t="shared" si="3"/>
        <v>9.8900000000000002E-2</v>
      </c>
      <c r="G107" s="171">
        <f t="shared" si="4"/>
        <v>3.6991130739491188E-2</v>
      </c>
      <c r="H107" s="172">
        <f t="shared" si="5"/>
        <v>0.13589113073949119</v>
      </c>
      <c r="I107" s="16"/>
      <c r="J107" s="24"/>
      <c r="K107" s="37"/>
      <c r="L107" s="37"/>
    </row>
    <row r="108" spans="1:12" x14ac:dyDescent="0.25">
      <c r="A108" s="3">
        <v>90</v>
      </c>
      <c r="B108" s="3">
        <v>49777189</v>
      </c>
      <c r="C108" s="3">
        <v>52.1</v>
      </c>
      <c r="D108" s="26">
        <v>31970</v>
      </c>
      <c r="E108" s="26">
        <v>32306</v>
      </c>
      <c r="F108" s="170">
        <f t="shared" si="3"/>
        <v>0.28895999999999999</v>
      </c>
      <c r="G108" s="171">
        <f t="shared" si="4"/>
        <v>3.7641365459521306E-2</v>
      </c>
      <c r="H108" s="172">
        <f t="shared" si="5"/>
        <v>0.32660136545952129</v>
      </c>
      <c r="I108" s="16"/>
      <c r="J108" s="24"/>
      <c r="K108" s="37"/>
      <c r="L108" s="37"/>
    </row>
    <row r="109" spans="1:12" x14ac:dyDescent="0.25">
      <c r="A109" s="3">
        <v>91</v>
      </c>
      <c r="B109" s="3">
        <v>49777185</v>
      </c>
      <c r="C109" s="3">
        <v>49.8</v>
      </c>
      <c r="D109" s="26">
        <v>44025</v>
      </c>
      <c r="E109" s="26">
        <v>44025</v>
      </c>
      <c r="F109" s="170">
        <f t="shared" si="3"/>
        <v>0</v>
      </c>
      <c r="G109" s="171">
        <f t="shared" si="4"/>
        <v>3.5979654508333216E-2</v>
      </c>
      <c r="H109" s="172">
        <f t="shared" si="5"/>
        <v>3.5979654508333216E-2</v>
      </c>
      <c r="I109" s="16"/>
      <c r="J109" s="24"/>
      <c r="K109" s="37"/>
      <c r="L109" s="37"/>
    </row>
    <row r="110" spans="1:12" x14ac:dyDescent="0.25">
      <c r="A110" s="3">
        <v>92</v>
      </c>
      <c r="B110" s="3">
        <v>49777190</v>
      </c>
      <c r="C110" s="3">
        <v>75.5</v>
      </c>
      <c r="D110" s="26">
        <v>38876</v>
      </c>
      <c r="E110" s="26">
        <v>38876</v>
      </c>
      <c r="F110" s="170">
        <f t="shared" si="3"/>
        <v>0</v>
      </c>
      <c r="G110" s="171">
        <f t="shared" si="4"/>
        <v>5.4547468180304377E-2</v>
      </c>
      <c r="H110" s="172">
        <f t="shared" si="5"/>
        <v>5.4547468180304377E-2</v>
      </c>
      <c r="I110" s="16"/>
      <c r="J110" s="24"/>
      <c r="K110" s="37"/>
      <c r="L110" s="37"/>
    </row>
    <row r="111" spans="1:12" x14ac:dyDescent="0.25">
      <c r="A111" s="3">
        <v>93</v>
      </c>
      <c r="B111" s="3">
        <v>49730704</v>
      </c>
      <c r="C111" s="3">
        <v>34</v>
      </c>
      <c r="D111" s="26">
        <v>8239</v>
      </c>
      <c r="E111" s="26">
        <v>8239</v>
      </c>
      <c r="F111" s="170">
        <f t="shared" si="3"/>
        <v>0</v>
      </c>
      <c r="G111" s="171">
        <f t="shared" si="4"/>
        <v>2.4564422756693363E-2</v>
      </c>
      <c r="H111" s="172">
        <f t="shared" si="5"/>
        <v>2.4564422756693363E-2</v>
      </c>
      <c r="I111" s="16"/>
      <c r="J111" s="93"/>
      <c r="K111" s="24"/>
      <c r="L111" s="37"/>
    </row>
    <row r="112" spans="1:12" x14ac:dyDescent="0.25">
      <c r="A112" s="97" t="s">
        <v>3</v>
      </c>
      <c r="B112" s="97" t="s">
        <v>120</v>
      </c>
      <c r="C112" s="3">
        <v>49.1</v>
      </c>
      <c r="D112" s="17">
        <v>1.998</v>
      </c>
      <c r="E112" s="17">
        <v>2.266</v>
      </c>
      <c r="F112" s="170">
        <f>E112-D112</f>
        <v>0.26800000000000002</v>
      </c>
      <c r="G112" s="171">
        <f t="shared" si="4"/>
        <v>3.5473916392754247E-2</v>
      </c>
      <c r="H112" s="172">
        <f t="shared" si="5"/>
        <v>0.30347391639275428</v>
      </c>
      <c r="I112" s="16"/>
      <c r="J112" s="164"/>
      <c r="K112" s="158"/>
      <c r="L112" s="37"/>
    </row>
    <row r="113" spans="1:12" x14ac:dyDescent="0.25">
      <c r="A113" s="3">
        <v>94</v>
      </c>
      <c r="B113" s="3">
        <v>49777209</v>
      </c>
      <c r="C113" s="3">
        <v>48.5</v>
      </c>
      <c r="D113" s="26">
        <v>4627</v>
      </c>
      <c r="E113" s="26">
        <v>4627</v>
      </c>
      <c r="F113" s="170">
        <f t="shared" si="3"/>
        <v>0</v>
      </c>
      <c r="G113" s="171">
        <f t="shared" si="4"/>
        <v>3.5040426579400832E-2</v>
      </c>
      <c r="H113" s="172">
        <f t="shared" si="5"/>
        <v>3.5040426579400832E-2</v>
      </c>
      <c r="I113" s="16"/>
      <c r="J113" s="93"/>
      <c r="K113" s="24"/>
      <c r="L113" s="37"/>
    </row>
    <row r="114" spans="1:12" x14ac:dyDescent="0.25">
      <c r="A114" s="3">
        <v>95</v>
      </c>
      <c r="B114" s="3">
        <v>49777195</v>
      </c>
      <c r="C114" s="3">
        <v>42.4</v>
      </c>
      <c r="D114" s="26">
        <v>22422</v>
      </c>
      <c r="E114" s="26">
        <v>22573</v>
      </c>
      <c r="F114" s="170">
        <f t="shared" si="3"/>
        <v>0.12986</v>
      </c>
      <c r="G114" s="171">
        <f t="shared" si="4"/>
        <v>3.0633280143641136E-2</v>
      </c>
      <c r="H114" s="172">
        <f t="shared" si="5"/>
        <v>0.16049328014364114</v>
      </c>
      <c r="I114" s="16"/>
      <c r="J114" s="24"/>
      <c r="K114" s="37"/>
      <c r="L114" s="37"/>
    </row>
    <row r="115" spans="1:12" x14ac:dyDescent="0.25">
      <c r="A115" s="3">
        <v>96</v>
      </c>
      <c r="B115" s="3">
        <v>49777187</v>
      </c>
      <c r="C115" s="3">
        <v>46</v>
      </c>
      <c r="D115" s="26">
        <v>38013</v>
      </c>
      <c r="E115" s="26">
        <v>38385</v>
      </c>
      <c r="F115" s="170">
        <f t="shared" si="3"/>
        <v>0.31991999999999998</v>
      </c>
      <c r="G115" s="171">
        <f t="shared" si="4"/>
        <v>3.3234219023761613E-2</v>
      </c>
      <c r="H115" s="172">
        <f t="shared" si="5"/>
        <v>0.3531542190237616</v>
      </c>
      <c r="I115" s="16"/>
      <c r="J115" s="24"/>
      <c r="K115" s="37"/>
      <c r="L115" s="37"/>
    </row>
    <row r="116" spans="1:12" x14ac:dyDescent="0.25">
      <c r="A116" s="3">
        <v>97</v>
      </c>
      <c r="B116" s="3">
        <v>49730692</v>
      </c>
      <c r="C116" s="3">
        <v>52.4</v>
      </c>
      <c r="D116" s="26">
        <v>21052</v>
      </c>
      <c r="E116" s="26">
        <v>21084</v>
      </c>
      <c r="F116" s="170">
        <f t="shared" si="3"/>
        <v>2.7519999999999999E-2</v>
      </c>
      <c r="G116" s="171">
        <f t="shared" si="4"/>
        <v>3.785811036619801E-2</v>
      </c>
      <c r="H116" s="172">
        <f t="shared" si="5"/>
        <v>6.5378110366198006E-2</v>
      </c>
      <c r="I116" s="16"/>
      <c r="J116" s="24"/>
      <c r="K116" s="37"/>
      <c r="L116" s="37"/>
    </row>
    <row r="117" spans="1:12" x14ac:dyDescent="0.25">
      <c r="A117" s="3">
        <v>98</v>
      </c>
      <c r="B117" s="3">
        <v>49730699</v>
      </c>
      <c r="C117" s="3">
        <v>51.7</v>
      </c>
      <c r="D117" s="26">
        <v>48440</v>
      </c>
      <c r="E117" s="26">
        <v>48440</v>
      </c>
      <c r="F117" s="170">
        <f t="shared" si="3"/>
        <v>0</v>
      </c>
      <c r="G117" s="171">
        <f t="shared" si="4"/>
        <v>3.7352372250619027E-2</v>
      </c>
      <c r="H117" s="172">
        <f t="shared" si="5"/>
        <v>3.7352372250619027E-2</v>
      </c>
      <c r="I117" s="16"/>
      <c r="J117" s="24"/>
      <c r="K117" s="37"/>
      <c r="L117" s="37"/>
    </row>
    <row r="118" spans="1:12" x14ac:dyDescent="0.25">
      <c r="A118" s="3">
        <v>99</v>
      </c>
      <c r="B118" s="3">
        <v>49730683</v>
      </c>
      <c r="C118" s="3">
        <v>50.1</v>
      </c>
      <c r="D118" s="26">
        <v>38195</v>
      </c>
      <c r="E118" s="26">
        <v>38522</v>
      </c>
      <c r="F118" s="170">
        <f t="shared" si="3"/>
        <v>0.28121999999999997</v>
      </c>
      <c r="G118" s="171">
        <f t="shared" si="4"/>
        <v>3.6196399415009926E-2</v>
      </c>
      <c r="H118" s="172">
        <f t="shared" si="5"/>
        <v>0.31741639941500988</v>
      </c>
      <c r="I118" s="16"/>
      <c r="J118" s="24"/>
      <c r="K118" s="37"/>
      <c r="L118" s="37"/>
    </row>
    <row r="119" spans="1:12" x14ac:dyDescent="0.25">
      <c r="A119" s="3">
        <v>100</v>
      </c>
      <c r="B119" s="3">
        <v>49730685</v>
      </c>
      <c r="C119" s="3">
        <v>76.599999999999994</v>
      </c>
      <c r="D119" s="26">
        <v>28037</v>
      </c>
      <c r="E119" s="26">
        <v>28388</v>
      </c>
      <c r="F119" s="170">
        <f t="shared" si="3"/>
        <v>0.30186000000000002</v>
      </c>
      <c r="G119" s="171">
        <f t="shared" si="4"/>
        <v>5.5342199504785639E-2</v>
      </c>
      <c r="H119" s="172">
        <f t="shared" si="5"/>
        <v>0.35720219950478566</v>
      </c>
      <c r="I119" s="16"/>
      <c r="J119" s="24"/>
      <c r="K119" s="37"/>
      <c r="L119" s="37"/>
    </row>
    <row r="120" spans="1:12" x14ac:dyDescent="0.25">
      <c r="A120" s="3">
        <v>101</v>
      </c>
      <c r="B120" s="3">
        <v>49730406</v>
      </c>
      <c r="C120" s="3">
        <v>90.4</v>
      </c>
      <c r="D120" s="26">
        <v>75264</v>
      </c>
      <c r="E120" s="26">
        <v>75708</v>
      </c>
      <c r="F120" s="170">
        <f t="shared" si="3"/>
        <v>0.38184000000000001</v>
      </c>
      <c r="G120" s="171">
        <f t="shared" si="4"/>
        <v>6.5312465211914125E-2</v>
      </c>
      <c r="H120" s="172">
        <f t="shared" si="5"/>
        <v>0.44715246521191415</v>
      </c>
      <c r="I120" s="16"/>
      <c r="J120" s="24"/>
      <c r="K120" s="37"/>
      <c r="L120" s="37"/>
    </row>
    <row r="121" spans="1:12" x14ac:dyDescent="0.25">
      <c r="A121" s="3">
        <v>102</v>
      </c>
      <c r="B121" s="3">
        <v>49730702</v>
      </c>
      <c r="C121" s="3">
        <v>48</v>
      </c>
      <c r="D121" s="26">
        <v>37241</v>
      </c>
      <c r="E121" s="26">
        <v>37501</v>
      </c>
      <c r="F121" s="170">
        <f t="shared" si="3"/>
        <v>0.22359999999999999</v>
      </c>
      <c r="G121" s="171">
        <f t="shared" si="4"/>
        <v>3.4679185068272986E-2</v>
      </c>
      <c r="H121" s="172">
        <f t="shared" si="5"/>
        <v>0.25827918506827297</v>
      </c>
      <c r="I121" s="16"/>
      <c r="J121" s="24"/>
      <c r="K121" s="37"/>
      <c r="L121" s="37"/>
    </row>
    <row r="122" spans="1:12" x14ac:dyDescent="0.25">
      <c r="A122" s="3">
        <v>103</v>
      </c>
      <c r="B122" s="3">
        <v>49730700</v>
      </c>
      <c r="C122" s="3">
        <v>42.5</v>
      </c>
      <c r="D122" s="26">
        <v>32173</v>
      </c>
      <c r="E122" s="26">
        <v>32334</v>
      </c>
      <c r="F122" s="170">
        <f t="shared" si="3"/>
        <v>0.13846</v>
      </c>
      <c r="G122" s="171">
        <f t="shared" si="4"/>
        <v>3.0705528445866704E-2</v>
      </c>
      <c r="H122" s="172">
        <f t="shared" si="5"/>
        <v>0.16916552844586671</v>
      </c>
      <c r="I122" s="16"/>
      <c r="J122" s="24"/>
      <c r="K122" s="37"/>
      <c r="L122" s="37"/>
    </row>
    <row r="123" spans="1:12" x14ac:dyDescent="0.25">
      <c r="A123" s="3">
        <v>104</v>
      </c>
      <c r="B123" s="3">
        <v>49730705</v>
      </c>
      <c r="C123" s="3">
        <v>45.4</v>
      </c>
      <c r="D123" s="26">
        <v>6785</v>
      </c>
      <c r="E123" s="26">
        <v>6785</v>
      </c>
      <c r="F123" s="170">
        <f t="shared" si="3"/>
        <v>0</v>
      </c>
      <c r="G123" s="171">
        <f t="shared" si="4"/>
        <v>3.2800729210408198E-2</v>
      </c>
      <c r="H123" s="172">
        <f t="shared" si="5"/>
        <v>3.2800729210408198E-2</v>
      </c>
      <c r="I123" s="16"/>
      <c r="J123" s="24"/>
      <c r="K123" s="37"/>
      <c r="L123" s="37"/>
    </row>
    <row r="124" spans="1:12" x14ac:dyDescent="0.25">
      <c r="A124" s="3">
        <v>105</v>
      </c>
      <c r="B124" s="3">
        <v>49730684</v>
      </c>
      <c r="C124" s="3">
        <v>51.7</v>
      </c>
      <c r="D124" s="26">
        <v>34142</v>
      </c>
      <c r="E124" s="26">
        <v>34199</v>
      </c>
      <c r="F124" s="170">
        <f t="shared" si="3"/>
        <v>4.9020000000000001E-2</v>
      </c>
      <c r="G124" s="171">
        <f t="shared" si="4"/>
        <v>3.7352372250619027E-2</v>
      </c>
      <c r="H124" s="172">
        <f t="shared" si="5"/>
        <v>8.6372372250619028E-2</v>
      </c>
      <c r="I124" s="16"/>
      <c r="J124" s="24"/>
      <c r="K124" s="37"/>
      <c r="L124" s="37"/>
    </row>
    <row r="125" spans="1:12" x14ac:dyDescent="0.25">
      <c r="A125" s="3">
        <v>106</v>
      </c>
      <c r="B125" s="3">
        <v>49730698</v>
      </c>
      <c r="C125" s="3">
        <v>51.8</v>
      </c>
      <c r="D125" s="26">
        <v>39218</v>
      </c>
      <c r="E125" s="26">
        <v>39483</v>
      </c>
      <c r="F125" s="170">
        <f t="shared" si="3"/>
        <v>0.22789999999999999</v>
      </c>
      <c r="G125" s="171">
        <f t="shared" si="4"/>
        <v>3.7424620552844595E-2</v>
      </c>
      <c r="H125" s="172">
        <f t="shared" si="5"/>
        <v>0.26532462055284456</v>
      </c>
      <c r="I125" s="16"/>
      <c r="J125" s="24"/>
      <c r="K125" s="37"/>
      <c r="L125" s="37"/>
    </row>
    <row r="126" spans="1:12" x14ac:dyDescent="0.25">
      <c r="A126" s="3">
        <v>107</v>
      </c>
      <c r="B126" s="3">
        <v>49730701</v>
      </c>
      <c r="C126" s="3">
        <v>49.9</v>
      </c>
      <c r="D126" s="26">
        <v>6778</v>
      </c>
      <c r="E126" s="26">
        <v>6973</v>
      </c>
      <c r="F126" s="170">
        <f t="shared" si="3"/>
        <v>0.16769999999999999</v>
      </c>
      <c r="G126" s="171">
        <f t="shared" si="4"/>
        <v>3.605190281055879E-2</v>
      </c>
      <c r="H126" s="172">
        <f t="shared" si="5"/>
        <v>0.20375190281055877</v>
      </c>
      <c r="I126" s="16"/>
      <c r="J126" s="24"/>
      <c r="K126" s="37"/>
      <c r="L126" s="37"/>
    </row>
    <row r="127" spans="1:12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170">
        <f t="shared" si="3"/>
        <v>0</v>
      </c>
      <c r="G127" s="171">
        <f t="shared" si="4"/>
        <v>3.9953311130739501E-2</v>
      </c>
      <c r="H127" s="172">
        <f t="shared" si="5"/>
        <v>3.9953311130739501E-2</v>
      </c>
      <c r="I127" s="16"/>
      <c r="J127" s="24"/>
      <c r="K127" s="37"/>
      <c r="L127" s="37"/>
    </row>
    <row r="128" spans="1:12" x14ac:dyDescent="0.25">
      <c r="A128" s="3">
        <v>109</v>
      </c>
      <c r="B128" s="3">
        <v>49730703</v>
      </c>
      <c r="C128" s="3">
        <v>61.8</v>
      </c>
      <c r="D128" s="26">
        <v>45210</v>
      </c>
      <c r="E128" s="26">
        <v>45588</v>
      </c>
      <c r="F128" s="170">
        <f t="shared" si="3"/>
        <v>0.32507999999999998</v>
      </c>
      <c r="G128" s="171">
        <f t="shared" si="4"/>
        <v>4.4649450775401466E-2</v>
      </c>
      <c r="H128" s="172">
        <f t="shared" si="5"/>
        <v>0.36972945077540142</v>
      </c>
      <c r="I128" s="16"/>
      <c r="J128" s="24"/>
      <c r="K128" s="37"/>
      <c r="L128" s="37"/>
    </row>
    <row r="129" spans="1:12" x14ac:dyDescent="0.25">
      <c r="A129" s="3">
        <v>110</v>
      </c>
      <c r="B129" s="3">
        <v>49730697</v>
      </c>
      <c r="C129" s="3">
        <v>47.7</v>
      </c>
      <c r="D129" s="26">
        <v>38286</v>
      </c>
      <c r="E129" s="26">
        <v>38594</v>
      </c>
      <c r="F129" s="170">
        <f t="shared" si="3"/>
        <v>0.26488</v>
      </c>
      <c r="G129" s="171">
        <f t="shared" si="4"/>
        <v>3.4462440161596282E-2</v>
      </c>
      <c r="H129" s="172">
        <f t="shared" si="5"/>
        <v>0.29934244016159628</v>
      </c>
      <c r="I129" s="16"/>
      <c r="J129" s="24"/>
      <c r="K129" s="37"/>
      <c r="L129" s="37"/>
    </row>
    <row r="130" spans="1:12" x14ac:dyDescent="0.25">
      <c r="A130" s="3">
        <v>111</v>
      </c>
      <c r="B130" s="3">
        <v>49690048</v>
      </c>
      <c r="C130" s="3">
        <v>51.2</v>
      </c>
      <c r="D130" s="26">
        <v>30521</v>
      </c>
      <c r="E130" s="26">
        <v>30629</v>
      </c>
      <c r="F130" s="170">
        <f t="shared" si="3"/>
        <v>9.2880000000000004E-2</v>
      </c>
      <c r="G130" s="171">
        <f t="shared" si="4"/>
        <v>3.6991130739491188E-2</v>
      </c>
      <c r="H130" s="172">
        <f t="shared" si="5"/>
        <v>0.12987113073949119</v>
      </c>
      <c r="I130" s="16"/>
      <c r="J130" s="24"/>
      <c r="K130" s="37"/>
      <c r="L130" s="37"/>
    </row>
    <row r="131" spans="1:12" x14ac:dyDescent="0.25">
      <c r="A131" s="3">
        <v>112</v>
      </c>
      <c r="B131" s="3">
        <v>49777198</v>
      </c>
      <c r="C131" s="3">
        <v>51.9</v>
      </c>
      <c r="D131" s="26">
        <v>44720</v>
      </c>
      <c r="E131" s="26">
        <v>44819</v>
      </c>
      <c r="F131" s="170">
        <f t="shared" si="3"/>
        <v>8.5139999999999993E-2</v>
      </c>
      <c r="G131" s="171">
        <f t="shared" si="4"/>
        <v>3.7496868855070163E-2</v>
      </c>
      <c r="H131" s="172">
        <f t="shared" si="5"/>
        <v>0.12263686885507016</v>
      </c>
      <c r="I131" s="16"/>
      <c r="J131" s="24"/>
      <c r="K131" s="37"/>
      <c r="L131" s="37"/>
    </row>
    <row r="132" spans="1:12" x14ac:dyDescent="0.25">
      <c r="A132" s="3">
        <v>113</v>
      </c>
      <c r="B132" s="3">
        <v>49690041</v>
      </c>
      <c r="C132" s="3">
        <v>50.1</v>
      </c>
      <c r="D132" s="26">
        <v>27431</v>
      </c>
      <c r="E132" s="26">
        <v>27431</v>
      </c>
      <c r="F132" s="170">
        <f t="shared" si="3"/>
        <v>0</v>
      </c>
      <c r="G132" s="171">
        <f t="shared" si="4"/>
        <v>3.6196399415009926E-2</v>
      </c>
      <c r="H132" s="172">
        <f t="shared" si="5"/>
        <v>3.6196399415009926E-2</v>
      </c>
      <c r="I132" s="16"/>
      <c r="J132" s="24"/>
      <c r="K132" s="37"/>
      <c r="L132" s="37"/>
    </row>
    <row r="133" spans="1:12" x14ac:dyDescent="0.25">
      <c r="A133" s="3">
        <v>114</v>
      </c>
      <c r="B133" s="3">
        <v>49777212</v>
      </c>
      <c r="C133" s="3">
        <v>61.1</v>
      </c>
      <c r="D133" s="26">
        <v>21383</v>
      </c>
      <c r="E133" s="26">
        <v>21383</v>
      </c>
      <c r="F133" s="170">
        <f t="shared" si="3"/>
        <v>0</v>
      </c>
      <c r="G133" s="171">
        <f t="shared" si="4"/>
        <v>4.414371265982249E-2</v>
      </c>
      <c r="H133" s="172">
        <f t="shared" si="5"/>
        <v>4.414371265982249E-2</v>
      </c>
      <c r="I133" s="16"/>
      <c r="J133" s="24"/>
      <c r="K133" s="37"/>
      <c r="L133" s="37"/>
    </row>
    <row r="134" spans="1:12" x14ac:dyDescent="0.25">
      <c r="A134" s="3">
        <v>115</v>
      </c>
      <c r="B134" s="3">
        <v>49730687</v>
      </c>
      <c r="C134" s="3">
        <v>59.9</v>
      </c>
      <c r="D134" s="26">
        <v>44221</v>
      </c>
      <c r="E134" s="26">
        <v>44451</v>
      </c>
      <c r="F134" s="170">
        <f t="shared" si="3"/>
        <v>0.1978</v>
      </c>
      <c r="G134" s="171">
        <f t="shared" si="4"/>
        <v>4.3276733033115668E-2</v>
      </c>
      <c r="H134" s="172">
        <f t="shared" si="5"/>
        <v>0.24107673303311566</v>
      </c>
      <c r="I134" s="16"/>
      <c r="J134" s="24"/>
      <c r="K134" s="37"/>
      <c r="L134" s="37"/>
    </row>
    <row r="135" spans="1:12" x14ac:dyDescent="0.25">
      <c r="A135" s="3">
        <v>116</v>
      </c>
      <c r="B135" s="3">
        <v>49730690</v>
      </c>
      <c r="C135" s="3">
        <v>45.8</v>
      </c>
      <c r="D135" s="26">
        <v>13061</v>
      </c>
      <c r="E135" s="26">
        <v>13061</v>
      </c>
      <c r="F135" s="170">
        <f t="shared" si="3"/>
        <v>0</v>
      </c>
      <c r="G135" s="171">
        <f t="shared" si="4"/>
        <v>3.308972241931047E-2</v>
      </c>
      <c r="H135" s="172">
        <f t="shared" si="5"/>
        <v>3.308972241931047E-2</v>
      </c>
      <c r="I135" s="18"/>
      <c r="J135" s="24"/>
      <c r="K135" s="37"/>
      <c r="L135" s="37"/>
    </row>
    <row r="136" spans="1:12" x14ac:dyDescent="0.25">
      <c r="A136" s="3">
        <v>117</v>
      </c>
      <c r="B136" s="3">
        <v>49730691</v>
      </c>
      <c r="C136" s="3">
        <v>51.6</v>
      </c>
      <c r="D136" s="26">
        <v>43312</v>
      </c>
      <c r="E136" s="26">
        <v>43455</v>
      </c>
      <c r="F136" s="170">
        <f t="shared" si="3"/>
        <v>0.12297999999999999</v>
      </c>
      <c r="G136" s="171">
        <f t="shared" si="4"/>
        <v>3.7280123948393459E-2</v>
      </c>
      <c r="H136" s="172">
        <f t="shared" si="5"/>
        <v>0.16026012394839345</v>
      </c>
      <c r="I136" s="24"/>
      <c r="J136" s="24"/>
      <c r="K136" s="37"/>
      <c r="L136" s="37"/>
    </row>
    <row r="137" spans="1:12" x14ac:dyDescent="0.25">
      <c r="A137" s="231" t="s">
        <v>4</v>
      </c>
      <c r="B137" s="232"/>
      <c r="C137" s="44">
        <f>SUM(C19:C136)</f>
        <v>6906.1</v>
      </c>
      <c r="D137" s="26"/>
      <c r="E137" s="26"/>
      <c r="F137" s="172">
        <f>SUM(F19:F136)</f>
        <v>16.475459999999998</v>
      </c>
      <c r="G137" s="172">
        <f>SUM(G19:G136)</f>
        <v>4.9895400000000025</v>
      </c>
      <c r="H137" s="172">
        <f>SUM(H19:H136)</f>
        <v>21.464999999999996</v>
      </c>
      <c r="I137" s="24"/>
      <c r="J137" s="24"/>
      <c r="K137" s="37"/>
      <c r="L137" s="37"/>
    </row>
  </sheetData>
  <mergeCells count="24">
    <mergeCell ref="A14:D14"/>
    <mergeCell ref="E14:F14"/>
    <mergeCell ref="A15:D15"/>
    <mergeCell ref="E15:F15"/>
    <mergeCell ref="A137:B137"/>
    <mergeCell ref="A11:D12"/>
    <mergeCell ref="E11:F11"/>
    <mergeCell ref="J11:K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workbookViewId="0">
      <selection activeCell="I18" sqref="I18"/>
    </sheetView>
  </sheetViews>
  <sheetFormatPr defaultRowHeight="15" x14ac:dyDescent="0.25"/>
  <cols>
    <col min="1" max="1" width="6.5703125" style="186" customWidth="1"/>
    <col min="2" max="2" width="12.42578125" style="186" customWidth="1"/>
    <col min="3" max="3" width="9.140625" style="186"/>
    <col min="4" max="4" width="12.28515625" style="186" customWidth="1"/>
    <col min="5" max="5" width="11.140625" style="186" customWidth="1"/>
    <col min="6" max="6" width="11.5703125" style="186" customWidth="1"/>
    <col min="7" max="7" width="15.28515625" style="186" customWidth="1"/>
    <col min="8" max="8" width="10.7109375" style="186" customWidth="1"/>
    <col min="9" max="9" width="9.140625" style="186"/>
    <col min="10" max="10" width="14" style="186" customWidth="1"/>
    <col min="11" max="11" width="12.140625" style="186" customWidth="1"/>
    <col min="12" max="16384" width="9.140625" style="186"/>
  </cols>
  <sheetData>
    <row r="1" spans="1:11" ht="20.25" x14ac:dyDescent="0.25">
      <c r="A1" s="244" t="s">
        <v>16</v>
      </c>
      <c r="B1" s="244"/>
      <c r="C1" s="244"/>
      <c r="D1" s="244"/>
      <c r="E1" s="244"/>
      <c r="F1" s="244"/>
      <c r="G1" s="244"/>
      <c r="H1" s="244"/>
      <c r="I1" s="72"/>
      <c r="J1" s="72"/>
      <c r="K1" s="72"/>
    </row>
    <row r="2" spans="1:11" ht="8.25" customHeight="1" x14ac:dyDescent="0.3">
      <c r="A2" s="75"/>
      <c r="B2" s="75"/>
      <c r="C2" s="75"/>
      <c r="D2" s="75"/>
      <c r="E2" s="75"/>
      <c r="F2" s="75"/>
      <c r="G2" s="76"/>
      <c r="H2" s="76"/>
      <c r="I2" s="201"/>
      <c r="J2" s="102"/>
      <c r="K2" s="201"/>
    </row>
    <row r="3" spans="1:11" ht="36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35" t="s">
        <v>23</v>
      </c>
      <c r="K3" s="236"/>
    </row>
    <row r="4" spans="1:11" ht="18.75" x14ac:dyDescent="0.25">
      <c r="A4" s="207" t="s">
        <v>141</v>
      </c>
      <c r="B4" s="207"/>
      <c r="C4" s="207"/>
      <c r="D4" s="207"/>
      <c r="E4" s="207"/>
      <c r="F4" s="207"/>
      <c r="G4" s="207"/>
      <c r="H4" s="207"/>
      <c r="I4" s="62"/>
      <c r="J4" s="237"/>
      <c r="K4" s="238"/>
    </row>
    <row r="5" spans="1:11" ht="18.75" x14ac:dyDescent="0.25">
      <c r="A5" s="201"/>
      <c r="B5" s="201"/>
      <c r="C5" s="201"/>
      <c r="D5" s="201"/>
      <c r="E5" s="201"/>
      <c r="F5" s="201"/>
      <c r="G5" s="201"/>
      <c r="H5" s="201"/>
      <c r="I5" s="62"/>
      <c r="J5" s="237"/>
      <c r="K5" s="238"/>
    </row>
    <row r="6" spans="1:11" x14ac:dyDescent="0.25">
      <c r="A6" s="245" t="s">
        <v>17</v>
      </c>
      <c r="B6" s="246"/>
      <c r="C6" s="246"/>
      <c r="D6" s="246"/>
      <c r="E6" s="246"/>
      <c r="F6" s="246"/>
      <c r="G6" s="247"/>
      <c r="H6" s="69"/>
      <c r="I6" s="62"/>
      <c r="J6" s="237"/>
      <c r="K6" s="238"/>
    </row>
    <row r="7" spans="1:11" ht="36" x14ac:dyDescent="0.25">
      <c r="A7" s="248" t="s">
        <v>5</v>
      </c>
      <c r="B7" s="248"/>
      <c r="C7" s="248"/>
      <c r="D7" s="248"/>
      <c r="E7" s="248" t="s">
        <v>6</v>
      </c>
      <c r="F7" s="248"/>
      <c r="G7" s="30" t="s">
        <v>142</v>
      </c>
      <c r="H7" s="202"/>
      <c r="I7" s="62"/>
      <c r="J7" s="239"/>
      <c r="K7" s="240"/>
    </row>
    <row r="8" spans="1:11" x14ac:dyDescent="0.25">
      <c r="A8" s="249" t="s">
        <v>7</v>
      </c>
      <c r="B8" s="249"/>
      <c r="C8" s="249"/>
      <c r="D8" s="249"/>
      <c r="E8" s="248" t="s">
        <v>8</v>
      </c>
      <c r="F8" s="248"/>
      <c r="G8" s="67"/>
      <c r="H8" s="63"/>
      <c r="I8" s="62"/>
      <c r="J8" s="103"/>
      <c r="K8" s="104"/>
    </row>
    <row r="9" spans="1:11" ht="28.5" customHeight="1" x14ac:dyDescent="0.25">
      <c r="A9" s="250" t="s">
        <v>9</v>
      </c>
      <c r="B9" s="251"/>
      <c r="C9" s="251"/>
      <c r="D9" s="252"/>
      <c r="E9" s="248"/>
      <c r="F9" s="248"/>
      <c r="G9" s="67"/>
      <c r="H9" s="63"/>
      <c r="I9" s="62"/>
      <c r="J9" s="103" t="s">
        <v>31</v>
      </c>
      <c r="K9" s="104"/>
    </row>
    <row r="10" spans="1:11" x14ac:dyDescent="0.25">
      <c r="A10" s="249" t="s">
        <v>10</v>
      </c>
      <c r="B10" s="249"/>
      <c r="C10" s="249"/>
      <c r="D10" s="249"/>
      <c r="E10" s="248" t="s">
        <v>11</v>
      </c>
      <c r="F10" s="248"/>
      <c r="G10" s="67">
        <v>86.183000000000007</v>
      </c>
      <c r="H10" s="63"/>
      <c r="I10" s="62"/>
      <c r="J10" s="103"/>
      <c r="K10" s="104"/>
    </row>
    <row r="11" spans="1:11" x14ac:dyDescent="0.25">
      <c r="A11" s="253" t="s">
        <v>9</v>
      </c>
      <c r="B11" s="254"/>
      <c r="C11" s="254"/>
      <c r="D11" s="255"/>
      <c r="E11" s="248" t="s">
        <v>18</v>
      </c>
      <c r="F11" s="248"/>
      <c r="G11" s="64">
        <f>F137</f>
        <v>77.13978000000003</v>
      </c>
      <c r="H11" s="63"/>
      <c r="I11" s="62"/>
      <c r="J11" s="241" t="s">
        <v>144</v>
      </c>
      <c r="K11" s="241"/>
    </row>
    <row r="12" spans="1:11" x14ac:dyDescent="0.25">
      <c r="A12" s="256"/>
      <c r="B12" s="257"/>
      <c r="C12" s="257"/>
      <c r="D12" s="258"/>
      <c r="E12" s="248" t="s">
        <v>19</v>
      </c>
      <c r="F12" s="248"/>
      <c r="G12" s="64">
        <f>G10-G11</f>
        <v>9.0432199999999767</v>
      </c>
      <c r="H12" s="63"/>
      <c r="I12" s="62"/>
      <c r="J12" s="241"/>
      <c r="K12" s="241"/>
    </row>
    <row r="13" spans="1:11" x14ac:dyDescent="0.25">
      <c r="A13" s="249" t="s">
        <v>12</v>
      </c>
      <c r="B13" s="249"/>
      <c r="C13" s="249"/>
      <c r="D13" s="249"/>
      <c r="E13" s="248" t="s">
        <v>13</v>
      </c>
      <c r="F13" s="248"/>
      <c r="G13" s="67">
        <v>0</v>
      </c>
      <c r="H13" s="63"/>
      <c r="I13" s="16"/>
      <c r="J13" s="105"/>
      <c r="K13" s="16"/>
    </row>
    <row r="14" spans="1:11" x14ac:dyDescent="0.25">
      <c r="A14" s="249" t="s">
        <v>14</v>
      </c>
      <c r="B14" s="249"/>
      <c r="C14" s="249"/>
      <c r="D14" s="249"/>
      <c r="E14" s="248" t="s">
        <v>21</v>
      </c>
      <c r="F14" s="248"/>
      <c r="G14" s="64">
        <f>F145</f>
        <v>0</v>
      </c>
      <c r="H14" s="63"/>
      <c r="I14" s="16"/>
      <c r="J14" s="105"/>
      <c r="K14" s="16"/>
    </row>
    <row r="15" spans="1:11" x14ac:dyDescent="0.25">
      <c r="A15" s="249"/>
      <c r="B15" s="249"/>
      <c r="C15" s="249"/>
      <c r="D15" s="249"/>
      <c r="E15" s="248" t="s">
        <v>20</v>
      </c>
      <c r="F15" s="248"/>
      <c r="G15" s="64"/>
      <c r="H15" s="63"/>
      <c r="I15" s="57"/>
      <c r="J15" s="106"/>
      <c r="K15" s="107"/>
    </row>
    <row r="16" spans="1: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05"/>
      <c r="K16" s="16"/>
    </row>
    <row r="17" spans="1:11" x14ac:dyDescent="0.25">
      <c r="A17" s="16"/>
      <c r="B17" s="16"/>
      <c r="C17" s="16"/>
      <c r="D17" s="16"/>
      <c r="E17" s="16"/>
      <c r="F17" s="16"/>
      <c r="G17" s="18"/>
      <c r="H17" s="18"/>
      <c r="I17" s="16"/>
      <c r="J17" s="105"/>
      <c r="K17" s="16"/>
    </row>
    <row r="18" spans="1:11" ht="36" x14ac:dyDescent="0.25">
      <c r="A18" s="187" t="s">
        <v>0</v>
      </c>
      <c r="B18" s="188" t="s">
        <v>1</v>
      </c>
      <c r="C18" s="187" t="s">
        <v>2</v>
      </c>
      <c r="D18" s="12" t="s">
        <v>140</v>
      </c>
      <c r="E18" s="12" t="s">
        <v>143</v>
      </c>
      <c r="F18" s="12" t="s">
        <v>32</v>
      </c>
      <c r="G18" s="59" t="s">
        <v>15</v>
      </c>
      <c r="H18" s="58" t="s">
        <v>35</v>
      </c>
      <c r="I18" s="16"/>
      <c r="J18" s="105"/>
      <c r="K18" s="16"/>
    </row>
    <row r="19" spans="1:11" x14ac:dyDescent="0.25">
      <c r="A19" s="25">
        <v>1</v>
      </c>
      <c r="B19" s="25">
        <v>49694375</v>
      </c>
      <c r="C19" s="25">
        <v>51.7</v>
      </c>
      <c r="D19" s="25">
        <v>53215</v>
      </c>
      <c r="E19" s="25">
        <v>54482</v>
      </c>
      <c r="F19" s="172">
        <f t="shared" ref="F19:F81" si="0">(E19-D19)*0.00086</f>
        <v>1.08962</v>
      </c>
      <c r="G19" s="171">
        <f>C19/6906.1*$G$12</f>
        <v>6.7698769783234927E-2</v>
      </c>
      <c r="H19" s="172">
        <f>F19+G19</f>
        <v>1.157318769783235</v>
      </c>
      <c r="I19" s="16"/>
      <c r="J19" s="105"/>
      <c r="K19" s="16"/>
    </row>
    <row r="20" spans="1:11" x14ac:dyDescent="0.25">
      <c r="A20" s="25">
        <v>2</v>
      </c>
      <c r="B20" s="25">
        <v>49694370</v>
      </c>
      <c r="C20" s="25">
        <v>48.8</v>
      </c>
      <c r="D20" s="25">
        <v>42496</v>
      </c>
      <c r="E20" s="25">
        <v>43509</v>
      </c>
      <c r="F20" s="172">
        <f t="shared" si="0"/>
        <v>0.87117999999999995</v>
      </c>
      <c r="G20" s="171">
        <f t="shared" ref="G20:G83" si="1">C20/6906.1*$G$12</f>
        <v>6.3901353296361013E-2</v>
      </c>
      <c r="H20" s="172">
        <f t="shared" ref="H20:H83" si="2">F20+G20</f>
        <v>0.935081353296361</v>
      </c>
      <c r="I20" s="16"/>
      <c r="J20" s="105"/>
      <c r="K20" s="16"/>
    </row>
    <row r="21" spans="1:11" x14ac:dyDescent="0.25">
      <c r="A21" s="25">
        <v>3</v>
      </c>
      <c r="B21" s="25">
        <v>49694359</v>
      </c>
      <c r="C21" s="25">
        <v>79.8</v>
      </c>
      <c r="D21" s="25">
        <v>49154</v>
      </c>
      <c r="E21" s="25">
        <v>50063</v>
      </c>
      <c r="F21" s="172">
        <f t="shared" si="0"/>
        <v>0.78173999999999999</v>
      </c>
      <c r="G21" s="171">
        <f t="shared" si="1"/>
        <v>0.10449442608708215</v>
      </c>
      <c r="H21" s="172">
        <f t="shared" si="2"/>
        <v>0.88623442608708214</v>
      </c>
      <c r="I21" s="16"/>
      <c r="J21" s="105"/>
      <c r="K21" s="16"/>
    </row>
    <row r="22" spans="1:11" x14ac:dyDescent="0.25">
      <c r="A22" s="25">
        <v>4</v>
      </c>
      <c r="B22" s="25">
        <v>49694358</v>
      </c>
      <c r="C22" s="25">
        <v>84.3</v>
      </c>
      <c r="D22" s="25">
        <v>100362</v>
      </c>
      <c r="E22" s="25">
        <v>102318</v>
      </c>
      <c r="F22" s="172">
        <f t="shared" si="0"/>
        <v>1.6821599999999999</v>
      </c>
      <c r="G22" s="171">
        <f t="shared" si="1"/>
        <v>0.11038696891154168</v>
      </c>
      <c r="H22" s="172">
        <f t="shared" si="2"/>
        <v>1.7925469689115416</v>
      </c>
      <c r="I22" s="16"/>
      <c r="J22" s="105"/>
      <c r="K22" s="16"/>
    </row>
    <row r="23" spans="1:11" x14ac:dyDescent="0.25">
      <c r="A23" s="25">
        <v>5</v>
      </c>
      <c r="B23" s="25">
        <v>49694360</v>
      </c>
      <c r="C23" s="25">
        <v>84.4</v>
      </c>
      <c r="D23" s="25">
        <v>74539</v>
      </c>
      <c r="E23" s="25">
        <v>76322</v>
      </c>
      <c r="F23" s="172">
        <f t="shared" si="0"/>
        <v>1.53338</v>
      </c>
      <c r="G23" s="171">
        <f t="shared" si="1"/>
        <v>0.1105179143076408</v>
      </c>
      <c r="H23" s="172">
        <f t="shared" si="2"/>
        <v>1.6438979143076407</v>
      </c>
      <c r="I23" s="16"/>
      <c r="J23" s="105"/>
      <c r="K23" s="16"/>
    </row>
    <row r="24" spans="1:11" x14ac:dyDescent="0.25">
      <c r="A24" s="25">
        <v>6</v>
      </c>
      <c r="B24" s="25">
        <v>49694353</v>
      </c>
      <c r="C24" s="25">
        <v>57.9</v>
      </c>
      <c r="D24" s="25">
        <v>22347</v>
      </c>
      <c r="E24" s="25">
        <v>22554</v>
      </c>
      <c r="F24" s="172">
        <f t="shared" si="0"/>
        <v>0.17801999999999998</v>
      </c>
      <c r="G24" s="171">
        <f t="shared" si="1"/>
        <v>7.5817384341379163E-2</v>
      </c>
      <c r="H24" s="172">
        <f t="shared" si="2"/>
        <v>0.25383738434137915</v>
      </c>
      <c r="I24" s="16"/>
      <c r="J24" s="105"/>
      <c r="K24" s="16"/>
    </row>
    <row r="25" spans="1:11" x14ac:dyDescent="0.25">
      <c r="A25" s="25">
        <v>7</v>
      </c>
      <c r="B25" s="25">
        <v>49694367</v>
      </c>
      <c r="C25" s="25">
        <v>43.1</v>
      </c>
      <c r="D25" s="25">
        <v>36510</v>
      </c>
      <c r="E25" s="25">
        <v>37310</v>
      </c>
      <c r="F25" s="172">
        <f t="shared" si="0"/>
        <v>0.68799999999999994</v>
      </c>
      <c r="G25" s="171">
        <f t="shared" si="1"/>
        <v>5.643746571871229E-2</v>
      </c>
      <c r="H25" s="172">
        <f t="shared" si="2"/>
        <v>0.74443746571871228</v>
      </c>
      <c r="I25" s="16"/>
      <c r="J25" s="105"/>
      <c r="K25" s="16"/>
    </row>
    <row r="26" spans="1:11" x14ac:dyDescent="0.25">
      <c r="A26" s="25">
        <v>8</v>
      </c>
      <c r="B26" s="142">
        <v>49694372</v>
      </c>
      <c r="C26" s="25">
        <v>45.5</v>
      </c>
      <c r="D26" s="25">
        <v>39855</v>
      </c>
      <c r="E26" s="25">
        <v>41015</v>
      </c>
      <c r="F26" s="172">
        <f t="shared" si="0"/>
        <v>0.99759999999999993</v>
      </c>
      <c r="G26" s="171">
        <f t="shared" si="1"/>
        <v>5.9580155225090699E-2</v>
      </c>
      <c r="H26" s="172">
        <f t="shared" si="2"/>
        <v>1.0571801552250906</v>
      </c>
      <c r="I26" s="16"/>
      <c r="J26" s="105"/>
      <c r="K26" s="16"/>
    </row>
    <row r="27" spans="1:11" x14ac:dyDescent="0.25">
      <c r="A27" s="25">
        <v>9</v>
      </c>
      <c r="B27" s="142">
        <v>49694352</v>
      </c>
      <c r="C27" s="25">
        <v>52</v>
      </c>
      <c r="D27" s="25">
        <v>22422</v>
      </c>
      <c r="E27" s="25">
        <v>22541</v>
      </c>
      <c r="F27" s="172">
        <f t="shared" si="0"/>
        <v>0.10234</v>
      </c>
      <c r="G27" s="171">
        <f t="shared" si="1"/>
        <v>6.8091605971532229E-2</v>
      </c>
      <c r="H27" s="172">
        <f t="shared" si="2"/>
        <v>0.17043160597153223</v>
      </c>
      <c r="I27" s="16"/>
      <c r="J27" s="105"/>
      <c r="K27" s="16"/>
    </row>
    <row r="28" spans="1:11" x14ac:dyDescent="0.25">
      <c r="A28" s="25">
        <v>10</v>
      </c>
      <c r="B28" s="142">
        <v>49694378</v>
      </c>
      <c r="C28" s="25">
        <v>52.6</v>
      </c>
      <c r="D28" s="25">
        <v>51913</v>
      </c>
      <c r="E28" s="25">
        <v>52912</v>
      </c>
      <c r="F28" s="172">
        <f t="shared" si="0"/>
        <v>0.85914000000000001</v>
      </c>
      <c r="G28" s="171">
        <f t="shared" si="1"/>
        <v>6.8877278348126833E-2</v>
      </c>
      <c r="H28" s="172">
        <f t="shared" si="2"/>
        <v>0.92801727834812686</v>
      </c>
      <c r="I28" s="16"/>
      <c r="J28" s="105"/>
      <c r="K28" s="16"/>
    </row>
    <row r="29" spans="1:11" x14ac:dyDescent="0.25">
      <c r="A29" s="25">
        <v>11</v>
      </c>
      <c r="B29" s="142">
        <v>49694373</v>
      </c>
      <c r="C29" s="25">
        <v>50.5</v>
      </c>
      <c r="D29" s="25">
        <v>12314</v>
      </c>
      <c r="E29" s="25">
        <v>12314</v>
      </c>
      <c r="F29" s="172">
        <f t="shared" si="0"/>
        <v>0</v>
      </c>
      <c r="G29" s="171">
        <f t="shared" si="1"/>
        <v>6.6127425030045719E-2</v>
      </c>
      <c r="H29" s="172">
        <f t="shared" si="2"/>
        <v>6.6127425030045719E-2</v>
      </c>
      <c r="I29" s="16"/>
      <c r="J29" s="105"/>
      <c r="K29" s="16"/>
    </row>
    <row r="30" spans="1:11" x14ac:dyDescent="0.25">
      <c r="A30" s="25">
        <v>12</v>
      </c>
      <c r="B30" s="142">
        <v>49694377</v>
      </c>
      <c r="C30" s="25">
        <v>80.900000000000006</v>
      </c>
      <c r="D30" s="25">
        <v>39401</v>
      </c>
      <c r="E30" s="25">
        <v>40198</v>
      </c>
      <c r="F30" s="172">
        <f t="shared" si="0"/>
        <v>0.68542000000000003</v>
      </c>
      <c r="G30" s="171">
        <f t="shared" si="1"/>
        <v>0.10593482544417226</v>
      </c>
      <c r="H30" s="172">
        <f t="shared" si="2"/>
        <v>0.79135482544417224</v>
      </c>
      <c r="I30" s="16"/>
      <c r="J30" s="105"/>
      <c r="K30" s="16"/>
    </row>
    <row r="31" spans="1:11" x14ac:dyDescent="0.25">
      <c r="A31" s="25">
        <v>13</v>
      </c>
      <c r="B31" s="142">
        <v>48446947</v>
      </c>
      <c r="C31" s="25">
        <v>83.6</v>
      </c>
      <c r="D31" s="25">
        <v>48890</v>
      </c>
      <c r="E31" s="25">
        <v>50703</v>
      </c>
      <c r="F31" s="172">
        <f t="shared" si="0"/>
        <v>1.55918</v>
      </c>
      <c r="G31" s="171">
        <f t="shared" si="1"/>
        <v>0.10947035113884797</v>
      </c>
      <c r="H31" s="172">
        <f t="shared" si="2"/>
        <v>1.668650351138848</v>
      </c>
      <c r="I31" s="16"/>
      <c r="J31" s="105"/>
      <c r="K31" s="16"/>
    </row>
    <row r="32" spans="1:11" x14ac:dyDescent="0.25">
      <c r="A32" s="25">
        <v>14</v>
      </c>
      <c r="B32" s="142">
        <v>49694366</v>
      </c>
      <c r="C32" s="25">
        <v>85</v>
      </c>
      <c r="D32" s="25">
        <v>58320</v>
      </c>
      <c r="E32" s="25">
        <v>59441</v>
      </c>
      <c r="F32" s="172">
        <f t="shared" si="0"/>
        <v>0.96406000000000003</v>
      </c>
      <c r="G32" s="171">
        <f t="shared" si="1"/>
        <v>0.11130358668423537</v>
      </c>
      <c r="H32" s="172">
        <f t="shared" si="2"/>
        <v>1.0753635866842355</v>
      </c>
      <c r="I32" s="16"/>
      <c r="J32" s="105"/>
      <c r="K32" s="16"/>
    </row>
    <row r="33" spans="1:11" x14ac:dyDescent="0.25">
      <c r="A33" s="25">
        <v>15</v>
      </c>
      <c r="B33" s="25">
        <v>49694351</v>
      </c>
      <c r="C33" s="25">
        <v>57.9</v>
      </c>
      <c r="D33" s="25">
        <v>37942</v>
      </c>
      <c r="E33" s="25">
        <v>38815</v>
      </c>
      <c r="F33" s="172">
        <f t="shared" si="0"/>
        <v>0.75078</v>
      </c>
      <c r="G33" s="171">
        <f t="shared" si="1"/>
        <v>7.5817384341379163E-2</v>
      </c>
      <c r="H33" s="172">
        <f t="shared" si="2"/>
        <v>0.82659738434137919</v>
      </c>
      <c r="I33" s="16"/>
      <c r="J33" s="105"/>
      <c r="K33" s="16"/>
    </row>
    <row r="34" spans="1:11" x14ac:dyDescent="0.25">
      <c r="A34" s="25">
        <v>16</v>
      </c>
      <c r="B34" s="25">
        <v>49694368</v>
      </c>
      <c r="C34" s="25">
        <v>42.3</v>
      </c>
      <c r="D34" s="25">
        <v>26253</v>
      </c>
      <c r="E34" s="25">
        <v>26915</v>
      </c>
      <c r="F34" s="172">
        <f t="shared" si="0"/>
        <v>0.56931999999999994</v>
      </c>
      <c r="G34" s="171">
        <f t="shared" si="1"/>
        <v>5.538990254991949E-2</v>
      </c>
      <c r="H34" s="172">
        <f t="shared" si="2"/>
        <v>0.62470990254991943</v>
      </c>
      <c r="I34" s="16"/>
      <c r="J34" s="105"/>
      <c r="K34" s="16"/>
    </row>
    <row r="35" spans="1:11" x14ac:dyDescent="0.25">
      <c r="A35" s="25">
        <v>17</v>
      </c>
      <c r="B35" s="25">
        <v>49694356</v>
      </c>
      <c r="C35" s="25">
        <v>45.8</v>
      </c>
      <c r="D35" s="25">
        <v>36180</v>
      </c>
      <c r="E35" s="25">
        <v>36854</v>
      </c>
      <c r="F35" s="172">
        <f t="shared" si="0"/>
        <v>0.57963999999999993</v>
      </c>
      <c r="G35" s="171">
        <f t="shared" si="1"/>
        <v>5.9972991413388001E-2</v>
      </c>
      <c r="H35" s="172">
        <f t="shared" si="2"/>
        <v>0.6396129914133879</v>
      </c>
      <c r="I35" s="16"/>
      <c r="J35" s="105"/>
      <c r="K35" s="16"/>
    </row>
    <row r="36" spans="1:11" x14ac:dyDescent="0.25">
      <c r="A36" s="25">
        <v>18</v>
      </c>
      <c r="B36" s="25">
        <v>49694371</v>
      </c>
      <c r="C36" s="25">
        <v>51.9</v>
      </c>
      <c r="D36" s="25">
        <v>39173</v>
      </c>
      <c r="E36" s="25">
        <v>40254</v>
      </c>
      <c r="F36" s="172">
        <f t="shared" si="0"/>
        <v>0.92965999999999993</v>
      </c>
      <c r="G36" s="171">
        <f t="shared" si="1"/>
        <v>6.7960660575433138E-2</v>
      </c>
      <c r="H36" s="172">
        <f t="shared" si="2"/>
        <v>0.99762066057543308</v>
      </c>
      <c r="I36" s="16"/>
      <c r="J36" s="105"/>
      <c r="K36" s="16"/>
    </row>
    <row r="37" spans="1:11" x14ac:dyDescent="0.25">
      <c r="A37" s="25">
        <v>19</v>
      </c>
      <c r="B37" s="25">
        <v>49694357</v>
      </c>
      <c r="C37" s="25">
        <v>52.8</v>
      </c>
      <c r="D37" s="25">
        <v>2051</v>
      </c>
      <c r="E37" s="25">
        <v>2051</v>
      </c>
      <c r="F37" s="172">
        <f t="shared" si="0"/>
        <v>0</v>
      </c>
      <c r="G37" s="171">
        <f t="shared" si="1"/>
        <v>6.9139169140325044E-2</v>
      </c>
      <c r="H37" s="172">
        <f t="shared" si="2"/>
        <v>6.9139169140325044E-2</v>
      </c>
      <c r="I37" s="16"/>
      <c r="J37" s="105"/>
      <c r="K37" s="16"/>
    </row>
    <row r="38" spans="1:11" x14ac:dyDescent="0.25">
      <c r="A38" s="25">
        <v>20</v>
      </c>
      <c r="B38" s="25">
        <v>49690023</v>
      </c>
      <c r="C38" s="25">
        <v>50.8</v>
      </c>
      <c r="D38" s="25">
        <v>12089</v>
      </c>
      <c r="E38" s="25">
        <v>13215</v>
      </c>
      <c r="F38" s="172">
        <f t="shared" si="0"/>
        <v>0.96836</v>
      </c>
      <c r="G38" s="171">
        <f t="shared" si="1"/>
        <v>6.6520261218343021E-2</v>
      </c>
      <c r="H38" s="172">
        <f t="shared" si="2"/>
        <v>1.034880261218343</v>
      </c>
      <c r="I38" s="16"/>
      <c r="J38" s="105"/>
      <c r="K38" s="16"/>
    </row>
    <row r="39" spans="1:11" x14ac:dyDescent="0.25">
      <c r="A39" s="25">
        <v>21</v>
      </c>
      <c r="B39" s="25">
        <v>49690017</v>
      </c>
      <c r="C39" s="25">
        <v>80.7</v>
      </c>
      <c r="D39" s="26">
        <v>21731</v>
      </c>
      <c r="E39" s="26">
        <v>22044</v>
      </c>
      <c r="F39" s="172">
        <f t="shared" si="0"/>
        <v>0.26917999999999997</v>
      </c>
      <c r="G39" s="171">
        <f t="shared" si="1"/>
        <v>0.10567293465197407</v>
      </c>
      <c r="H39" s="172">
        <f t="shared" si="2"/>
        <v>0.37485293465197406</v>
      </c>
      <c r="I39" s="16"/>
      <c r="J39" s="105"/>
      <c r="K39" s="16"/>
    </row>
    <row r="40" spans="1:11" x14ac:dyDescent="0.25">
      <c r="A40" s="25">
        <v>22</v>
      </c>
      <c r="B40" s="25">
        <v>49690009</v>
      </c>
      <c r="C40" s="25">
        <v>86.3</v>
      </c>
      <c r="D40" s="26">
        <v>47054</v>
      </c>
      <c r="E40" s="26">
        <v>47560</v>
      </c>
      <c r="F40" s="172">
        <f t="shared" si="0"/>
        <v>0.43515999999999999</v>
      </c>
      <c r="G40" s="171">
        <f t="shared" si="1"/>
        <v>0.11300587683352369</v>
      </c>
      <c r="H40" s="172">
        <f t="shared" si="2"/>
        <v>0.54816587683352369</v>
      </c>
      <c r="I40" s="16"/>
      <c r="J40" s="105"/>
      <c r="K40" s="16"/>
    </row>
    <row r="41" spans="1:11" x14ac:dyDescent="0.25">
      <c r="A41" s="25">
        <v>23</v>
      </c>
      <c r="B41" s="25">
        <v>49690012</v>
      </c>
      <c r="C41" s="25">
        <v>87.1</v>
      </c>
      <c r="D41" s="26">
        <v>66060</v>
      </c>
      <c r="E41" s="26">
        <v>67688</v>
      </c>
      <c r="F41" s="172">
        <f t="shared" si="0"/>
        <v>1.40008</v>
      </c>
      <c r="G41" s="171">
        <f t="shared" si="1"/>
        <v>0.11405344000231649</v>
      </c>
      <c r="H41" s="172">
        <f t="shared" si="2"/>
        <v>1.5141334400023165</v>
      </c>
      <c r="I41" s="16"/>
      <c r="J41" s="105"/>
      <c r="K41" s="16"/>
    </row>
    <row r="42" spans="1:11" x14ac:dyDescent="0.25">
      <c r="A42" s="25">
        <v>24</v>
      </c>
      <c r="B42" s="25">
        <v>49694361</v>
      </c>
      <c r="C42" s="25">
        <v>57.4</v>
      </c>
      <c r="D42" s="26">
        <v>33594</v>
      </c>
      <c r="E42" s="26">
        <v>33594</v>
      </c>
      <c r="F42" s="172">
        <f t="shared" si="0"/>
        <v>0</v>
      </c>
      <c r="G42" s="171">
        <f t="shared" si="1"/>
        <v>7.516265736088365E-2</v>
      </c>
      <c r="H42" s="172">
        <f t="shared" si="2"/>
        <v>7.516265736088365E-2</v>
      </c>
      <c r="I42" s="16"/>
      <c r="J42" s="105"/>
      <c r="K42" s="16"/>
    </row>
    <row r="43" spans="1:11" x14ac:dyDescent="0.25">
      <c r="A43" s="25">
        <v>25</v>
      </c>
      <c r="B43" s="25">
        <v>49694376</v>
      </c>
      <c r="C43" s="25">
        <v>42.6</v>
      </c>
      <c r="D43" s="26">
        <v>10242</v>
      </c>
      <c r="E43" s="26">
        <v>10247</v>
      </c>
      <c r="F43" s="172">
        <f t="shared" si="0"/>
        <v>4.3E-3</v>
      </c>
      <c r="G43" s="171">
        <f t="shared" si="1"/>
        <v>5.5782738738216792E-2</v>
      </c>
      <c r="H43" s="172">
        <f t="shared" si="2"/>
        <v>6.008273873821679E-2</v>
      </c>
      <c r="I43" s="16"/>
      <c r="J43" s="105"/>
      <c r="K43" s="16"/>
    </row>
    <row r="44" spans="1:11" x14ac:dyDescent="0.25">
      <c r="A44" s="25">
        <v>26</v>
      </c>
      <c r="B44" s="25">
        <v>49690027</v>
      </c>
      <c r="C44" s="25">
        <v>45.7</v>
      </c>
      <c r="D44" s="26">
        <v>28235</v>
      </c>
      <c r="E44" s="26">
        <v>29191</v>
      </c>
      <c r="F44" s="172">
        <f t="shared" si="0"/>
        <v>0.82216</v>
      </c>
      <c r="G44" s="171">
        <f t="shared" si="1"/>
        <v>5.9842046017288909E-2</v>
      </c>
      <c r="H44" s="172">
        <f t="shared" si="2"/>
        <v>0.88200204601728893</v>
      </c>
      <c r="I44" s="16"/>
      <c r="J44" s="105"/>
      <c r="K44" s="16"/>
    </row>
    <row r="45" spans="1:11" x14ac:dyDescent="0.25">
      <c r="A45" s="25">
        <v>27</v>
      </c>
      <c r="B45" s="25">
        <v>49694363</v>
      </c>
      <c r="C45" s="25">
        <v>52.1</v>
      </c>
      <c r="D45" s="26">
        <v>44799</v>
      </c>
      <c r="E45" s="26">
        <v>45889</v>
      </c>
      <c r="F45" s="172">
        <f t="shared" si="0"/>
        <v>0.93740000000000001</v>
      </c>
      <c r="G45" s="171">
        <f t="shared" si="1"/>
        <v>6.8222551367631334E-2</v>
      </c>
      <c r="H45" s="172">
        <f t="shared" si="2"/>
        <v>1.0056225513676313</v>
      </c>
      <c r="I45" s="16"/>
      <c r="J45" s="105"/>
      <c r="K45" s="16"/>
    </row>
    <row r="46" spans="1:11" x14ac:dyDescent="0.25">
      <c r="A46" s="25">
        <v>28</v>
      </c>
      <c r="B46" s="25">
        <v>49690013</v>
      </c>
      <c r="C46" s="25">
        <v>52.6</v>
      </c>
      <c r="D46" s="26">
        <v>52144</v>
      </c>
      <c r="E46" s="26">
        <v>53383</v>
      </c>
      <c r="F46" s="172">
        <f t="shared" si="0"/>
        <v>1.0655399999999999</v>
      </c>
      <c r="G46" s="171">
        <f t="shared" si="1"/>
        <v>6.8877278348126833E-2</v>
      </c>
      <c r="H46" s="172">
        <f t="shared" si="2"/>
        <v>1.1344172783481268</v>
      </c>
      <c r="I46" s="16"/>
      <c r="J46" s="105"/>
      <c r="K46" s="16"/>
    </row>
    <row r="47" spans="1:11" x14ac:dyDescent="0.25">
      <c r="A47" s="25">
        <v>29</v>
      </c>
      <c r="B47" s="25">
        <v>49694355</v>
      </c>
      <c r="C47" s="25">
        <v>50.3</v>
      </c>
      <c r="D47" s="26">
        <v>42298</v>
      </c>
      <c r="E47" s="26">
        <v>43185</v>
      </c>
      <c r="F47" s="172">
        <f t="shared" si="0"/>
        <v>0.76281999999999994</v>
      </c>
      <c r="G47" s="171">
        <f t="shared" si="1"/>
        <v>6.5865534237847523E-2</v>
      </c>
      <c r="H47" s="172">
        <f t="shared" si="2"/>
        <v>0.82868553423784741</v>
      </c>
      <c r="I47" s="16"/>
      <c r="J47" s="105"/>
      <c r="K47" s="16"/>
    </row>
    <row r="48" spans="1:11" x14ac:dyDescent="0.25">
      <c r="A48" s="25">
        <v>30</v>
      </c>
      <c r="B48" s="25">
        <v>48446938</v>
      </c>
      <c r="C48" s="25">
        <v>79</v>
      </c>
      <c r="D48" s="26">
        <v>40559</v>
      </c>
      <c r="E48" s="26">
        <v>41076</v>
      </c>
      <c r="F48" s="172">
        <f t="shared" si="0"/>
        <v>0.44462000000000002</v>
      </c>
      <c r="G48" s="171">
        <f t="shared" si="1"/>
        <v>0.10344686291828935</v>
      </c>
      <c r="H48" s="172">
        <f t="shared" si="2"/>
        <v>0.54806686291828932</v>
      </c>
      <c r="I48" s="16"/>
      <c r="J48" s="105"/>
      <c r="K48" s="16"/>
    </row>
    <row r="49" spans="1:11" x14ac:dyDescent="0.25">
      <c r="A49" s="25">
        <v>31</v>
      </c>
      <c r="B49" s="25">
        <v>49690019</v>
      </c>
      <c r="C49" s="25">
        <v>86</v>
      </c>
      <c r="D49" s="26">
        <v>71326</v>
      </c>
      <c r="E49" s="26">
        <v>72878</v>
      </c>
      <c r="F49" s="172">
        <f t="shared" si="0"/>
        <v>1.3347199999999999</v>
      </c>
      <c r="G49" s="171">
        <f t="shared" si="1"/>
        <v>0.11261304064522638</v>
      </c>
      <c r="H49" s="172">
        <f t="shared" si="2"/>
        <v>1.4473330406452263</v>
      </c>
      <c r="I49" s="16"/>
      <c r="J49" s="105"/>
      <c r="K49" s="16"/>
    </row>
    <row r="50" spans="1:11" x14ac:dyDescent="0.25">
      <c r="A50" s="25">
        <v>32</v>
      </c>
      <c r="B50" s="25">
        <v>49690026</v>
      </c>
      <c r="C50" s="25">
        <v>87.4</v>
      </c>
      <c r="D50" s="26">
        <v>66309</v>
      </c>
      <c r="E50" s="26">
        <v>67994</v>
      </c>
      <c r="F50" s="172">
        <f t="shared" si="0"/>
        <v>1.4491000000000001</v>
      </c>
      <c r="G50" s="171">
        <f t="shared" si="1"/>
        <v>0.11444627619061379</v>
      </c>
      <c r="H50" s="172">
        <f t="shared" si="2"/>
        <v>1.5635462761906138</v>
      </c>
      <c r="I50" s="16"/>
      <c r="J50" s="105"/>
      <c r="K50" s="16"/>
    </row>
    <row r="51" spans="1:11" x14ac:dyDescent="0.25">
      <c r="A51" s="25">
        <v>33</v>
      </c>
      <c r="B51" s="25">
        <v>49694364</v>
      </c>
      <c r="C51" s="25">
        <v>57.1</v>
      </c>
      <c r="D51" s="26">
        <v>35976</v>
      </c>
      <c r="E51" s="26">
        <v>36816</v>
      </c>
      <c r="F51" s="172">
        <f t="shared" si="0"/>
        <v>0.72239999999999993</v>
      </c>
      <c r="G51" s="171">
        <f t="shared" si="1"/>
        <v>7.4769821172586362E-2</v>
      </c>
      <c r="H51" s="172">
        <f t="shared" si="2"/>
        <v>0.79716982117258628</v>
      </c>
      <c r="I51" s="16"/>
      <c r="J51" s="105"/>
      <c r="K51" s="16"/>
    </row>
    <row r="52" spans="1:11" x14ac:dyDescent="0.25">
      <c r="A52" s="25">
        <v>34</v>
      </c>
      <c r="B52" s="25">
        <v>49690020</v>
      </c>
      <c r="C52" s="25">
        <v>42.9</v>
      </c>
      <c r="D52" s="26">
        <v>20155</v>
      </c>
      <c r="E52" s="26">
        <v>20916</v>
      </c>
      <c r="F52" s="172">
        <f t="shared" si="0"/>
        <v>0.65445999999999993</v>
      </c>
      <c r="G52" s="171">
        <f t="shared" si="1"/>
        <v>5.6175574926514094E-2</v>
      </c>
      <c r="H52" s="172">
        <f t="shared" si="2"/>
        <v>0.71063557492651408</v>
      </c>
      <c r="I52" s="16"/>
      <c r="J52" s="105"/>
      <c r="K52" s="16"/>
    </row>
    <row r="53" spans="1:11" x14ac:dyDescent="0.25">
      <c r="A53" s="25">
        <v>35</v>
      </c>
      <c r="B53" s="25">
        <v>49690028</v>
      </c>
      <c r="C53" s="25">
        <v>44.3</v>
      </c>
      <c r="D53" s="26">
        <v>32905</v>
      </c>
      <c r="E53" s="26">
        <v>34034</v>
      </c>
      <c r="F53" s="172">
        <f t="shared" si="0"/>
        <v>0.97094000000000003</v>
      </c>
      <c r="G53" s="171">
        <f t="shared" si="1"/>
        <v>5.8008810471901491E-2</v>
      </c>
      <c r="H53" s="172">
        <f t="shared" si="2"/>
        <v>1.0289488104719016</v>
      </c>
      <c r="I53" s="16"/>
      <c r="J53" s="105"/>
      <c r="K53" s="16"/>
    </row>
    <row r="54" spans="1:11" x14ac:dyDescent="0.25">
      <c r="A54" s="25">
        <v>36</v>
      </c>
      <c r="B54" s="25">
        <v>49690015</v>
      </c>
      <c r="C54" s="25">
        <v>51.7</v>
      </c>
      <c r="D54" s="26">
        <v>46490</v>
      </c>
      <c r="E54" s="26">
        <v>47209</v>
      </c>
      <c r="F54" s="172">
        <f t="shared" si="0"/>
        <v>0.61834</v>
      </c>
      <c r="G54" s="171">
        <f t="shared" si="1"/>
        <v>6.7698769783234927E-2</v>
      </c>
      <c r="H54" s="172">
        <f t="shared" si="2"/>
        <v>0.68603876978323497</v>
      </c>
      <c r="I54" s="16"/>
      <c r="J54" s="105"/>
      <c r="K54" s="16"/>
    </row>
    <row r="55" spans="1:11" x14ac:dyDescent="0.25">
      <c r="A55" s="25">
        <v>37</v>
      </c>
      <c r="B55" s="25">
        <v>49690008</v>
      </c>
      <c r="C55" s="25">
        <v>52.3</v>
      </c>
      <c r="D55" s="26">
        <v>40966</v>
      </c>
      <c r="E55" s="26">
        <v>41647</v>
      </c>
      <c r="F55" s="172">
        <f t="shared" si="0"/>
        <v>0.58565999999999996</v>
      </c>
      <c r="G55" s="171">
        <f t="shared" si="1"/>
        <v>6.8484442159829531E-2</v>
      </c>
      <c r="H55" s="172">
        <f t="shared" si="2"/>
        <v>0.65414444215982948</v>
      </c>
      <c r="I55" s="16"/>
      <c r="J55" s="105"/>
      <c r="K55" s="16"/>
    </row>
    <row r="56" spans="1:11" x14ac:dyDescent="0.25">
      <c r="A56" s="25">
        <v>38</v>
      </c>
      <c r="B56" s="189" t="s">
        <v>115</v>
      </c>
      <c r="C56" s="25">
        <v>50.2</v>
      </c>
      <c r="D56" s="17">
        <v>4.04</v>
      </c>
      <c r="E56" s="17">
        <v>4.3230000000000004</v>
      </c>
      <c r="F56" s="172">
        <f>(E56-D56)</f>
        <v>0.28300000000000036</v>
      </c>
      <c r="G56" s="171">
        <f t="shared" si="1"/>
        <v>6.5734588841748431E-2</v>
      </c>
      <c r="H56" s="172">
        <f t="shared" si="2"/>
        <v>0.34873458884174879</v>
      </c>
      <c r="I56" s="16"/>
      <c r="J56" s="105"/>
      <c r="K56" s="16"/>
    </row>
    <row r="57" spans="1:11" x14ac:dyDescent="0.25">
      <c r="A57" s="25">
        <v>39</v>
      </c>
      <c r="B57" s="25">
        <v>49690016</v>
      </c>
      <c r="C57" s="25">
        <v>79.7</v>
      </c>
      <c r="D57" s="26">
        <v>27361</v>
      </c>
      <c r="E57" s="26">
        <v>28080</v>
      </c>
      <c r="F57" s="172">
        <f t="shared" si="0"/>
        <v>0.61834</v>
      </c>
      <c r="G57" s="171">
        <f t="shared" si="1"/>
        <v>0.10436348069098306</v>
      </c>
      <c r="H57" s="172">
        <f t="shared" si="2"/>
        <v>0.72270348069098311</v>
      </c>
      <c r="I57" s="16"/>
      <c r="J57" s="105"/>
      <c r="K57" s="16"/>
    </row>
    <row r="58" spans="1:11" x14ac:dyDescent="0.25">
      <c r="A58" s="25">
        <v>40</v>
      </c>
      <c r="B58" s="25">
        <v>49690024</v>
      </c>
      <c r="C58" s="25">
        <v>86.4</v>
      </c>
      <c r="D58" s="26">
        <v>34825</v>
      </c>
      <c r="E58" s="26">
        <v>35091</v>
      </c>
      <c r="F58" s="172">
        <f t="shared" si="0"/>
        <v>0.22875999999999999</v>
      </c>
      <c r="G58" s="171">
        <f t="shared" si="1"/>
        <v>0.11313682222962279</v>
      </c>
      <c r="H58" s="172">
        <f t="shared" si="2"/>
        <v>0.34189682222962281</v>
      </c>
      <c r="I58" s="16"/>
      <c r="J58" s="105"/>
      <c r="K58" s="16"/>
    </row>
    <row r="59" spans="1:11" x14ac:dyDescent="0.25">
      <c r="A59" s="25">
        <v>41</v>
      </c>
      <c r="B59" s="25">
        <v>49690035</v>
      </c>
      <c r="C59" s="25">
        <v>87.4</v>
      </c>
      <c r="D59" s="26">
        <v>56111</v>
      </c>
      <c r="E59" s="26">
        <v>57451</v>
      </c>
      <c r="F59" s="172">
        <f t="shared" si="0"/>
        <v>1.1523999999999999</v>
      </c>
      <c r="G59" s="171">
        <f t="shared" si="1"/>
        <v>0.11444627619061379</v>
      </c>
      <c r="H59" s="172">
        <f t="shared" si="2"/>
        <v>1.2668462761906136</v>
      </c>
      <c r="I59" s="16"/>
      <c r="J59" s="105"/>
      <c r="K59" s="16"/>
    </row>
    <row r="60" spans="1:11" x14ac:dyDescent="0.25">
      <c r="A60" s="25">
        <v>42</v>
      </c>
      <c r="B60" s="25">
        <v>49690040</v>
      </c>
      <c r="C60" s="25">
        <v>57.4</v>
      </c>
      <c r="D60" s="26">
        <v>36859</v>
      </c>
      <c r="E60" s="26">
        <v>37908</v>
      </c>
      <c r="F60" s="172">
        <f t="shared" si="0"/>
        <v>0.90213999999999994</v>
      </c>
      <c r="G60" s="171">
        <f t="shared" si="1"/>
        <v>7.516265736088365E-2</v>
      </c>
      <c r="H60" s="172">
        <f t="shared" si="2"/>
        <v>0.97730265736088362</v>
      </c>
      <c r="I60" s="16"/>
      <c r="J60" s="105"/>
      <c r="K60" s="16"/>
    </row>
    <row r="61" spans="1:11" x14ac:dyDescent="0.25">
      <c r="A61" s="25">
        <v>43</v>
      </c>
      <c r="B61" s="25">
        <v>49690038</v>
      </c>
      <c r="C61" s="25">
        <v>42.4</v>
      </c>
      <c r="D61" s="26">
        <v>29668</v>
      </c>
      <c r="E61" s="26">
        <v>29974</v>
      </c>
      <c r="F61" s="172">
        <f t="shared" si="0"/>
        <v>0.26316000000000001</v>
      </c>
      <c r="G61" s="171">
        <f t="shared" si="1"/>
        <v>5.5520847946018588E-2</v>
      </c>
      <c r="H61" s="172">
        <f t="shared" si="2"/>
        <v>0.31868084794601859</v>
      </c>
      <c r="I61" s="16"/>
      <c r="J61" s="105"/>
      <c r="K61" s="16"/>
    </row>
    <row r="62" spans="1:11" x14ac:dyDescent="0.25">
      <c r="A62" s="25">
        <v>44</v>
      </c>
      <c r="B62" s="25">
        <v>49690010</v>
      </c>
      <c r="C62" s="25">
        <v>45.4</v>
      </c>
      <c r="D62" s="26">
        <v>21233</v>
      </c>
      <c r="E62" s="26">
        <v>21244</v>
      </c>
      <c r="F62" s="172">
        <f t="shared" si="0"/>
        <v>9.4599999999999997E-3</v>
      </c>
      <c r="G62" s="171">
        <f t="shared" si="1"/>
        <v>5.9449209828991607E-2</v>
      </c>
      <c r="H62" s="172">
        <f t="shared" si="2"/>
        <v>6.8909209828991611E-2</v>
      </c>
      <c r="I62" s="16"/>
      <c r="J62" s="105"/>
      <c r="K62" s="16"/>
    </row>
    <row r="63" spans="1:11" x14ac:dyDescent="0.25">
      <c r="A63" s="25">
        <v>45</v>
      </c>
      <c r="B63" s="25">
        <v>49690033</v>
      </c>
      <c r="C63" s="25">
        <v>51.4</v>
      </c>
      <c r="D63" s="26">
        <v>29246</v>
      </c>
      <c r="E63" s="26">
        <v>29246</v>
      </c>
      <c r="F63" s="172">
        <f t="shared" si="0"/>
        <v>0</v>
      </c>
      <c r="G63" s="171">
        <f t="shared" si="1"/>
        <v>6.7305933594937625E-2</v>
      </c>
      <c r="H63" s="172">
        <f t="shared" si="2"/>
        <v>6.7305933594937625E-2</v>
      </c>
      <c r="I63" s="16"/>
      <c r="J63" s="105"/>
      <c r="K63" s="16"/>
    </row>
    <row r="64" spans="1:11" x14ac:dyDescent="0.25">
      <c r="A64" s="25">
        <v>46</v>
      </c>
      <c r="B64" s="25">
        <v>49690054</v>
      </c>
      <c r="C64" s="25">
        <v>53.1</v>
      </c>
      <c r="D64" s="26">
        <v>46154</v>
      </c>
      <c r="E64" s="26">
        <v>47347</v>
      </c>
      <c r="F64" s="172">
        <f t="shared" si="0"/>
        <v>1.0259799999999999</v>
      </c>
      <c r="G64" s="171">
        <f t="shared" si="1"/>
        <v>6.9532005328622346E-2</v>
      </c>
      <c r="H64" s="172">
        <f t="shared" si="2"/>
        <v>1.0955120053286223</v>
      </c>
      <c r="I64" s="16"/>
      <c r="J64" s="105"/>
      <c r="K64" s="16"/>
    </row>
    <row r="65" spans="1:11" x14ac:dyDescent="0.25">
      <c r="A65" s="25">
        <v>47</v>
      </c>
      <c r="B65" s="25">
        <v>49690036</v>
      </c>
      <c r="C65" s="25">
        <v>49.9</v>
      </c>
      <c r="D65" s="26">
        <v>11026</v>
      </c>
      <c r="E65" s="26">
        <v>11056</v>
      </c>
      <c r="F65" s="172">
        <f t="shared" si="0"/>
        <v>2.58E-2</v>
      </c>
      <c r="G65" s="171">
        <f t="shared" si="1"/>
        <v>6.5341752653451116E-2</v>
      </c>
      <c r="H65" s="172">
        <f t="shared" si="2"/>
        <v>9.1141752653451119E-2</v>
      </c>
      <c r="I65" s="16"/>
      <c r="J65" s="105"/>
      <c r="K65" s="16"/>
    </row>
    <row r="66" spans="1:11" x14ac:dyDescent="0.25">
      <c r="A66" s="25">
        <v>48</v>
      </c>
      <c r="B66" s="25">
        <v>49690043</v>
      </c>
      <c r="C66" s="25">
        <v>79.900000000000006</v>
      </c>
      <c r="D66" s="26">
        <v>31166</v>
      </c>
      <c r="E66" s="26">
        <v>31166</v>
      </c>
      <c r="F66" s="172">
        <f t="shared" si="0"/>
        <v>0</v>
      </c>
      <c r="G66" s="171">
        <f t="shared" si="1"/>
        <v>0.10462537148318127</v>
      </c>
      <c r="H66" s="172">
        <f t="shared" si="2"/>
        <v>0.10462537148318127</v>
      </c>
      <c r="I66" s="16"/>
      <c r="J66" s="105"/>
      <c r="K66" s="16"/>
    </row>
    <row r="67" spans="1:11" x14ac:dyDescent="0.25">
      <c r="A67" s="25">
        <v>49</v>
      </c>
      <c r="B67" s="25">
        <v>49690052</v>
      </c>
      <c r="C67" s="25">
        <v>78</v>
      </c>
      <c r="D67" s="26">
        <v>66787</v>
      </c>
      <c r="E67" s="26">
        <v>68068</v>
      </c>
      <c r="F67" s="172">
        <f t="shared" si="0"/>
        <v>1.1016600000000001</v>
      </c>
      <c r="G67" s="171">
        <f t="shared" si="1"/>
        <v>0.10213740895729835</v>
      </c>
      <c r="H67" s="172">
        <f t="shared" si="2"/>
        <v>1.2037974089572985</v>
      </c>
      <c r="I67" s="16"/>
      <c r="J67" s="105"/>
      <c r="K67" s="16"/>
    </row>
    <row r="68" spans="1:11" x14ac:dyDescent="0.25">
      <c r="A68" s="25">
        <v>50</v>
      </c>
      <c r="B68" s="25">
        <v>49690050</v>
      </c>
      <c r="C68" s="25">
        <v>87</v>
      </c>
      <c r="D68" s="26">
        <v>26761</v>
      </c>
      <c r="E68" s="26">
        <v>26761</v>
      </c>
      <c r="F68" s="172">
        <f t="shared" si="0"/>
        <v>0</v>
      </c>
      <c r="G68" s="171">
        <f t="shared" si="1"/>
        <v>0.11392249460621739</v>
      </c>
      <c r="H68" s="172">
        <f t="shared" si="2"/>
        <v>0.11392249460621739</v>
      </c>
      <c r="I68" s="16"/>
      <c r="J68" s="105"/>
      <c r="K68" s="16"/>
    </row>
    <row r="69" spans="1:11" x14ac:dyDescent="0.25">
      <c r="A69" s="25">
        <v>51</v>
      </c>
      <c r="B69" s="25">
        <v>49690014</v>
      </c>
      <c r="C69" s="25">
        <v>57</v>
      </c>
      <c r="D69" s="26">
        <v>6820</v>
      </c>
      <c r="E69" s="26">
        <v>6820</v>
      </c>
      <c r="F69" s="172">
        <f t="shared" si="0"/>
        <v>0</v>
      </c>
      <c r="G69" s="171">
        <f t="shared" si="1"/>
        <v>7.4638875776487257E-2</v>
      </c>
      <c r="H69" s="172">
        <f t="shared" si="2"/>
        <v>7.4638875776487257E-2</v>
      </c>
      <c r="I69" s="16"/>
      <c r="J69" s="105"/>
      <c r="K69" s="16"/>
    </row>
    <row r="70" spans="1:11" x14ac:dyDescent="0.25">
      <c r="A70" s="25">
        <v>52</v>
      </c>
      <c r="B70" s="25">
        <v>49690037</v>
      </c>
      <c r="C70" s="25">
        <v>42.2</v>
      </c>
      <c r="D70" s="26">
        <v>12899</v>
      </c>
      <c r="E70" s="26">
        <v>12899</v>
      </c>
      <c r="F70" s="172">
        <f t="shared" si="0"/>
        <v>0</v>
      </c>
      <c r="G70" s="171">
        <f t="shared" si="1"/>
        <v>5.5258957153820398E-2</v>
      </c>
      <c r="H70" s="172">
        <f t="shared" si="2"/>
        <v>5.5258957153820398E-2</v>
      </c>
      <c r="I70" s="16"/>
      <c r="J70" s="105"/>
      <c r="K70" s="16"/>
    </row>
    <row r="71" spans="1:11" x14ac:dyDescent="0.25">
      <c r="A71" s="25">
        <v>53</v>
      </c>
      <c r="B71" s="25">
        <v>49690056</v>
      </c>
      <c r="C71" s="25">
        <v>45.5</v>
      </c>
      <c r="D71" s="26">
        <v>22281</v>
      </c>
      <c r="E71" s="26">
        <v>23022</v>
      </c>
      <c r="F71" s="172">
        <f t="shared" si="0"/>
        <v>0.63725999999999994</v>
      </c>
      <c r="G71" s="171">
        <f t="shared" si="1"/>
        <v>5.9580155225090699E-2</v>
      </c>
      <c r="H71" s="172">
        <f t="shared" si="2"/>
        <v>0.69684015522509068</v>
      </c>
      <c r="I71" s="16"/>
      <c r="J71" s="105"/>
      <c r="K71" s="16"/>
    </row>
    <row r="72" spans="1:11" x14ac:dyDescent="0.25">
      <c r="A72" s="25">
        <v>54</v>
      </c>
      <c r="B72" s="25">
        <v>49690032</v>
      </c>
      <c r="C72" s="25">
        <v>51.6</v>
      </c>
      <c r="D72" s="26">
        <v>25793</v>
      </c>
      <c r="E72" s="26">
        <v>27297</v>
      </c>
      <c r="F72" s="172">
        <f t="shared" si="0"/>
        <v>1.2934399999999999</v>
      </c>
      <c r="G72" s="171">
        <f t="shared" si="1"/>
        <v>6.7567824387135836E-2</v>
      </c>
      <c r="H72" s="172">
        <f t="shared" si="2"/>
        <v>1.3610078243871357</v>
      </c>
      <c r="I72" s="16"/>
      <c r="J72" s="105"/>
      <c r="K72" s="16"/>
    </row>
    <row r="73" spans="1:11" x14ac:dyDescent="0.25">
      <c r="A73" s="25">
        <v>55</v>
      </c>
      <c r="B73" s="25">
        <v>49690055</v>
      </c>
      <c r="C73" s="25">
        <v>52.7</v>
      </c>
      <c r="D73" s="26">
        <v>44213</v>
      </c>
      <c r="E73" s="26">
        <v>44657</v>
      </c>
      <c r="F73" s="172">
        <f t="shared" si="0"/>
        <v>0.38184000000000001</v>
      </c>
      <c r="G73" s="171">
        <f t="shared" si="1"/>
        <v>6.9008223744225938E-2</v>
      </c>
      <c r="H73" s="172">
        <f t="shared" si="2"/>
        <v>0.45084822374422595</v>
      </c>
      <c r="I73" s="16"/>
      <c r="J73" s="105"/>
      <c r="K73" s="16"/>
    </row>
    <row r="74" spans="1:11" x14ac:dyDescent="0.25">
      <c r="A74" s="25">
        <v>56</v>
      </c>
      <c r="B74" s="25">
        <v>49690058</v>
      </c>
      <c r="C74" s="25">
        <v>49.9</v>
      </c>
      <c r="D74" s="26">
        <v>33451</v>
      </c>
      <c r="E74" s="26">
        <v>34276</v>
      </c>
      <c r="F74" s="172">
        <f t="shared" si="0"/>
        <v>0.70950000000000002</v>
      </c>
      <c r="G74" s="171">
        <f t="shared" si="1"/>
        <v>6.5341752653451116E-2</v>
      </c>
      <c r="H74" s="172">
        <f t="shared" si="2"/>
        <v>0.77484175265345112</v>
      </c>
      <c r="I74" s="16"/>
      <c r="J74" s="105"/>
      <c r="K74" s="16"/>
    </row>
    <row r="75" spans="1:11" x14ac:dyDescent="0.25">
      <c r="A75" s="25">
        <v>57</v>
      </c>
      <c r="B75" s="25">
        <v>49690011</v>
      </c>
      <c r="C75" s="25">
        <v>79.5</v>
      </c>
      <c r="D75" s="26">
        <v>39937</v>
      </c>
      <c r="E75" s="26">
        <v>41108</v>
      </c>
      <c r="F75" s="172">
        <f t="shared" si="0"/>
        <v>1.0070600000000001</v>
      </c>
      <c r="G75" s="171">
        <f t="shared" si="1"/>
        <v>0.10410158989878486</v>
      </c>
      <c r="H75" s="172">
        <f t="shared" si="2"/>
        <v>1.111161589898785</v>
      </c>
      <c r="I75" s="16"/>
      <c r="J75" s="105"/>
      <c r="K75" s="16"/>
    </row>
    <row r="76" spans="1:11" x14ac:dyDescent="0.25">
      <c r="A76" s="25">
        <v>58</v>
      </c>
      <c r="B76" s="25">
        <v>49690061</v>
      </c>
      <c r="C76" s="25">
        <v>78.099999999999994</v>
      </c>
      <c r="D76" s="26">
        <v>58493</v>
      </c>
      <c r="E76" s="26">
        <v>59949</v>
      </c>
      <c r="F76" s="172">
        <f t="shared" si="0"/>
        <v>1.2521599999999999</v>
      </c>
      <c r="G76" s="171">
        <f t="shared" si="1"/>
        <v>0.10226835435339744</v>
      </c>
      <c r="H76" s="172">
        <f t="shared" si="2"/>
        <v>1.3544283543533975</v>
      </c>
      <c r="I76" s="16"/>
      <c r="J76" s="105"/>
      <c r="K76" s="16"/>
    </row>
    <row r="77" spans="1:11" x14ac:dyDescent="0.25">
      <c r="A77" s="25">
        <v>59</v>
      </c>
      <c r="B77" s="25">
        <v>49690059</v>
      </c>
      <c r="C77" s="25">
        <v>87</v>
      </c>
      <c r="D77" s="26">
        <v>43860</v>
      </c>
      <c r="E77" s="26">
        <v>43860</v>
      </c>
      <c r="F77" s="172">
        <f t="shared" si="0"/>
        <v>0</v>
      </c>
      <c r="G77" s="171">
        <f t="shared" si="1"/>
        <v>0.11392249460621739</v>
      </c>
      <c r="H77" s="172">
        <f t="shared" si="2"/>
        <v>0.11392249460621739</v>
      </c>
      <c r="I77" s="16"/>
      <c r="J77" s="105"/>
      <c r="K77" s="16"/>
    </row>
    <row r="78" spans="1:11" x14ac:dyDescent="0.25">
      <c r="A78" s="25">
        <v>60</v>
      </c>
      <c r="B78" s="25">
        <v>49690049</v>
      </c>
      <c r="C78" s="25">
        <v>56.7</v>
      </c>
      <c r="D78" s="26">
        <v>35155</v>
      </c>
      <c r="E78" s="26">
        <v>35439</v>
      </c>
      <c r="F78" s="172">
        <f t="shared" si="0"/>
        <v>0.24423999999999998</v>
      </c>
      <c r="G78" s="171">
        <f t="shared" si="1"/>
        <v>7.4246039588189969E-2</v>
      </c>
      <c r="H78" s="172">
        <f t="shared" si="2"/>
        <v>0.31848603958818994</v>
      </c>
      <c r="I78" s="16"/>
      <c r="J78" s="105"/>
      <c r="K78" s="16"/>
    </row>
    <row r="79" spans="1:11" x14ac:dyDescent="0.25">
      <c r="A79" s="25">
        <v>61</v>
      </c>
      <c r="B79" s="25">
        <v>49690044</v>
      </c>
      <c r="C79" s="25">
        <v>42.5</v>
      </c>
      <c r="D79" s="26">
        <v>26347</v>
      </c>
      <c r="E79" s="26">
        <v>27297</v>
      </c>
      <c r="F79" s="172">
        <f t="shared" si="0"/>
        <v>0.81699999999999995</v>
      </c>
      <c r="G79" s="171">
        <f t="shared" si="1"/>
        <v>5.5651793342117686E-2</v>
      </c>
      <c r="H79" s="172">
        <f t="shared" si="2"/>
        <v>0.87265179334211762</v>
      </c>
      <c r="I79" s="16"/>
      <c r="J79" s="105"/>
      <c r="K79" s="16"/>
    </row>
    <row r="80" spans="1:11" x14ac:dyDescent="0.25">
      <c r="A80" s="25">
        <v>62</v>
      </c>
      <c r="B80" s="25">
        <v>49690047</v>
      </c>
      <c r="C80" s="25">
        <v>45.1</v>
      </c>
      <c r="D80" s="26">
        <v>50895</v>
      </c>
      <c r="E80" s="26">
        <v>51166</v>
      </c>
      <c r="F80" s="172">
        <f t="shared" si="0"/>
        <v>0.23305999999999999</v>
      </c>
      <c r="G80" s="171">
        <f t="shared" si="1"/>
        <v>5.9056373640694305E-2</v>
      </c>
      <c r="H80" s="172">
        <f t="shared" si="2"/>
        <v>0.29211637364069432</v>
      </c>
      <c r="I80" s="16"/>
      <c r="J80" s="105"/>
      <c r="K80" s="16"/>
    </row>
    <row r="81" spans="1:11" x14ac:dyDescent="0.25">
      <c r="A81" s="25">
        <v>63</v>
      </c>
      <c r="B81" s="25">
        <v>17219687</v>
      </c>
      <c r="C81" s="25">
        <v>51.3</v>
      </c>
      <c r="D81" s="26">
        <v>9703</v>
      </c>
      <c r="E81" s="26">
        <v>10672</v>
      </c>
      <c r="F81" s="172">
        <f t="shared" si="0"/>
        <v>0.83333999999999997</v>
      </c>
      <c r="G81" s="171">
        <f t="shared" si="1"/>
        <v>6.7174988198838534E-2</v>
      </c>
      <c r="H81" s="172">
        <f t="shared" si="2"/>
        <v>0.90051498819883846</v>
      </c>
      <c r="I81" s="16"/>
      <c r="J81" s="105"/>
      <c r="K81" s="16"/>
    </row>
    <row r="82" spans="1:11" x14ac:dyDescent="0.25">
      <c r="A82" s="25">
        <v>64</v>
      </c>
      <c r="B82" s="190" t="s">
        <v>41</v>
      </c>
      <c r="C82" s="25">
        <v>52.3</v>
      </c>
      <c r="D82" s="29">
        <v>14.77</v>
      </c>
      <c r="E82" s="29">
        <v>15.65</v>
      </c>
      <c r="F82" s="172">
        <f>E82-D82</f>
        <v>0.88000000000000078</v>
      </c>
      <c r="G82" s="171">
        <f t="shared" si="1"/>
        <v>6.8484442159829531E-2</v>
      </c>
      <c r="H82" s="172">
        <f t="shared" si="2"/>
        <v>0.9484844421598303</v>
      </c>
      <c r="I82" s="16"/>
      <c r="J82" s="105"/>
      <c r="K82" s="16"/>
    </row>
    <row r="83" spans="1:11" x14ac:dyDescent="0.25">
      <c r="A83" s="25">
        <v>65</v>
      </c>
      <c r="B83" s="25">
        <v>49690060</v>
      </c>
      <c r="C83" s="25">
        <v>49.5</v>
      </c>
      <c r="D83" s="26">
        <v>40105</v>
      </c>
      <c r="E83" s="26">
        <v>41218</v>
      </c>
      <c r="F83" s="172">
        <f t="shared" ref="F83:F136" si="3">(E83-D83)*0.00086</f>
        <v>0.95718000000000003</v>
      </c>
      <c r="G83" s="171">
        <f t="shared" si="1"/>
        <v>6.4817971069054722E-2</v>
      </c>
      <c r="H83" s="172">
        <f t="shared" si="2"/>
        <v>1.0219979710690548</v>
      </c>
      <c r="I83" s="16"/>
      <c r="J83" s="105"/>
      <c r="K83" s="191"/>
    </row>
    <row r="84" spans="1:11" x14ac:dyDescent="0.25">
      <c r="A84" s="25">
        <v>66</v>
      </c>
      <c r="B84" s="25">
        <v>49690051</v>
      </c>
      <c r="C84" s="25">
        <v>78.900000000000006</v>
      </c>
      <c r="D84" s="26">
        <v>24237</v>
      </c>
      <c r="E84" s="26">
        <v>24237</v>
      </c>
      <c r="F84" s="172">
        <f t="shared" si="3"/>
        <v>0</v>
      </c>
      <c r="G84" s="171">
        <f t="shared" ref="G84:G136" si="4">C84/6906.1*$G$12</f>
        <v>0.10331591752219027</v>
      </c>
      <c r="H84" s="172">
        <f t="shared" ref="H84:H136" si="5">F84+G84</f>
        <v>0.10331591752219027</v>
      </c>
      <c r="I84" s="16"/>
      <c r="J84" s="105"/>
      <c r="K84" s="16"/>
    </row>
    <row r="85" spans="1:11" x14ac:dyDescent="0.25">
      <c r="A85" s="25">
        <v>67</v>
      </c>
      <c r="B85" s="25">
        <v>49694374</v>
      </c>
      <c r="C85" s="25">
        <v>78.099999999999994</v>
      </c>
      <c r="D85" s="26">
        <v>7676</v>
      </c>
      <c r="E85" s="26">
        <v>7676</v>
      </c>
      <c r="F85" s="172">
        <f t="shared" si="3"/>
        <v>0</v>
      </c>
      <c r="G85" s="171">
        <f t="shared" si="4"/>
        <v>0.10226835435339744</v>
      </c>
      <c r="H85" s="172">
        <f t="shared" si="5"/>
        <v>0.10226835435339744</v>
      </c>
      <c r="I85" s="16"/>
      <c r="J85" s="105"/>
      <c r="K85" s="16"/>
    </row>
    <row r="86" spans="1:11" x14ac:dyDescent="0.25">
      <c r="A86" s="25">
        <v>68</v>
      </c>
      <c r="B86" s="25">
        <v>49690030</v>
      </c>
      <c r="C86" s="25">
        <v>78.099999999999994</v>
      </c>
      <c r="D86" s="26">
        <v>39720</v>
      </c>
      <c r="E86" s="26">
        <v>40464</v>
      </c>
      <c r="F86" s="172">
        <f t="shared" si="3"/>
        <v>0.63983999999999996</v>
      </c>
      <c r="G86" s="171">
        <f t="shared" si="4"/>
        <v>0.10226835435339744</v>
      </c>
      <c r="H86" s="172">
        <f t="shared" si="5"/>
        <v>0.74210835435339739</v>
      </c>
      <c r="I86" s="16"/>
      <c r="J86" s="105"/>
      <c r="K86" s="16"/>
    </row>
    <row r="87" spans="1:11" x14ac:dyDescent="0.25">
      <c r="A87" s="25">
        <v>69</v>
      </c>
      <c r="B87" s="25">
        <v>49690022</v>
      </c>
      <c r="C87" s="25">
        <v>56.8</v>
      </c>
      <c r="D87" s="26">
        <v>22440</v>
      </c>
      <c r="E87" s="26">
        <v>23228</v>
      </c>
      <c r="F87" s="172">
        <f t="shared" si="3"/>
        <v>0.67767999999999995</v>
      </c>
      <c r="G87" s="171">
        <f t="shared" si="4"/>
        <v>7.4376984984289046E-2</v>
      </c>
      <c r="H87" s="172">
        <f t="shared" si="5"/>
        <v>0.75205698498428897</v>
      </c>
      <c r="I87" s="16"/>
      <c r="J87" s="105"/>
      <c r="K87" s="16"/>
    </row>
    <row r="88" spans="1:11" x14ac:dyDescent="0.25">
      <c r="A88" s="25">
        <v>70</v>
      </c>
      <c r="B88" s="25">
        <v>49690018</v>
      </c>
      <c r="C88" s="25">
        <v>42</v>
      </c>
      <c r="D88" s="26">
        <v>28243</v>
      </c>
      <c r="E88" s="26">
        <v>29076</v>
      </c>
      <c r="F88" s="172">
        <f t="shared" si="3"/>
        <v>0.71638000000000002</v>
      </c>
      <c r="G88" s="171">
        <f t="shared" si="4"/>
        <v>5.4997066361622188E-2</v>
      </c>
      <c r="H88" s="172">
        <f t="shared" si="5"/>
        <v>0.77137706636162218</v>
      </c>
      <c r="I88" s="16"/>
      <c r="J88" s="105"/>
      <c r="K88" s="16"/>
    </row>
    <row r="89" spans="1:11" x14ac:dyDescent="0.25">
      <c r="A89" s="25">
        <v>71</v>
      </c>
      <c r="B89" s="25">
        <v>49690021</v>
      </c>
      <c r="C89" s="25">
        <v>45.2</v>
      </c>
      <c r="D89" s="26">
        <v>27508</v>
      </c>
      <c r="E89" s="26">
        <v>28109</v>
      </c>
      <c r="F89" s="172">
        <f t="shared" si="3"/>
        <v>0.51685999999999999</v>
      </c>
      <c r="G89" s="171">
        <f t="shared" si="4"/>
        <v>5.9187319036793411E-2</v>
      </c>
      <c r="H89" s="172">
        <f t="shared" si="5"/>
        <v>0.5760473190367934</v>
      </c>
      <c r="I89" s="16"/>
      <c r="J89" s="105"/>
      <c r="K89" s="16"/>
    </row>
    <row r="90" spans="1:11" x14ac:dyDescent="0.25">
      <c r="A90" s="25">
        <v>72</v>
      </c>
      <c r="B90" s="25">
        <v>49690037</v>
      </c>
      <c r="C90" s="25">
        <v>51.4</v>
      </c>
      <c r="D90" s="26">
        <v>4978</v>
      </c>
      <c r="E90" s="26">
        <v>4978</v>
      </c>
      <c r="F90" s="172">
        <f t="shared" si="3"/>
        <v>0</v>
      </c>
      <c r="G90" s="171">
        <f t="shared" si="4"/>
        <v>6.7305933594937625E-2</v>
      </c>
      <c r="H90" s="172">
        <f t="shared" si="5"/>
        <v>6.7305933594937625E-2</v>
      </c>
      <c r="I90" s="16"/>
      <c r="J90" s="105"/>
      <c r="K90" s="16"/>
    </row>
    <row r="91" spans="1:11" x14ac:dyDescent="0.25">
      <c r="A91" s="25">
        <v>73</v>
      </c>
      <c r="B91" s="25">
        <v>49690034</v>
      </c>
      <c r="C91" s="25">
        <v>52.1</v>
      </c>
      <c r="D91" s="26">
        <v>37088</v>
      </c>
      <c r="E91" s="26">
        <v>38014</v>
      </c>
      <c r="F91" s="172">
        <f t="shared" si="3"/>
        <v>0.79635999999999996</v>
      </c>
      <c r="G91" s="171">
        <f t="shared" si="4"/>
        <v>6.8222551367631334E-2</v>
      </c>
      <c r="H91" s="172">
        <f t="shared" si="5"/>
        <v>0.86458255136763129</v>
      </c>
      <c r="I91" s="16"/>
      <c r="J91" s="105"/>
      <c r="K91" s="16"/>
    </row>
    <row r="92" spans="1:11" x14ac:dyDescent="0.25">
      <c r="A92" s="25">
        <v>74</v>
      </c>
      <c r="B92" s="25">
        <v>49777205</v>
      </c>
      <c r="C92" s="25">
        <v>49.7</v>
      </c>
      <c r="D92" s="26">
        <v>18842</v>
      </c>
      <c r="E92" s="26">
        <v>18842</v>
      </c>
      <c r="F92" s="172">
        <f t="shared" si="3"/>
        <v>0</v>
      </c>
      <c r="G92" s="171">
        <f t="shared" si="4"/>
        <v>6.5079861861252933E-2</v>
      </c>
      <c r="H92" s="172">
        <f t="shared" si="5"/>
        <v>6.5079861861252933E-2</v>
      </c>
      <c r="I92" s="16"/>
      <c r="J92" s="105"/>
      <c r="K92" s="16"/>
    </row>
    <row r="93" spans="1:11" x14ac:dyDescent="0.25">
      <c r="A93" s="25">
        <v>75</v>
      </c>
      <c r="B93" s="25">
        <v>49730686</v>
      </c>
      <c r="C93" s="25">
        <v>79</v>
      </c>
      <c r="D93" s="26">
        <v>43229</v>
      </c>
      <c r="E93" s="26">
        <v>44167</v>
      </c>
      <c r="F93" s="172">
        <f t="shared" si="3"/>
        <v>0.80667999999999995</v>
      </c>
      <c r="G93" s="171">
        <f t="shared" si="4"/>
        <v>0.10344686291828935</v>
      </c>
      <c r="H93" s="172">
        <f t="shared" si="5"/>
        <v>0.91012686291828926</v>
      </c>
      <c r="I93" s="16"/>
      <c r="J93" s="105"/>
      <c r="K93" s="16"/>
    </row>
    <row r="94" spans="1:11" x14ac:dyDescent="0.25">
      <c r="A94" s="25">
        <v>76</v>
      </c>
      <c r="B94" s="25">
        <v>49690025</v>
      </c>
      <c r="C94" s="25">
        <v>78.3</v>
      </c>
      <c r="D94" s="26">
        <v>61319</v>
      </c>
      <c r="E94" s="26">
        <v>63034</v>
      </c>
      <c r="F94" s="172">
        <f t="shared" si="3"/>
        <v>1.4748999999999999</v>
      </c>
      <c r="G94" s="171">
        <f t="shared" si="4"/>
        <v>0.10253024514559565</v>
      </c>
      <c r="H94" s="172">
        <f t="shared" si="5"/>
        <v>1.5774302451455955</v>
      </c>
      <c r="I94" s="16"/>
      <c r="J94" s="105"/>
      <c r="K94" s="16"/>
    </row>
    <row r="95" spans="1:11" x14ac:dyDescent="0.25">
      <c r="A95" s="25">
        <v>77</v>
      </c>
      <c r="B95" s="25">
        <v>49690042</v>
      </c>
      <c r="C95" s="25">
        <v>78.2</v>
      </c>
      <c r="D95" s="26">
        <v>12597</v>
      </c>
      <c r="E95" s="26">
        <v>14811</v>
      </c>
      <c r="F95" s="172">
        <f t="shared" si="3"/>
        <v>1.90404</v>
      </c>
      <c r="G95" s="171">
        <f t="shared" si="4"/>
        <v>0.10239929974949656</v>
      </c>
      <c r="H95" s="172">
        <f t="shared" si="5"/>
        <v>2.0064392997494966</v>
      </c>
      <c r="I95" s="16"/>
      <c r="J95" s="105"/>
      <c r="K95" s="16"/>
    </row>
    <row r="96" spans="1:11" x14ac:dyDescent="0.25">
      <c r="A96" s="25">
        <v>78</v>
      </c>
      <c r="B96" s="25">
        <v>49730694</v>
      </c>
      <c r="C96" s="25">
        <v>56.7</v>
      </c>
      <c r="D96" s="26">
        <v>19696</v>
      </c>
      <c r="E96" s="26">
        <v>19696</v>
      </c>
      <c r="F96" s="172">
        <f t="shared" si="3"/>
        <v>0</v>
      </c>
      <c r="G96" s="171">
        <f t="shared" si="4"/>
        <v>7.4246039588189969E-2</v>
      </c>
      <c r="H96" s="172">
        <f t="shared" si="5"/>
        <v>7.4246039588189969E-2</v>
      </c>
      <c r="I96" s="16"/>
      <c r="J96" s="105"/>
      <c r="K96" s="16"/>
    </row>
    <row r="97" spans="1:12" x14ac:dyDescent="0.25">
      <c r="A97" s="25">
        <v>79</v>
      </c>
      <c r="B97" s="25">
        <v>49690039</v>
      </c>
      <c r="C97" s="25">
        <v>42</v>
      </c>
      <c r="D97" s="26">
        <v>3874</v>
      </c>
      <c r="E97" s="26">
        <v>3874</v>
      </c>
      <c r="F97" s="172">
        <f t="shared" si="3"/>
        <v>0</v>
      </c>
      <c r="G97" s="171">
        <f t="shared" si="4"/>
        <v>5.4997066361622188E-2</v>
      </c>
      <c r="H97" s="172">
        <f t="shared" si="5"/>
        <v>5.4997066361622188E-2</v>
      </c>
      <c r="I97" s="16"/>
      <c r="J97" s="105"/>
      <c r="K97" s="16"/>
    </row>
    <row r="98" spans="1:12" x14ac:dyDescent="0.25">
      <c r="A98" s="25">
        <v>80</v>
      </c>
      <c r="B98" s="25">
        <v>49730693</v>
      </c>
      <c r="C98" s="25">
        <v>44.9</v>
      </c>
      <c r="D98" s="26">
        <v>32010</v>
      </c>
      <c r="E98" s="26">
        <v>32797</v>
      </c>
      <c r="F98" s="172">
        <f t="shared" si="3"/>
        <v>0.67681999999999998</v>
      </c>
      <c r="G98" s="171">
        <f t="shared" si="4"/>
        <v>5.8794482848496095E-2</v>
      </c>
      <c r="H98" s="172">
        <f t="shared" si="5"/>
        <v>0.73561448284849607</v>
      </c>
      <c r="I98" s="16"/>
      <c r="J98" s="105"/>
      <c r="K98" s="16"/>
    </row>
    <row r="99" spans="1:12" x14ac:dyDescent="0.25">
      <c r="A99" s="25">
        <v>81</v>
      </c>
      <c r="B99" s="25">
        <v>49730689</v>
      </c>
      <c r="C99" s="25">
        <v>51.3</v>
      </c>
      <c r="D99" s="26">
        <v>19481</v>
      </c>
      <c r="E99" s="26">
        <v>21085</v>
      </c>
      <c r="F99" s="172">
        <f t="shared" si="3"/>
        <v>1.37944</v>
      </c>
      <c r="G99" s="171">
        <f t="shared" si="4"/>
        <v>6.7174988198838534E-2</v>
      </c>
      <c r="H99" s="172">
        <f t="shared" si="5"/>
        <v>1.4466149881988386</v>
      </c>
      <c r="I99" s="16"/>
      <c r="J99" s="105"/>
      <c r="K99" s="16"/>
    </row>
    <row r="100" spans="1:12" x14ac:dyDescent="0.25">
      <c r="A100" s="25">
        <v>82</v>
      </c>
      <c r="B100" s="25">
        <v>49777206</v>
      </c>
      <c r="C100" s="25">
        <v>51.6</v>
      </c>
      <c r="D100" s="26">
        <v>49774</v>
      </c>
      <c r="E100" s="26">
        <v>50600</v>
      </c>
      <c r="F100" s="172">
        <f t="shared" si="3"/>
        <v>0.71035999999999999</v>
      </c>
      <c r="G100" s="171">
        <f t="shared" si="4"/>
        <v>6.7567824387135836E-2</v>
      </c>
      <c r="H100" s="172">
        <f t="shared" si="5"/>
        <v>0.77792782438713581</v>
      </c>
      <c r="I100" s="16"/>
      <c r="J100" s="105"/>
      <c r="K100" s="16"/>
    </row>
    <row r="101" spans="1:12" x14ac:dyDescent="0.25">
      <c r="A101" s="25">
        <v>83</v>
      </c>
      <c r="B101" s="25">
        <v>49777193</v>
      </c>
      <c r="C101" s="25">
        <v>49.7</v>
      </c>
      <c r="D101" s="26">
        <v>14365</v>
      </c>
      <c r="E101" s="26">
        <v>14941</v>
      </c>
      <c r="F101" s="172">
        <f t="shared" si="3"/>
        <v>0.49535999999999997</v>
      </c>
      <c r="G101" s="171">
        <f t="shared" si="4"/>
        <v>6.5079861861252933E-2</v>
      </c>
      <c r="H101" s="172">
        <f t="shared" si="5"/>
        <v>0.56043986186125294</v>
      </c>
      <c r="I101" s="16"/>
      <c r="J101" s="105"/>
      <c r="K101" s="16"/>
    </row>
    <row r="102" spans="1:12" x14ac:dyDescent="0.25">
      <c r="A102" s="25">
        <v>84</v>
      </c>
      <c r="B102" s="25">
        <v>49777196</v>
      </c>
      <c r="C102" s="25">
        <v>75.7</v>
      </c>
      <c r="D102" s="26">
        <v>16760</v>
      </c>
      <c r="E102" s="26">
        <v>17732</v>
      </c>
      <c r="F102" s="172">
        <f t="shared" si="3"/>
        <v>0.83592</v>
      </c>
      <c r="G102" s="171">
        <f t="shared" si="4"/>
        <v>9.912566484701904E-2</v>
      </c>
      <c r="H102" s="172">
        <f t="shared" si="5"/>
        <v>0.93504566484701901</v>
      </c>
      <c r="I102" s="16"/>
      <c r="J102" s="105"/>
      <c r="K102" s="16"/>
    </row>
    <row r="103" spans="1:12" x14ac:dyDescent="0.25">
      <c r="A103" s="25">
        <v>85</v>
      </c>
      <c r="B103" s="25">
        <v>49777188</v>
      </c>
      <c r="C103" s="25">
        <v>88.1</v>
      </c>
      <c r="D103" s="26">
        <v>42395</v>
      </c>
      <c r="E103" s="26">
        <v>42711</v>
      </c>
      <c r="F103" s="172">
        <f t="shared" si="3"/>
        <v>0.27176</v>
      </c>
      <c r="G103" s="171">
        <f t="shared" si="4"/>
        <v>0.11536289396330748</v>
      </c>
      <c r="H103" s="172">
        <f t="shared" si="5"/>
        <v>0.38712289396330746</v>
      </c>
      <c r="I103" s="16"/>
      <c r="J103" s="105"/>
      <c r="K103" s="16"/>
    </row>
    <row r="104" spans="1:12" x14ac:dyDescent="0.25">
      <c r="A104" s="25">
        <v>86</v>
      </c>
      <c r="B104" s="25">
        <v>49690031</v>
      </c>
      <c r="C104" s="25">
        <v>49</v>
      </c>
      <c r="D104" s="26">
        <v>36977</v>
      </c>
      <c r="E104" s="26">
        <v>38078</v>
      </c>
      <c r="F104" s="172">
        <f t="shared" si="3"/>
        <v>0.94685999999999992</v>
      </c>
      <c r="G104" s="171">
        <f t="shared" si="4"/>
        <v>6.4163244088559224E-2</v>
      </c>
      <c r="H104" s="172">
        <f t="shared" si="5"/>
        <v>1.0110232440885591</v>
      </c>
      <c r="I104" s="16"/>
      <c r="J104" s="105"/>
      <c r="K104" s="16"/>
    </row>
    <row r="105" spans="1:12" x14ac:dyDescent="0.25">
      <c r="A105" s="25">
        <v>87</v>
      </c>
      <c r="B105" s="25">
        <v>49730696</v>
      </c>
      <c r="C105" s="25">
        <v>42.6</v>
      </c>
      <c r="D105" s="26">
        <v>20811</v>
      </c>
      <c r="E105" s="26">
        <v>21849</v>
      </c>
      <c r="F105" s="172">
        <f t="shared" si="3"/>
        <v>0.89268000000000003</v>
      </c>
      <c r="G105" s="171">
        <f t="shared" si="4"/>
        <v>5.5782738738216792E-2</v>
      </c>
      <c r="H105" s="172">
        <f t="shared" si="5"/>
        <v>0.94846273873821685</v>
      </c>
      <c r="I105" s="16"/>
      <c r="J105" s="105"/>
      <c r="K105" s="16"/>
    </row>
    <row r="106" spans="1:12" x14ac:dyDescent="0.25">
      <c r="A106" s="25">
        <v>88</v>
      </c>
      <c r="B106" s="25">
        <v>49777183</v>
      </c>
      <c r="C106" s="25">
        <v>45</v>
      </c>
      <c r="D106" s="26">
        <v>12810</v>
      </c>
      <c r="E106" s="26">
        <v>12927</v>
      </c>
      <c r="F106" s="172">
        <f t="shared" si="3"/>
        <v>0.10062</v>
      </c>
      <c r="G106" s="171">
        <f t="shared" si="4"/>
        <v>5.89254282445952E-2</v>
      </c>
      <c r="H106" s="172">
        <f t="shared" si="5"/>
        <v>0.15954542824459519</v>
      </c>
      <c r="I106" s="16"/>
      <c r="J106" s="105"/>
      <c r="K106" s="16"/>
    </row>
    <row r="107" spans="1:12" x14ac:dyDescent="0.25">
      <c r="A107" s="25">
        <v>89</v>
      </c>
      <c r="B107" s="25">
        <v>49690045</v>
      </c>
      <c r="C107" s="25">
        <v>51.2</v>
      </c>
      <c r="D107" s="26">
        <v>41704</v>
      </c>
      <c r="E107" s="26">
        <v>41857</v>
      </c>
      <c r="F107" s="172">
        <f t="shared" si="3"/>
        <v>0.13158</v>
      </c>
      <c r="G107" s="171">
        <f t="shared" si="4"/>
        <v>6.7044042802739429E-2</v>
      </c>
      <c r="H107" s="172">
        <f t="shared" si="5"/>
        <v>0.19862404280273943</v>
      </c>
      <c r="I107" s="16"/>
      <c r="J107" s="105"/>
      <c r="K107" s="16"/>
    </row>
    <row r="108" spans="1:12" x14ac:dyDescent="0.25">
      <c r="A108" s="25">
        <v>90</v>
      </c>
      <c r="B108" s="25">
        <v>49777189</v>
      </c>
      <c r="C108" s="25">
        <v>52.1</v>
      </c>
      <c r="D108" s="26">
        <v>32306</v>
      </c>
      <c r="E108" s="26">
        <v>34043</v>
      </c>
      <c r="F108" s="172">
        <f t="shared" si="3"/>
        <v>1.4938199999999999</v>
      </c>
      <c r="G108" s="171">
        <f t="shared" si="4"/>
        <v>6.8222551367631334E-2</v>
      </c>
      <c r="H108" s="172">
        <f t="shared" si="5"/>
        <v>1.5620425513676313</v>
      </c>
      <c r="I108" s="16"/>
      <c r="J108" s="105"/>
      <c r="K108" s="16"/>
    </row>
    <row r="109" spans="1:12" x14ac:dyDescent="0.25">
      <c r="A109" s="25">
        <v>91</v>
      </c>
      <c r="B109" s="25">
        <v>49777185</v>
      </c>
      <c r="C109" s="25">
        <v>49.8</v>
      </c>
      <c r="D109" s="26">
        <v>44025</v>
      </c>
      <c r="E109" s="26">
        <v>44129</v>
      </c>
      <c r="F109" s="172">
        <f t="shared" si="3"/>
        <v>8.9439999999999992E-2</v>
      </c>
      <c r="G109" s="171">
        <f t="shared" si="4"/>
        <v>6.5210807257352024E-2</v>
      </c>
      <c r="H109" s="172">
        <f t="shared" si="5"/>
        <v>0.15465080725735203</v>
      </c>
      <c r="I109" s="16"/>
      <c r="J109" s="105"/>
      <c r="K109" s="16"/>
    </row>
    <row r="110" spans="1:12" x14ac:dyDescent="0.25">
      <c r="A110" s="25">
        <v>92</v>
      </c>
      <c r="B110" s="25">
        <v>49777190</v>
      </c>
      <c r="C110" s="25">
        <v>75.5</v>
      </c>
      <c r="D110" s="26">
        <v>38876</v>
      </c>
      <c r="E110" s="26">
        <v>38972</v>
      </c>
      <c r="F110" s="172">
        <f t="shared" si="3"/>
        <v>8.2559999999999995E-2</v>
      </c>
      <c r="G110" s="171">
        <f t="shared" si="4"/>
        <v>9.886377405482083E-2</v>
      </c>
      <c r="H110" s="172">
        <f t="shared" si="5"/>
        <v>0.18142377405482082</v>
      </c>
      <c r="I110" s="16"/>
      <c r="J110" s="105"/>
      <c r="K110" s="16"/>
    </row>
    <row r="111" spans="1:12" x14ac:dyDescent="0.25">
      <c r="A111" s="25">
        <v>93</v>
      </c>
      <c r="B111" s="25">
        <v>49730704</v>
      </c>
      <c r="C111" s="25">
        <v>34</v>
      </c>
      <c r="D111" s="26">
        <v>8239</v>
      </c>
      <c r="E111" s="26">
        <v>8818</v>
      </c>
      <c r="F111" s="172">
        <f t="shared" si="3"/>
        <v>0.49793999999999999</v>
      </c>
      <c r="G111" s="171">
        <f t="shared" si="4"/>
        <v>4.4521434673694155E-2</v>
      </c>
      <c r="H111" s="172">
        <f t="shared" si="5"/>
        <v>0.54246143467369412</v>
      </c>
      <c r="I111" s="16"/>
      <c r="J111" s="108"/>
      <c r="K111" s="105"/>
    </row>
    <row r="112" spans="1:12" x14ac:dyDescent="0.25">
      <c r="A112" s="189" t="s">
        <v>3</v>
      </c>
      <c r="B112" s="189" t="s">
        <v>120</v>
      </c>
      <c r="C112" s="25">
        <v>49.1</v>
      </c>
      <c r="D112" s="17">
        <v>2.266</v>
      </c>
      <c r="E112" s="17">
        <v>3.36</v>
      </c>
      <c r="F112" s="172">
        <f>E112-D112</f>
        <v>1.0939999999999999</v>
      </c>
      <c r="G112" s="171">
        <f t="shared" si="4"/>
        <v>6.4294189484658329E-2</v>
      </c>
      <c r="H112" s="172">
        <f t="shared" si="5"/>
        <v>1.1582941894846581</v>
      </c>
      <c r="I112" s="16"/>
      <c r="J112" s="196"/>
      <c r="K112" s="193"/>
      <c r="L112" s="194"/>
    </row>
    <row r="113" spans="1:11" x14ac:dyDescent="0.25">
      <c r="A113" s="25">
        <v>94</v>
      </c>
      <c r="B113" s="25">
        <v>49777209</v>
      </c>
      <c r="C113" s="25">
        <v>48.5</v>
      </c>
      <c r="D113" s="26">
        <v>4627</v>
      </c>
      <c r="E113" s="26">
        <v>4627</v>
      </c>
      <c r="F113" s="172">
        <f t="shared" si="3"/>
        <v>0</v>
      </c>
      <c r="G113" s="171">
        <f t="shared" si="4"/>
        <v>6.3508517108063725E-2</v>
      </c>
      <c r="H113" s="172">
        <f t="shared" si="5"/>
        <v>6.3508517108063725E-2</v>
      </c>
      <c r="I113" s="16"/>
      <c r="J113" s="108"/>
      <c r="K113" s="105"/>
    </row>
    <row r="114" spans="1:11" x14ac:dyDescent="0.25">
      <c r="A114" s="25">
        <v>95</v>
      </c>
      <c r="B114" s="25">
        <v>49777195</v>
      </c>
      <c r="C114" s="25">
        <v>42.4</v>
      </c>
      <c r="D114" s="26">
        <v>22573</v>
      </c>
      <c r="E114" s="26">
        <v>23642</v>
      </c>
      <c r="F114" s="172">
        <f t="shared" si="3"/>
        <v>0.91933999999999994</v>
      </c>
      <c r="G114" s="171">
        <f t="shared" si="4"/>
        <v>5.5520847946018588E-2</v>
      </c>
      <c r="H114" s="172">
        <f t="shared" si="5"/>
        <v>0.97486084794601857</v>
      </c>
      <c r="I114" s="16"/>
      <c r="J114" s="105"/>
      <c r="K114" s="16"/>
    </row>
    <row r="115" spans="1:11" x14ac:dyDescent="0.25">
      <c r="A115" s="25">
        <v>96</v>
      </c>
      <c r="B115" s="25">
        <v>49777187</v>
      </c>
      <c r="C115" s="25">
        <v>46</v>
      </c>
      <c r="D115" s="26">
        <v>38385</v>
      </c>
      <c r="E115" s="26">
        <v>39348</v>
      </c>
      <c r="F115" s="172">
        <f t="shared" si="3"/>
        <v>0.82818000000000003</v>
      </c>
      <c r="G115" s="171">
        <f t="shared" si="4"/>
        <v>6.0234882205586211E-2</v>
      </c>
      <c r="H115" s="172">
        <f t="shared" si="5"/>
        <v>0.88841488220558629</v>
      </c>
      <c r="I115" s="16"/>
      <c r="J115" s="105"/>
      <c r="K115" s="16"/>
    </row>
    <row r="116" spans="1:11" x14ac:dyDescent="0.25">
      <c r="A116" s="25">
        <v>97</v>
      </c>
      <c r="B116" s="25">
        <v>49730692</v>
      </c>
      <c r="C116" s="25">
        <v>52.4</v>
      </c>
      <c r="D116" s="26">
        <v>21084</v>
      </c>
      <c r="E116" s="26">
        <v>21596</v>
      </c>
      <c r="F116" s="172">
        <f t="shared" si="3"/>
        <v>0.44031999999999999</v>
      </c>
      <c r="G116" s="171">
        <f t="shared" si="4"/>
        <v>6.8615387555928636E-2</v>
      </c>
      <c r="H116" s="172">
        <f t="shared" si="5"/>
        <v>0.5089353875559286</v>
      </c>
      <c r="I116" s="16"/>
      <c r="J116" s="105"/>
      <c r="K116" s="16"/>
    </row>
    <row r="117" spans="1:11" x14ac:dyDescent="0.25">
      <c r="A117" s="25">
        <v>98</v>
      </c>
      <c r="B117" s="25">
        <v>49730699</v>
      </c>
      <c r="C117" s="25">
        <v>51.7</v>
      </c>
      <c r="D117" s="26">
        <v>48440</v>
      </c>
      <c r="E117" s="26">
        <v>48820</v>
      </c>
      <c r="F117" s="172">
        <f t="shared" si="3"/>
        <v>0.32679999999999998</v>
      </c>
      <c r="G117" s="171">
        <f t="shared" si="4"/>
        <v>6.7698769783234927E-2</v>
      </c>
      <c r="H117" s="172">
        <f t="shared" si="5"/>
        <v>0.39449876978323489</v>
      </c>
      <c r="I117" s="16"/>
      <c r="J117" s="105"/>
      <c r="K117" s="16"/>
    </row>
    <row r="118" spans="1:11" x14ac:dyDescent="0.25">
      <c r="A118" s="25">
        <v>99</v>
      </c>
      <c r="B118" s="25">
        <v>49730683</v>
      </c>
      <c r="C118" s="25">
        <v>50.1</v>
      </c>
      <c r="D118" s="26">
        <v>38522</v>
      </c>
      <c r="E118" s="26">
        <v>39947</v>
      </c>
      <c r="F118" s="172">
        <f t="shared" si="3"/>
        <v>1.2255</v>
      </c>
      <c r="G118" s="171">
        <f t="shared" si="4"/>
        <v>6.5603643445649326E-2</v>
      </c>
      <c r="H118" s="172">
        <f t="shared" si="5"/>
        <v>1.2911036434456493</v>
      </c>
      <c r="I118" s="16"/>
      <c r="J118" s="105"/>
      <c r="K118" s="16"/>
    </row>
    <row r="119" spans="1:11" x14ac:dyDescent="0.25">
      <c r="A119" s="25">
        <v>100</v>
      </c>
      <c r="B119" s="25">
        <v>49730685</v>
      </c>
      <c r="C119" s="25">
        <v>76.599999999999994</v>
      </c>
      <c r="D119" s="26">
        <v>28388</v>
      </c>
      <c r="E119" s="26">
        <v>29505</v>
      </c>
      <c r="F119" s="172">
        <f t="shared" si="3"/>
        <v>0.96062000000000003</v>
      </c>
      <c r="G119" s="171">
        <f t="shared" si="4"/>
        <v>0.10030417341191093</v>
      </c>
      <c r="H119" s="172">
        <f t="shared" si="5"/>
        <v>1.060924173411911</v>
      </c>
      <c r="I119" s="16"/>
      <c r="J119" s="105"/>
      <c r="K119" s="16"/>
    </row>
    <row r="120" spans="1:11" x14ac:dyDescent="0.25">
      <c r="A120" s="25">
        <v>101</v>
      </c>
      <c r="B120" s="25">
        <v>49730406</v>
      </c>
      <c r="C120" s="25">
        <v>90.4</v>
      </c>
      <c r="D120" s="26">
        <v>75708</v>
      </c>
      <c r="E120" s="26">
        <v>77619</v>
      </c>
      <c r="F120" s="172">
        <f t="shared" si="3"/>
        <v>1.6434599999999999</v>
      </c>
      <c r="G120" s="171">
        <f t="shared" si="4"/>
        <v>0.11837463807358682</v>
      </c>
      <c r="H120" s="172">
        <f t="shared" si="5"/>
        <v>1.7618346380735868</v>
      </c>
      <c r="I120" s="16"/>
      <c r="J120" s="105"/>
      <c r="K120" s="16"/>
    </row>
    <row r="121" spans="1:11" x14ac:dyDescent="0.25">
      <c r="A121" s="25">
        <v>102</v>
      </c>
      <c r="B121" s="25">
        <v>49730702</v>
      </c>
      <c r="C121" s="25">
        <v>48</v>
      </c>
      <c r="D121" s="26">
        <v>37501</v>
      </c>
      <c r="E121" s="26">
        <v>38265</v>
      </c>
      <c r="F121" s="172">
        <f t="shared" si="3"/>
        <v>0.65703999999999996</v>
      </c>
      <c r="G121" s="171">
        <f t="shared" si="4"/>
        <v>6.2853790127568213E-2</v>
      </c>
      <c r="H121" s="172">
        <f t="shared" si="5"/>
        <v>0.71989379012756816</v>
      </c>
      <c r="I121" s="16"/>
      <c r="J121" s="105"/>
      <c r="K121" s="16"/>
    </row>
    <row r="122" spans="1:11" x14ac:dyDescent="0.25">
      <c r="A122" s="25">
        <v>103</v>
      </c>
      <c r="B122" s="25">
        <v>49730700</v>
      </c>
      <c r="C122" s="25">
        <v>42.5</v>
      </c>
      <c r="D122" s="26">
        <v>32334</v>
      </c>
      <c r="E122" s="26">
        <v>32934</v>
      </c>
      <c r="F122" s="172">
        <f t="shared" si="3"/>
        <v>0.51600000000000001</v>
      </c>
      <c r="G122" s="171">
        <f t="shared" si="4"/>
        <v>5.5651793342117686E-2</v>
      </c>
      <c r="H122" s="172">
        <f t="shared" si="5"/>
        <v>0.57165179334211769</v>
      </c>
      <c r="I122" s="16"/>
      <c r="J122" s="105"/>
      <c r="K122" s="16"/>
    </row>
    <row r="123" spans="1:11" x14ac:dyDescent="0.25">
      <c r="A123" s="25">
        <v>104</v>
      </c>
      <c r="B123" s="25">
        <v>49730705</v>
      </c>
      <c r="C123" s="25">
        <v>45.4</v>
      </c>
      <c r="D123" s="26">
        <v>6785</v>
      </c>
      <c r="E123" s="26">
        <v>6785</v>
      </c>
      <c r="F123" s="172">
        <f t="shared" si="3"/>
        <v>0</v>
      </c>
      <c r="G123" s="171">
        <f t="shared" si="4"/>
        <v>5.9449209828991607E-2</v>
      </c>
      <c r="H123" s="172">
        <f t="shared" si="5"/>
        <v>5.9449209828991607E-2</v>
      </c>
      <c r="I123" s="16"/>
      <c r="J123" s="105"/>
      <c r="K123" s="16"/>
    </row>
    <row r="124" spans="1:11" x14ac:dyDescent="0.25">
      <c r="A124" s="25">
        <v>105</v>
      </c>
      <c r="B124" s="25">
        <v>49730684</v>
      </c>
      <c r="C124" s="25">
        <v>51.7</v>
      </c>
      <c r="D124" s="26">
        <v>34199</v>
      </c>
      <c r="E124" s="26">
        <v>34884</v>
      </c>
      <c r="F124" s="172">
        <f t="shared" si="3"/>
        <v>0.58909999999999996</v>
      </c>
      <c r="G124" s="171">
        <f t="shared" si="4"/>
        <v>6.7698769783234927E-2</v>
      </c>
      <c r="H124" s="172">
        <f t="shared" si="5"/>
        <v>0.65679876978323493</v>
      </c>
      <c r="I124" s="16"/>
      <c r="J124" s="105"/>
      <c r="K124" s="16"/>
    </row>
    <row r="125" spans="1:11" x14ac:dyDescent="0.25">
      <c r="A125" s="25">
        <v>106</v>
      </c>
      <c r="B125" s="25">
        <v>49730698</v>
      </c>
      <c r="C125" s="25">
        <v>51.8</v>
      </c>
      <c r="D125" s="26">
        <v>39483</v>
      </c>
      <c r="E125" s="26">
        <v>40724</v>
      </c>
      <c r="F125" s="172">
        <f t="shared" si="3"/>
        <v>1.0672599999999999</v>
      </c>
      <c r="G125" s="171">
        <f t="shared" si="4"/>
        <v>6.7829715179334032E-2</v>
      </c>
      <c r="H125" s="172">
        <f t="shared" si="5"/>
        <v>1.135089715179334</v>
      </c>
      <c r="I125" s="16"/>
      <c r="J125" s="105"/>
      <c r="K125" s="16"/>
    </row>
    <row r="126" spans="1:11" x14ac:dyDescent="0.25">
      <c r="A126" s="25">
        <v>107</v>
      </c>
      <c r="B126" s="25">
        <v>49730701</v>
      </c>
      <c r="C126" s="25">
        <v>49.9</v>
      </c>
      <c r="D126" s="26">
        <v>6973</v>
      </c>
      <c r="E126" s="26">
        <v>7882</v>
      </c>
      <c r="F126" s="172">
        <f t="shared" si="3"/>
        <v>0.78173999999999999</v>
      </c>
      <c r="G126" s="171">
        <f t="shared" si="4"/>
        <v>6.5341752653451116E-2</v>
      </c>
      <c r="H126" s="172">
        <f t="shared" si="5"/>
        <v>0.84708175265345109</v>
      </c>
      <c r="I126" s="16"/>
      <c r="J126" s="105"/>
      <c r="K126" s="16"/>
    </row>
    <row r="127" spans="1:11" x14ac:dyDescent="0.25">
      <c r="A127" s="25">
        <v>108</v>
      </c>
      <c r="B127" s="25">
        <v>49730688</v>
      </c>
      <c r="C127" s="25">
        <v>55.3</v>
      </c>
      <c r="D127" s="26">
        <v>2967</v>
      </c>
      <c r="E127" s="26">
        <v>2967</v>
      </c>
      <c r="F127" s="172">
        <f t="shared" si="3"/>
        <v>0</v>
      </c>
      <c r="G127" s="171">
        <f t="shared" si="4"/>
        <v>7.241280404280255E-2</v>
      </c>
      <c r="H127" s="172">
        <f t="shared" si="5"/>
        <v>7.241280404280255E-2</v>
      </c>
      <c r="I127" s="16"/>
      <c r="J127" s="105"/>
      <c r="K127" s="16"/>
    </row>
    <row r="128" spans="1:11" x14ac:dyDescent="0.25">
      <c r="A128" s="25">
        <v>109</v>
      </c>
      <c r="B128" s="25">
        <v>49730703</v>
      </c>
      <c r="C128" s="25">
        <v>61.8</v>
      </c>
      <c r="D128" s="26">
        <v>45588</v>
      </c>
      <c r="E128" s="26">
        <v>47260</v>
      </c>
      <c r="F128" s="172">
        <f t="shared" si="3"/>
        <v>1.4379199999999999</v>
      </c>
      <c r="G128" s="171">
        <f t="shared" si="4"/>
        <v>8.0924254789244074E-2</v>
      </c>
      <c r="H128" s="172">
        <f t="shared" si="5"/>
        <v>1.518844254789244</v>
      </c>
      <c r="I128" s="16"/>
      <c r="J128" s="105"/>
      <c r="K128" s="16"/>
    </row>
    <row r="129" spans="1:11" x14ac:dyDescent="0.25">
      <c r="A129" s="25">
        <v>110</v>
      </c>
      <c r="B129" s="25">
        <v>49730697</v>
      </c>
      <c r="C129" s="25">
        <v>47.7</v>
      </c>
      <c r="D129" s="26">
        <v>38594</v>
      </c>
      <c r="E129" s="26">
        <v>39689</v>
      </c>
      <c r="F129" s="172">
        <f t="shared" si="3"/>
        <v>0.94169999999999998</v>
      </c>
      <c r="G129" s="171">
        <f t="shared" si="4"/>
        <v>6.2460953939270918E-2</v>
      </c>
      <c r="H129" s="172">
        <f t="shared" si="5"/>
        <v>1.0041609539392709</v>
      </c>
      <c r="I129" s="16"/>
      <c r="J129" s="105"/>
      <c r="K129" s="16"/>
    </row>
    <row r="130" spans="1:11" x14ac:dyDescent="0.25">
      <c r="A130" s="25">
        <v>111</v>
      </c>
      <c r="B130" s="25">
        <v>49690048</v>
      </c>
      <c r="C130" s="25">
        <v>51.2</v>
      </c>
      <c r="D130" s="26">
        <v>30629</v>
      </c>
      <c r="E130" s="26">
        <v>31470</v>
      </c>
      <c r="F130" s="172">
        <f t="shared" si="3"/>
        <v>0.72326000000000001</v>
      </c>
      <c r="G130" s="171">
        <f t="shared" si="4"/>
        <v>6.7044042802739429E-2</v>
      </c>
      <c r="H130" s="172">
        <f t="shared" si="5"/>
        <v>0.79030404280273947</v>
      </c>
      <c r="I130" s="16"/>
      <c r="J130" s="105"/>
      <c r="K130" s="16"/>
    </row>
    <row r="131" spans="1:11" x14ac:dyDescent="0.25">
      <c r="A131" s="25">
        <v>112</v>
      </c>
      <c r="B131" s="25">
        <v>49777198</v>
      </c>
      <c r="C131" s="25">
        <v>51.9</v>
      </c>
      <c r="D131" s="26">
        <v>44819</v>
      </c>
      <c r="E131" s="26">
        <v>46021</v>
      </c>
      <c r="F131" s="172">
        <f t="shared" si="3"/>
        <v>1.03372</v>
      </c>
      <c r="G131" s="171">
        <f t="shared" si="4"/>
        <v>6.7960660575433138E-2</v>
      </c>
      <c r="H131" s="172">
        <f t="shared" si="5"/>
        <v>1.101680660575433</v>
      </c>
      <c r="I131" s="16"/>
      <c r="J131" s="105"/>
      <c r="K131" s="16"/>
    </row>
    <row r="132" spans="1:11" x14ac:dyDescent="0.25">
      <c r="A132" s="25">
        <v>113</v>
      </c>
      <c r="B132" s="25">
        <v>49690041</v>
      </c>
      <c r="C132" s="25">
        <v>50.1</v>
      </c>
      <c r="D132" s="26">
        <v>27431</v>
      </c>
      <c r="E132" s="26">
        <v>28701</v>
      </c>
      <c r="F132" s="172">
        <f t="shared" si="3"/>
        <v>1.0922000000000001</v>
      </c>
      <c r="G132" s="171">
        <f t="shared" si="4"/>
        <v>6.5603643445649326E-2</v>
      </c>
      <c r="H132" s="172">
        <f t="shared" si="5"/>
        <v>1.1578036434456493</v>
      </c>
      <c r="I132" s="16"/>
      <c r="J132" s="105"/>
      <c r="K132" s="16"/>
    </row>
    <row r="133" spans="1:11" x14ac:dyDescent="0.25">
      <c r="A133" s="25">
        <v>114</v>
      </c>
      <c r="B133" s="25">
        <v>49777212</v>
      </c>
      <c r="C133" s="25">
        <v>61.1</v>
      </c>
      <c r="D133" s="26">
        <v>21383</v>
      </c>
      <c r="E133" s="26">
        <v>21383</v>
      </c>
      <c r="F133" s="172">
        <f t="shared" si="3"/>
        <v>0</v>
      </c>
      <c r="G133" s="171">
        <f t="shared" si="4"/>
        <v>8.0007637016550379E-2</v>
      </c>
      <c r="H133" s="172">
        <f t="shared" si="5"/>
        <v>8.0007637016550379E-2</v>
      </c>
      <c r="I133" s="16"/>
      <c r="J133" s="105"/>
      <c r="K133" s="16"/>
    </row>
    <row r="134" spans="1:11" x14ac:dyDescent="0.25">
      <c r="A134" s="25">
        <v>115</v>
      </c>
      <c r="B134" s="25">
        <v>49730687</v>
      </c>
      <c r="C134" s="25">
        <v>59.9</v>
      </c>
      <c r="D134" s="26">
        <v>44451</v>
      </c>
      <c r="E134" s="26">
        <v>45631</v>
      </c>
      <c r="F134" s="172">
        <f t="shared" si="3"/>
        <v>1.0147999999999999</v>
      </c>
      <c r="G134" s="171">
        <f t="shared" si="4"/>
        <v>7.8436292263361171E-2</v>
      </c>
      <c r="H134" s="172">
        <f t="shared" si="5"/>
        <v>1.0932362922633612</v>
      </c>
      <c r="I134" s="16"/>
      <c r="J134" s="105"/>
      <c r="K134" s="16"/>
    </row>
    <row r="135" spans="1:11" x14ac:dyDescent="0.25">
      <c r="A135" s="25">
        <v>116</v>
      </c>
      <c r="B135" s="25">
        <v>49730690</v>
      </c>
      <c r="C135" s="25">
        <v>45.8</v>
      </c>
      <c r="D135" s="26">
        <v>13061</v>
      </c>
      <c r="E135" s="26">
        <v>13061</v>
      </c>
      <c r="F135" s="172">
        <f t="shared" si="3"/>
        <v>0</v>
      </c>
      <c r="G135" s="171">
        <f t="shared" si="4"/>
        <v>5.9972991413388001E-2</v>
      </c>
      <c r="H135" s="172">
        <f t="shared" si="5"/>
        <v>5.9972991413388001E-2</v>
      </c>
      <c r="I135" s="18"/>
      <c r="J135" s="105"/>
      <c r="K135" s="16"/>
    </row>
    <row r="136" spans="1:11" x14ac:dyDescent="0.25">
      <c r="A136" s="25">
        <v>117</v>
      </c>
      <c r="B136" s="25">
        <v>49730691</v>
      </c>
      <c r="C136" s="25">
        <v>51.6</v>
      </c>
      <c r="D136" s="26">
        <v>43455</v>
      </c>
      <c r="E136" s="26">
        <v>44136</v>
      </c>
      <c r="F136" s="172">
        <f t="shared" si="3"/>
        <v>0.58565999999999996</v>
      </c>
      <c r="G136" s="171">
        <f t="shared" si="4"/>
        <v>6.7567824387135836E-2</v>
      </c>
      <c r="H136" s="172">
        <f t="shared" si="5"/>
        <v>0.65322782438713578</v>
      </c>
      <c r="I136" s="105"/>
      <c r="J136" s="105"/>
      <c r="K136" s="16"/>
    </row>
    <row r="137" spans="1:11" x14ac:dyDescent="0.25">
      <c r="A137" s="259" t="s">
        <v>4</v>
      </c>
      <c r="B137" s="260"/>
      <c r="C137" s="197">
        <f>SUM(C19:C136)</f>
        <v>6906.1</v>
      </c>
      <c r="D137" s="26"/>
      <c r="E137" s="26"/>
      <c r="F137" s="172">
        <f>SUM(F19:F136)</f>
        <v>77.13978000000003</v>
      </c>
      <c r="G137" s="172">
        <f>SUM(G19:G136)</f>
        <v>9.0432199999999803</v>
      </c>
      <c r="H137" s="172">
        <f>SUM(H19:H136)</f>
        <v>86.18299999999995</v>
      </c>
      <c r="I137" s="105"/>
      <c r="J137" s="105"/>
      <c r="K137" s="16"/>
    </row>
  </sheetData>
  <mergeCells count="24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1"/>
  <sheetViews>
    <sheetView tabSelected="1" workbookViewId="0">
      <selection activeCell="B2" sqref="B2"/>
    </sheetView>
  </sheetViews>
  <sheetFormatPr defaultRowHeight="15" x14ac:dyDescent="0.25"/>
  <cols>
    <col min="1" max="1" width="4.7109375" customWidth="1"/>
    <col min="2" max="2" width="12.42578125" customWidth="1"/>
    <col min="3" max="3" width="11.85546875" customWidth="1"/>
    <col min="4" max="4" width="12" customWidth="1"/>
    <col min="5" max="5" width="10.85546875" customWidth="1"/>
    <col min="7" max="7" width="13" customWidth="1"/>
    <col min="8" max="8" width="11.28515625" customWidth="1"/>
    <col min="9" max="9" width="11.42578125" customWidth="1"/>
    <col min="10" max="10" width="2.7109375" customWidth="1"/>
    <col min="11" max="11" width="20" customWidth="1"/>
    <col min="12" max="12" width="23.28515625" customWidth="1"/>
  </cols>
  <sheetData>
    <row r="1" spans="1:12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222"/>
    </row>
    <row r="2" spans="1:12" ht="20.25" x14ac:dyDescent="0.3">
      <c r="A2" s="35"/>
      <c r="B2" s="35"/>
      <c r="C2" s="35"/>
      <c r="D2" s="35"/>
      <c r="E2" s="35"/>
      <c r="F2" s="10"/>
      <c r="G2" s="10"/>
      <c r="H2" s="11"/>
      <c r="I2" s="11"/>
    </row>
    <row r="3" spans="1:12" ht="18.75" x14ac:dyDescent="0.25">
      <c r="A3" s="223" t="s">
        <v>145</v>
      </c>
      <c r="B3" s="223"/>
      <c r="C3" s="223"/>
      <c r="D3" s="223"/>
      <c r="E3" s="223"/>
      <c r="F3" s="223"/>
      <c r="G3" s="223"/>
      <c r="H3" s="223"/>
      <c r="I3" s="223"/>
      <c r="K3" s="70"/>
      <c r="L3" s="65"/>
    </row>
    <row r="4" spans="1:12" ht="18.75" x14ac:dyDescent="0.25">
      <c r="A4" s="207" t="s">
        <v>146</v>
      </c>
      <c r="B4" s="207"/>
      <c r="C4" s="207"/>
      <c r="D4" s="207"/>
      <c r="E4" s="207"/>
      <c r="F4" s="207"/>
      <c r="G4" s="207"/>
      <c r="H4" s="207"/>
      <c r="I4" s="207"/>
      <c r="K4" s="211" t="s">
        <v>23</v>
      </c>
      <c r="L4" s="212"/>
    </row>
    <row r="5" spans="1:12" ht="18.75" x14ac:dyDescent="0.25">
      <c r="A5" s="65"/>
      <c r="B5" s="65"/>
      <c r="C5" s="65"/>
      <c r="D5" s="65"/>
      <c r="E5" s="204"/>
      <c r="F5" s="204"/>
      <c r="G5" s="204"/>
      <c r="H5" s="204"/>
      <c r="I5" s="204"/>
      <c r="K5" s="213"/>
      <c r="L5" s="214"/>
    </row>
    <row r="6" spans="1:12" x14ac:dyDescent="0.25">
      <c r="A6" s="208" t="s">
        <v>17</v>
      </c>
      <c r="B6" s="209"/>
      <c r="C6" s="209"/>
      <c r="D6" s="209"/>
      <c r="E6" s="209"/>
      <c r="F6" s="209"/>
      <c r="G6" s="209"/>
      <c r="H6" s="210"/>
      <c r="I6" s="69"/>
      <c r="K6" s="213"/>
      <c r="L6" s="214"/>
    </row>
    <row r="7" spans="1:12" ht="36" x14ac:dyDescent="0.25">
      <c r="A7" s="217" t="s">
        <v>5</v>
      </c>
      <c r="B7" s="217"/>
      <c r="C7" s="217"/>
      <c r="D7" s="217"/>
      <c r="E7" s="217" t="s">
        <v>6</v>
      </c>
      <c r="F7" s="217"/>
      <c r="G7" s="203"/>
      <c r="H7" s="30" t="s">
        <v>147</v>
      </c>
      <c r="I7" s="205"/>
      <c r="K7" s="213"/>
      <c r="L7" s="214"/>
    </row>
    <row r="8" spans="1:12" x14ac:dyDescent="0.25">
      <c r="A8" s="218" t="s">
        <v>7</v>
      </c>
      <c r="B8" s="218"/>
      <c r="C8" s="218"/>
      <c r="D8" s="218"/>
      <c r="E8" s="217" t="s">
        <v>8</v>
      </c>
      <c r="F8" s="217"/>
      <c r="G8" s="203"/>
      <c r="H8" s="9"/>
      <c r="I8" s="63"/>
      <c r="K8" s="215"/>
      <c r="L8" s="216"/>
    </row>
    <row r="9" spans="1:12" x14ac:dyDescent="0.25">
      <c r="A9" s="219" t="s">
        <v>9</v>
      </c>
      <c r="B9" s="220"/>
      <c r="C9" s="220"/>
      <c r="D9" s="221"/>
      <c r="E9" s="217"/>
      <c r="F9" s="217"/>
      <c r="G9" s="203"/>
      <c r="H9" s="67"/>
      <c r="I9" s="63"/>
      <c r="K9" s="61"/>
      <c r="L9" s="66"/>
    </row>
    <row r="10" spans="1:12" ht="24.75" customHeight="1" x14ac:dyDescent="0.25">
      <c r="A10" s="218" t="s">
        <v>10</v>
      </c>
      <c r="B10" s="218"/>
      <c r="C10" s="218"/>
      <c r="D10" s="218"/>
      <c r="E10" s="217" t="s">
        <v>11</v>
      </c>
      <c r="F10" s="217"/>
      <c r="G10" s="203"/>
      <c r="H10" s="67">
        <v>118.077</v>
      </c>
      <c r="I10" s="63"/>
      <c r="K10" s="61" t="s">
        <v>31</v>
      </c>
      <c r="L10" s="66"/>
    </row>
    <row r="11" spans="1:12" ht="24" customHeight="1" x14ac:dyDescent="0.25">
      <c r="A11" s="225" t="s">
        <v>9</v>
      </c>
      <c r="B11" s="226"/>
      <c r="C11" s="226"/>
      <c r="D11" s="227"/>
      <c r="E11" s="261" t="s">
        <v>148</v>
      </c>
      <c r="F11" s="262"/>
      <c r="G11" s="263"/>
      <c r="H11" s="64">
        <f>F139</f>
        <v>109.65697999999998</v>
      </c>
      <c r="I11" s="63"/>
      <c r="K11" s="61"/>
      <c r="L11" s="66"/>
    </row>
    <row r="12" spans="1:12" ht="21.75" customHeight="1" x14ac:dyDescent="0.25">
      <c r="A12" s="264"/>
      <c r="B12" s="265"/>
      <c r="C12" s="265"/>
      <c r="D12" s="266"/>
      <c r="E12" s="261" t="s">
        <v>149</v>
      </c>
      <c r="F12" s="262"/>
      <c r="G12" s="263"/>
      <c r="H12" s="64">
        <f>IF((E19*H11)/(E17-E19)&gt;=(H10-H11),(H10-H11),(E19*H11)/(E17-E19))</f>
        <v>8.4200200000000223</v>
      </c>
      <c r="I12" s="63"/>
      <c r="K12" s="224" t="s">
        <v>139</v>
      </c>
      <c r="L12" s="224"/>
    </row>
    <row r="13" spans="1:12" ht="15.75" thickBot="1" x14ac:dyDescent="0.3">
      <c r="A13" s="228"/>
      <c r="B13" s="229"/>
      <c r="C13" s="229"/>
      <c r="D13" s="230"/>
      <c r="E13" s="217" t="s">
        <v>19</v>
      </c>
      <c r="F13" s="217"/>
      <c r="G13" s="203"/>
      <c r="H13" s="64">
        <f>H10-H11-H12</f>
        <v>0</v>
      </c>
      <c r="I13" s="63"/>
      <c r="K13" s="224"/>
      <c r="L13" s="224"/>
    </row>
    <row r="14" spans="1:12" hidden="1" x14ac:dyDescent="0.25">
      <c r="A14" s="218" t="s">
        <v>12</v>
      </c>
      <c r="B14" s="218"/>
      <c r="C14" s="218"/>
      <c r="D14" s="218"/>
      <c r="E14" s="217" t="s">
        <v>13</v>
      </c>
      <c r="F14" s="217"/>
      <c r="G14" s="203"/>
      <c r="H14" s="67">
        <v>0</v>
      </c>
      <c r="I14" s="63"/>
      <c r="K14" s="224"/>
      <c r="L14" s="224"/>
    </row>
    <row r="15" spans="1:12" hidden="1" x14ac:dyDescent="0.25">
      <c r="A15" s="218" t="s">
        <v>14</v>
      </c>
      <c r="B15" s="218"/>
      <c r="C15" s="218"/>
      <c r="D15" s="218"/>
      <c r="E15" s="217" t="s">
        <v>21</v>
      </c>
      <c r="F15" s="217"/>
      <c r="G15" s="203"/>
      <c r="H15" s="64">
        <f>F147</f>
        <v>0</v>
      </c>
      <c r="I15" s="63"/>
    </row>
    <row r="16" spans="1:12" ht="15.75" hidden="1" thickBot="1" x14ac:dyDescent="0.3">
      <c r="A16" s="218"/>
      <c r="B16" s="218"/>
      <c r="C16" s="267"/>
      <c r="D16" s="267"/>
      <c r="E16" s="268" t="s">
        <v>20</v>
      </c>
      <c r="F16" s="217"/>
      <c r="G16" s="203"/>
      <c r="H16" s="64"/>
      <c r="I16" s="63"/>
    </row>
    <row r="17" spans="1:11" x14ac:dyDescent="0.25">
      <c r="A17" s="269" t="s">
        <v>128</v>
      </c>
      <c r="B17" s="269"/>
      <c r="C17" s="270" t="s">
        <v>150</v>
      </c>
      <c r="D17" s="271"/>
      <c r="E17" s="272">
        <f>C139</f>
        <v>6906.1</v>
      </c>
      <c r="F17" s="16"/>
      <c r="G17" s="16"/>
      <c r="H17" s="16"/>
      <c r="I17" s="16"/>
    </row>
    <row r="18" spans="1:11" x14ac:dyDescent="0.25">
      <c r="A18" s="273"/>
      <c r="B18" s="274"/>
      <c r="C18" s="275" t="s">
        <v>151</v>
      </c>
      <c r="D18" s="276"/>
      <c r="E18" s="277">
        <v>2074.9</v>
      </c>
      <c r="F18" s="16"/>
      <c r="G18" s="16"/>
      <c r="H18" s="16"/>
      <c r="I18" s="16"/>
    </row>
    <row r="19" spans="1:11" ht="15.75" thickBot="1" x14ac:dyDescent="0.3">
      <c r="A19" s="278"/>
      <c r="B19" s="278"/>
      <c r="C19" s="279" t="s">
        <v>152</v>
      </c>
      <c r="D19" s="280"/>
      <c r="E19" s="281">
        <f>C31+C39+C68+C70+C71+C72+C79+C87+C92+C125+C129+C135+C137</f>
        <v>793.49999999999989</v>
      </c>
      <c r="F19" s="16"/>
      <c r="G19" s="16"/>
      <c r="H19" s="18"/>
      <c r="I19" s="18"/>
    </row>
    <row r="20" spans="1:11" ht="60" x14ac:dyDescent="0.25">
      <c r="A20" s="1" t="s">
        <v>0</v>
      </c>
      <c r="B20" s="60" t="s">
        <v>1</v>
      </c>
      <c r="C20" s="282" t="s">
        <v>2</v>
      </c>
      <c r="D20" s="283" t="s">
        <v>143</v>
      </c>
      <c r="E20" s="283" t="s">
        <v>153</v>
      </c>
      <c r="F20" s="12" t="s">
        <v>32</v>
      </c>
      <c r="G20" s="284" t="s">
        <v>154</v>
      </c>
      <c r="H20" s="59" t="s">
        <v>15</v>
      </c>
      <c r="I20" s="58" t="s">
        <v>35</v>
      </c>
      <c r="J20" s="36"/>
      <c r="K20" s="36"/>
    </row>
    <row r="21" spans="1:11" x14ac:dyDescent="0.25">
      <c r="A21" s="3">
        <v>1</v>
      </c>
      <c r="B21" s="3">
        <v>49694375</v>
      </c>
      <c r="C21" s="3">
        <v>51.7</v>
      </c>
      <c r="D21" s="25">
        <v>54482</v>
      </c>
      <c r="E21" s="25">
        <v>56307</v>
      </c>
      <c r="F21" s="170">
        <f t="shared" ref="F21:F83" si="0">(E21-D21)*0.00086</f>
        <v>1.5694999999999999</v>
      </c>
      <c r="G21" s="285"/>
      <c r="H21" s="171">
        <f>C21/6906.1*$H$13</f>
        <v>0</v>
      </c>
      <c r="I21" s="172">
        <f>F21+H21+G21</f>
        <v>1.5694999999999999</v>
      </c>
      <c r="J21" s="36"/>
      <c r="K21" s="36"/>
    </row>
    <row r="22" spans="1:11" x14ac:dyDescent="0.25">
      <c r="A22" s="3">
        <v>2</v>
      </c>
      <c r="B22" s="3">
        <v>49694370</v>
      </c>
      <c r="C22" s="3">
        <v>48.8</v>
      </c>
      <c r="D22" s="25">
        <v>43509</v>
      </c>
      <c r="E22" s="25">
        <v>44872</v>
      </c>
      <c r="F22" s="170">
        <f t="shared" si="0"/>
        <v>1.17218</v>
      </c>
      <c r="G22" s="285"/>
      <c r="H22" s="171">
        <f t="shared" ref="H22:H85" si="1">C22/6906.1*$H$13</f>
        <v>0</v>
      </c>
      <c r="I22" s="172">
        <f t="shared" ref="I22:I85" si="2">F22+H22+G22</f>
        <v>1.17218</v>
      </c>
      <c r="J22" s="36"/>
      <c r="K22" s="36"/>
    </row>
    <row r="23" spans="1:11" x14ac:dyDescent="0.25">
      <c r="A23" s="3">
        <v>3</v>
      </c>
      <c r="B23" s="3">
        <v>49694359</v>
      </c>
      <c r="C23" s="3">
        <v>79.8</v>
      </c>
      <c r="D23" s="25">
        <v>50063</v>
      </c>
      <c r="E23" s="25">
        <v>51284</v>
      </c>
      <c r="F23" s="170">
        <f t="shared" si="0"/>
        <v>1.05006</v>
      </c>
      <c r="G23" s="285"/>
      <c r="H23" s="171">
        <f t="shared" si="1"/>
        <v>0</v>
      </c>
      <c r="I23" s="172">
        <f t="shared" si="2"/>
        <v>1.05006</v>
      </c>
      <c r="J23" s="36"/>
      <c r="K23" s="36"/>
    </row>
    <row r="24" spans="1:11" x14ac:dyDescent="0.25">
      <c r="A24" s="3">
        <v>4</v>
      </c>
      <c r="B24" s="3">
        <v>49694358</v>
      </c>
      <c r="C24" s="3">
        <v>84.3</v>
      </c>
      <c r="D24" s="25">
        <v>102318</v>
      </c>
      <c r="E24" s="25">
        <v>105263</v>
      </c>
      <c r="F24" s="170">
        <f t="shared" si="0"/>
        <v>2.5326999999999997</v>
      </c>
      <c r="G24" s="285"/>
      <c r="H24" s="171">
        <f t="shared" si="1"/>
        <v>0</v>
      </c>
      <c r="I24" s="172">
        <f t="shared" si="2"/>
        <v>2.5326999999999997</v>
      </c>
      <c r="J24" s="36"/>
      <c r="K24" s="36"/>
    </row>
    <row r="25" spans="1:11" x14ac:dyDescent="0.25">
      <c r="A25" s="3">
        <v>5</v>
      </c>
      <c r="B25" s="3">
        <v>49694360</v>
      </c>
      <c r="C25" s="3">
        <v>84.4</v>
      </c>
      <c r="D25" s="25">
        <v>76322</v>
      </c>
      <c r="E25" s="25">
        <v>78696</v>
      </c>
      <c r="F25" s="170">
        <f t="shared" si="0"/>
        <v>2.0416400000000001</v>
      </c>
      <c r="G25" s="285"/>
      <c r="H25" s="171">
        <f t="shared" si="1"/>
        <v>0</v>
      </c>
      <c r="I25" s="172">
        <f t="shared" si="2"/>
        <v>2.0416400000000001</v>
      </c>
      <c r="J25" s="36"/>
      <c r="K25" s="36"/>
    </row>
    <row r="26" spans="1:11" x14ac:dyDescent="0.25">
      <c r="A26" s="3">
        <v>6</v>
      </c>
      <c r="B26" s="3">
        <v>49694353</v>
      </c>
      <c r="C26" s="3">
        <v>57.9</v>
      </c>
      <c r="D26" s="25">
        <v>22554</v>
      </c>
      <c r="E26" s="25">
        <v>23566</v>
      </c>
      <c r="F26" s="170">
        <f t="shared" si="0"/>
        <v>0.87031999999999998</v>
      </c>
      <c r="G26" s="285"/>
      <c r="H26" s="171">
        <f t="shared" si="1"/>
        <v>0</v>
      </c>
      <c r="I26" s="172">
        <f t="shared" si="2"/>
        <v>0.87031999999999998</v>
      </c>
      <c r="J26" s="36"/>
      <c r="K26" s="36"/>
    </row>
    <row r="27" spans="1:11" x14ac:dyDescent="0.25">
      <c r="A27" s="3">
        <v>7</v>
      </c>
      <c r="B27" s="3">
        <v>49694367</v>
      </c>
      <c r="C27" s="3">
        <v>43.1</v>
      </c>
      <c r="D27" s="25">
        <v>37310</v>
      </c>
      <c r="E27" s="25">
        <v>38526</v>
      </c>
      <c r="F27" s="170">
        <f t="shared" si="0"/>
        <v>1.04576</v>
      </c>
      <c r="G27" s="285"/>
      <c r="H27" s="171">
        <f t="shared" si="1"/>
        <v>0</v>
      </c>
      <c r="I27" s="172">
        <f t="shared" si="2"/>
        <v>1.04576</v>
      </c>
      <c r="J27" s="36"/>
      <c r="K27" s="36"/>
    </row>
    <row r="28" spans="1:11" x14ac:dyDescent="0.25">
      <c r="A28" s="3">
        <v>8</v>
      </c>
      <c r="B28" s="142">
        <v>49694372</v>
      </c>
      <c r="C28" s="3">
        <v>45.5</v>
      </c>
      <c r="D28" s="25">
        <v>41015</v>
      </c>
      <c r="E28" s="25">
        <v>42480</v>
      </c>
      <c r="F28" s="170">
        <f t="shared" si="0"/>
        <v>1.2599</v>
      </c>
      <c r="G28" s="285"/>
      <c r="H28" s="171">
        <f t="shared" si="1"/>
        <v>0</v>
      </c>
      <c r="I28" s="172">
        <f t="shared" si="2"/>
        <v>1.2599</v>
      </c>
      <c r="J28" s="36"/>
      <c r="K28" s="36"/>
    </row>
    <row r="29" spans="1:11" x14ac:dyDescent="0.25">
      <c r="A29" s="3">
        <v>9</v>
      </c>
      <c r="B29" s="142">
        <v>49694352</v>
      </c>
      <c r="C29" s="3">
        <v>52</v>
      </c>
      <c r="D29" s="25">
        <v>22541</v>
      </c>
      <c r="E29" s="25">
        <v>23322</v>
      </c>
      <c r="F29" s="170">
        <f t="shared" si="0"/>
        <v>0.67166000000000003</v>
      </c>
      <c r="G29" s="285"/>
      <c r="H29" s="171">
        <f t="shared" si="1"/>
        <v>0</v>
      </c>
      <c r="I29" s="172">
        <f t="shared" si="2"/>
        <v>0.67166000000000003</v>
      </c>
      <c r="J29" s="36"/>
      <c r="K29" s="36"/>
    </row>
    <row r="30" spans="1:11" x14ac:dyDescent="0.25">
      <c r="A30" s="3">
        <v>10</v>
      </c>
      <c r="B30" s="4">
        <v>49694378</v>
      </c>
      <c r="C30" s="3">
        <v>52.6</v>
      </c>
      <c r="D30" s="25">
        <v>52912</v>
      </c>
      <c r="E30" s="25">
        <v>54588</v>
      </c>
      <c r="F30" s="170">
        <f t="shared" si="0"/>
        <v>1.44136</v>
      </c>
      <c r="G30" s="285"/>
      <c r="H30" s="171">
        <f t="shared" si="1"/>
        <v>0</v>
      </c>
      <c r="I30" s="172">
        <f t="shared" si="2"/>
        <v>1.44136</v>
      </c>
      <c r="J30" s="36"/>
      <c r="K30" s="36"/>
    </row>
    <row r="31" spans="1:11" x14ac:dyDescent="0.25">
      <c r="A31" s="3">
        <v>11</v>
      </c>
      <c r="B31" s="4">
        <v>49694373</v>
      </c>
      <c r="C31" s="3">
        <v>50.5</v>
      </c>
      <c r="D31" s="25">
        <v>12314</v>
      </c>
      <c r="E31" s="25">
        <v>12314</v>
      </c>
      <c r="F31" s="170">
        <f t="shared" si="0"/>
        <v>0</v>
      </c>
      <c r="G31" s="285">
        <f>C31*(H$12/E$19)</f>
        <v>0.53586768746061897</v>
      </c>
      <c r="H31" s="171">
        <f t="shared" si="1"/>
        <v>0</v>
      </c>
      <c r="I31" s="172">
        <f t="shared" si="2"/>
        <v>0.53586768746061897</v>
      </c>
      <c r="J31" s="36"/>
      <c r="K31" s="36"/>
    </row>
    <row r="32" spans="1:11" x14ac:dyDescent="0.25">
      <c r="A32" s="3">
        <v>12</v>
      </c>
      <c r="B32" s="4">
        <v>49694377</v>
      </c>
      <c r="C32" s="3">
        <v>80.900000000000006</v>
      </c>
      <c r="D32" s="25">
        <v>40198</v>
      </c>
      <c r="E32" s="25">
        <v>41560</v>
      </c>
      <c r="F32" s="170">
        <f t="shared" si="0"/>
        <v>1.1713199999999999</v>
      </c>
      <c r="G32" s="285"/>
      <c r="H32" s="171">
        <f t="shared" si="1"/>
        <v>0</v>
      </c>
      <c r="I32" s="172">
        <f t="shared" si="2"/>
        <v>1.1713199999999999</v>
      </c>
      <c r="J32" s="36"/>
      <c r="K32" s="36"/>
    </row>
    <row r="33" spans="1:11" x14ac:dyDescent="0.25">
      <c r="A33" s="3">
        <v>13</v>
      </c>
      <c r="B33" s="142">
        <v>48446947</v>
      </c>
      <c r="C33" s="3">
        <v>83.6</v>
      </c>
      <c r="D33" s="25">
        <v>50703</v>
      </c>
      <c r="E33" s="25">
        <v>52998</v>
      </c>
      <c r="F33" s="170">
        <f t="shared" si="0"/>
        <v>1.9737</v>
      </c>
      <c r="G33" s="285"/>
      <c r="H33" s="171">
        <f t="shared" si="1"/>
        <v>0</v>
      </c>
      <c r="I33" s="172">
        <f t="shared" si="2"/>
        <v>1.9737</v>
      </c>
      <c r="J33" s="36"/>
      <c r="K33" s="36"/>
    </row>
    <row r="34" spans="1:11" x14ac:dyDescent="0.25">
      <c r="A34" s="3">
        <v>14</v>
      </c>
      <c r="B34" s="142">
        <v>49694366</v>
      </c>
      <c r="C34" s="3">
        <v>85</v>
      </c>
      <c r="D34" s="25">
        <v>59441</v>
      </c>
      <c r="E34" s="25">
        <v>61294</v>
      </c>
      <c r="F34" s="170">
        <f t="shared" si="0"/>
        <v>1.59358</v>
      </c>
      <c r="G34" s="285"/>
      <c r="H34" s="171">
        <f t="shared" si="1"/>
        <v>0</v>
      </c>
      <c r="I34" s="172">
        <f t="shared" si="2"/>
        <v>1.59358</v>
      </c>
      <c r="J34" s="36"/>
      <c r="K34" s="36"/>
    </row>
    <row r="35" spans="1:11" x14ac:dyDescent="0.25">
      <c r="A35" s="3">
        <v>15</v>
      </c>
      <c r="B35" s="3">
        <v>49694351</v>
      </c>
      <c r="C35" s="3">
        <v>57.9</v>
      </c>
      <c r="D35" s="25">
        <v>38815</v>
      </c>
      <c r="E35" s="25">
        <v>40089</v>
      </c>
      <c r="F35" s="170">
        <f t="shared" si="0"/>
        <v>1.0956399999999999</v>
      </c>
      <c r="G35" s="285"/>
      <c r="H35" s="171">
        <f t="shared" si="1"/>
        <v>0</v>
      </c>
      <c r="I35" s="172">
        <f t="shared" si="2"/>
        <v>1.0956399999999999</v>
      </c>
      <c r="J35" s="36"/>
      <c r="K35" s="36"/>
    </row>
    <row r="36" spans="1:11" x14ac:dyDescent="0.25">
      <c r="A36" s="3">
        <v>16</v>
      </c>
      <c r="B36" s="3">
        <v>49694368</v>
      </c>
      <c r="C36" s="3">
        <v>42.3</v>
      </c>
      <c r="D36" s="25">
        <v>26915</v>
      </c>
      <c r="E36" s="25">
        <v>27823</v>
      </c>
      <c r="F36" s="170">
        <f t="shared" si="0"/>
        <v>0.78088000000000002</v>
      </c>
      <c r="G36" s="285"/>
      <c r="H36" s="171">
        <f t="shared" si="1"/>
        <v>0</v>
      </c>
      <c r="I36" s="172">
        <f t="shared" si="2"/>
        <v>0.78088000000000002</v>
      </c>
      <c r="J36" s="36"/>
      <c r="K36" s="36"/>
    </row>
    <row r="37" spans="1:11" x14ac:dyDescent="0.25">
      <c r="A37" s="3">
        <v>17</v>
      </c>
      <c r="B37" s="3">
        <v>49694356</v>
      </c>
      <c r="C37" s="3">
        <v>45.8</v>
      </c>
      <c r="D37" s="25">
        <v>36854</v>
      </c>
      <c r="E37" s="25">
        <v>37951</v>
      </c>
      <c r="F37" s="170">
        <f t="shared" si="0"/>
        <v>0.94341999999999993</v>
      </c>
      <c r="G37" s="285"/>
      <c r="H37" s="171">
        <f t="shared" si="1"/>
        <v>0</v>
      </c>
      <c r="I37" s="172">
        <f t="shared" si="2"/>
        <v>0.94341999999999993</v>
      </c>
      <c r="J37" s="36"/>
      <c r="K37" s="36"/>
    </row>
    <row r="38" spans="1:11" x14ac:dyDescent="0.25">
      <c r="A38" s="3">
        <v>18</v>
      </c>
      <c r="B38" s="3">
        <v>49694371</v>
      </c>
      <c r="C38" s="3">
        <v>51.9</v>
      </c>
      <c r="D38" s="25">
        <v>40254</v>
      </c>
      <c r="E38" s="25">
        <v>41537</v>
      </c>
      <c r="F38" s="170">
        <f t="shared" si="0"/>
        <v>1.10338</v>
      </c>
      <c r="G38" s="285"/>
      <c r="H38" s="171">
        <f t="shared" si="1"/>
        <v>0</v>
      </c>
      <c r="I38" s="172">
        <f t="shared" si="2"/>
        <v>1.10338</v>
      </c>
      <c r="J38" s="36"/>
      <c r="K38" s="36"/>
    </row>
    <row r="39" spans="1:11" x14ac:dyDescent="0.25">
      <c r="A39" s="3">
        <v>19</v>
      </c>
      <c r="B39" s="3">
        <v>49694357</v>
      </c>
      <c r="C39" s="3">
        <v>52.8</v>
      </c>
      <c r="D39" s="25">
        <v>2051</v>
      </c>
      <c r="E39" s="25">
        <v>2051</v>
      </c>
      <c r="F39" s="170">
        <f t="shared" si="0"/>
        <v>0</v>
      </c>
      <c r="G39" s="285">
        <f t="shared" ref="G39:G92" si="3">C39*(H$12/E$19)</f>
        <v>0.56027354253308281</v>
      </c>
      <c r="H39" s="171">
        <f t="shared" si="1"/>
        <v>0</v>
      </c>
      <c r="I39" s="172">
        <f t="shared" si="2"/>
        <v>0.56027354253308281</v>
      </c>
      <c r="J39" s="36"/>
      <c r="K39" s="36"/>
    </row>
    <row r="40" spans="1:11" x14ac:dyDescent="0.25">
      <c r="A40" s="3">
        <v>20</v>
      </c>
      <c r="B40" s="3">
        <v>49690023</v>
      </c>
      <c r="C40" s="3">
        <v>50.8</v>
      </c>
      <c r="D40" s="25">
        <v>13215</v>
      </c>
      <c r="E40" s="25">
        <v>14259</v>
      </c>
      <c r="F40" s="170">
        <f t="shared" si="0"/>
        <v>0.89783999999999997</v>
      </c>
      <c r="G40" s="285"/>
      <c r="H40" s="171">
        <f t="shared" si="1"/>
        <v>0</v>
      </c>
      <c r="I40" s="172">
        <f t="shared" si="2"/>
        <v>0.89783999999999997</v>
      </c>
      <c r="J40" s="36"/>
      <c r="K40" s="36"/>
    </row>
    <row r="41" spans="1:11" x14ac:dyDescent="0.25">
      <c r="A41" s="3">
        <v>21</v>
      </c>
      <c r="B41" s="3">
        <v>49690017</v>
      </c>
      <c r="C41" s="3">
        <v>80.7</v>
      </c>
      <c r="D41" s="26">
        <v>22044</v>
      </c>
      <c r="E41" s="26">
        <v>22860</v>
      </c>
      <c r="F41" s="170">
        <f t="shared" si="0"/>
        <v>0.70175999999999994</v>
      </c>
      <c r="G41" s="285"/>
      <c r="H41" s="171">
        <f t="shared" si="1"/>
        <v>0</v>
      </c>
      <c r="I41" s="172">
        <f t="shared" si="2"/>
        <v>0.70175999999999994</v>
      </c>
      <c r="J41" s="36"/>
      <c r="K41" s="36"/>
    </row>
    <row r="42" spans="1:11" x14ac:dyDescent="0.25">
      <c r="A42" s="3">
        <v>22</v>
      </c>
      <c r="B42" s="3">
        <v>49690009</v>
      </c>
      <c r="C42" s="3">
        <v>86.3</v>
      </c>
      <c r="D42" s="26">
        <v>47560</v>
      </c>
      <c r="E42" s="26">
        <v>48812</v>
      </c>
      <c r="F42" s="170">
        <f t="shared" si="0"/>
        <v>1.0767199999999999</v>
      </c>
      <c r="G42" s="285"/>
      <c r="H42" s="171">
        <f t="shared" si="1"/>
        <v>0</v>
      </c>
      <c r="I42" s="172">
        <f t="shared" si="2"/>
        <v>1.0767199999999999</v>
      </c>
      <c r="J42" s="36"/>
      <c r="K42" s="36"/>
    </row>
    <row r="43" spans="1:11" x14ac:dyDescent="0.25">
      <c r="A43" s="3">
        <v>23</v>
      </c>
      <c r="B43" s="3">
        <v>49690012</v>
      </c>
      <c r="C43" s="3">
        <v>87.1</v>
      </c>
      <c r="D43" s="26">
        <v>67688</v>
      </c>
      <c r="E43" s="26">
        <v>69854</v>
      </c>
      <c r="F43" s="170">
        <f t="shared" si="0"/>
        <v>1.86276</v>
      </c>
      <c r="G43" s="285"/>
      <c r="H43" s="171">
        <f t="shared" si="1"/>
        <v>0</v>
      </c>
      <c r="I43" s="172">
        <f t="shared" si="2"/>
        <v>1.86276</v>
      </c>
      <c r="J43" s="36"/>
      <c r="K43" s="36"/>
    </row>
    <row r="44" spans="1:11" x14ac:dyDescent="0.25">
      <c r="A44" s="3">
        <v>24</v>
      </c>
      <c r="B44" s="3">
        <v>49694361</v>
      </c>
      <c r="C44" s="3">
        <v>57.4</v>
      </c>
      <c r="D44" s="26">
        <v>33594</v>
      </c>
      <c r="E44" s="26">
        <v>33747</v>
      </c>
      <c r="F44" s="170">
        <f t="shared" si="0"/>
        <v>0.13158</v>
      </c>
      <c r="G44" s="285"/>
      <c r="H44" s="171">
        <f t="shared" si="1"/>
        <v>0</v>
      </c>
      <c r="I44" s="172">
        <f t="shared" si="2"/>
        <v>0.13158</v>
      </c>
      <c r="J44" s="36"/>
      <c r="K44" s="36"/>
    </row>
    <row r="45" spans="1:11" x14ac:dyDescent="0.25">
      <c r="A45" s="3">
        <v>25</v>
      </c>
      <c r="B45" s="3">
        <v>49694376</v>
      </c>
      <c r="C45" s="3">
        <v>42.6</v>
      </c>
      <c r="D45" s="26">
        <v>10247</v>
      </c>
      <c r="E45" s="26">
        <v>10302</v>
      </c>
      <c r="F45" s="170">
        <f t="shared" si="0"/>
        <v>4.7300000000000002E-2</v>
      </c>
      <c r="G45" s="285"/>
      <c r="H45" s="171">
        <f t="shared" si="1"/>
        <v>0</v>
      </c>
      <c r="I45" s="172">
        <f t="shared" si="2"/>
        <v>4.7300000000000002E-2</v>
      </c>
      <c r="J45" s="36"/>
      <c r="K45" s="36"/>
    </row>
    <row r="46" spans="1:11" x14ac:dyDescent="0.25">
      <c r="A46" s="3">
        <v>26</v>
      </c>
      <c r="B46" s="3">
        <v>49690027</v>
      </c>
      <c r="C46" s="3">
        <v>45.7</v>
      </c>
      <c r="D46" s="26">
        <v>29191</v>
      </c>
      <c r="E46" s="26">
        <v>30374</v>
      </c>
      <c r="F46" s="170">
        <f t="shared" si="0"/>
        <v>1.01738</v>
      </c>
      <c r="G46" s="285"/>
      <c r="H46" s="171">
        <f t="shared" si="1"/>
        <v>0</v>
      </c>
      <c r="I46" s="172">
        <f t="shared" si="2"/>
        <v>1.01738</v>
      </c>
      <c r="J46" s="36"/>
      <c r="K46" s="36"/>
    </row>
    <row r="47" spans="1:11" x14ac:dyDescent="0.25">
      <c r="A47" s="3">
        <v>27</v>
      </c>
      <c r="B47" s="3">
        <v>49694363</v>
      </c>
      <c r="C47" s="3">
        <v>52.1</v>
      </c>
      <c r="D47" s="26">
        <v>45889</v>
      </c>
      <c r="E47" s="26">
        <v>47494</v>
      </c>
      <c r="F47" s="170">
        <f t="shared" si="0"/>
        <v>1.3802999999999999</v>
      </c>
      <c r="G47" s="285"/>
      <c r="H47" s="171">
        <f t="shared" si="1"/>
        <v>0</v>
      </c>
      <c r="I47" s="172">
        <f t="shared" si="2"/>
        <v>1.3802999999999999</v>
      </c>
      <c r="J47" s="36"/>
      <c r="K47" s="36"/>
    </row>
    <row r="48" spans="1:11" x14ac:dyDescent="0.25">
      <c r="A48" s="3">
        <v>28</v>
      </c>
      <c r="B48" s="3">
        <v>49690013</v>
      </c>
      <c r="C48" s="3">
        <v>52.6</v>
      </c>
      <c r="D48" s="26">
        <v>53383</v>
      </c>
      <c r="E48" s="26">
        <v>54978</v>
      </c>
      <c r="F48" s="170">
        <f t="shared" si="0"/>
        <v>1.3716999999999999</v>
      </c>
      <c r="G48" s="285"/>
      <c r="H48" s="171">
        <f t="shared" si="1"/>
        <v>0</v>
      </c>
      <c r="I48" s="172">
        <f t="shared" si="2"/>
        <v>1.3716999999999999</v>
      </c>
      <c r="J48" s="36"/>
      <c r="K48" s="36"/>
    </row>
    <row r="49" spans="1:11" x14ac:dyDescent="0.25">
      <c r="A49" s="3">
        <v>29</v>
      </c>
      <c r="B49" s="3">
        <v>49694355</v>
      </c>
      <c r="C49" s="3">
        <v>50.3</v>
      </c>
      <c r="D49" s="26">
        <v>43185</v>
      </c>
      <c r="E49" s="26">
        <v>44325</v>
      </c>
      <c r="F49" s="170">
        <f t="shared" si="0"/>
        <v>0.98039999999999994</v>
      </c>
      <c r="G49" s="285"/>
      <c r="H49" s="171">
        <f t="shared" si="1"/>
        <v>0</v>
      </c>
      <c r="I49" s="172">
        <f t="shared" si="2"/>
        <v>0.98039999999999994</v>
      </c>
      <c r="J49" s="36"/>
      <c r="K49" s="36"/>
    </row>
    <row r="50" spans="1:11" x14ac:dyDescent="0.25">
      <c r="A50" s="3">
        <v>30</v>
      </c>
      <c r="B50" s="3">
        <v>48446938</v>
      </c>
      <c r="C50" s="3">
        <v>79</v>
      </c>
      <c r="D50" s="26">
        <v>41076</v>
      </c>
      <c r="E50" s="26">
        <v>42112</v>
      </c>
      <c r="F50" s="170">
        <f t="shared" si="0"/>
        <v>0.89095999999999997</v>
      </c>
      <c r="G50" s="285"/>
      <c r="H50" s="171">
        <f t="shared" si="1"/>
        <v>0</v>
      </c>
      <c r="I50" s="172">
        <f t="shared" si="2"/>
        <v>0.89095999999999997</v>
      </c>
      <c r="J50" s="36"/>
      <c r="K50" s="36"/>
    </row>
    <row r="51" spans="1:11" x14ac:dyDescent="0.25">
      <c r="A51" s="3">
        <v>31</v>
      </c>
      <c r="B51" s="3">
        <v>49690019</v>
      </c>
      <c r="C51" s="3">
        <v>86</v>
      </c>
      <c r="D51" s="26">
        <v>72878</v>
      </c>
      <c r="E51" s="26">
        <v>75193</v>
      </c>
      <c r="F51" s="170">
        <f t="shared" si="0"/>
        <v>1.9908999999999999</v>
      </c>
      <c r="G51" s="285"/>
      <c r="H51" s="171">
        <f t="shared" si="1"/>
        <v>0</v>
      </c>
      <c r="I51" s="172">
        <f t="shared" si="2"/>
        <v>1.9908999999999999</v>
      </c>
      <c r="J51" s="36"/>
      <c r="K51" s="36"/>
    </row>
    <row r="52" spans="1:11" x14ac:dyDescent="0.25">
      <c r="A52" s="3">
        <v>32</v>
      </c>
      <c r="B52" s="3">
        <v>49690026</v>
      </c>
      <c r="C52" s="3">
        <v>87.4</v>
      </c>
      <c r="D52" s="26">
        <v>67994</v>
      </c>
      <c r="E52" s="26">
        <v>69884</v>
      </c>
      <c r="F52" s="170">
        <f t="shared" si="0"/>
        <v>1.6254</v>
      </c>
      <c r="G52" s="285"/>
      <c r="H52" s="171">
        <f t="shared" si="1"/>
        <v>0</v>
      </c>
      <c r="I52" s="172">
        <f t="shared" si="2"/>
        <v>1.6254</v>
      </c>
      <c r="J52" s="36"/>
      <c r="K52" s="36"/>
    </row>
    <row r="53" spans="1:11" x14ac:dyDescent="0.25">
      <c r="A53" s="3">
        <v>33</v>
      </c>
      <c r="B53" s="3">
        <v>49694364</v>
      </c>
      <c r="C53" s="3">
        <v>57.1</v>
      </c>
      <c r="D53" s="26">
        <v>36816</v>
      </c>
      <c r="E53" s="26">
        <v>38098</v>
      </c>
      <c r="F53" s="170">
        <f t="shared" si="0"/>
        <v>1.1025199999999999</v>
      </c>
      <c r="G53" s="285"/>
      <c r="H53" s="171">
        <f t="shared" si="1"/>
        <v>0</v>
      </c>
      <c r="I53" s="172">
        <f t="shared" si="2"/>
        <v>1.1025199999999999</v>
      </c>
      <c r="J53" s="36"/>
      <c r="K53" s="36"/>
    </row>
    <row r="54" spans="1:11" x14ac:dyDescent="0.25">
      <c r="A54" s="3">
        <v>34</v>
      </c>
      <c r="B54" s="3">
        <v>49690020</v>
      </c>
      <c r="C54" s="3">
        <v>42.9</v>
      </c>
      <c r="D54" s="26">
        <v>20916</v>
      </c>
      <c r="E54" s="26">
        <v>22023</v>
      </c>
      <c r="F54" s="170">
        <f t="shared" si="0"/>
        <v>0.95201999999999998</v>
      </c>
      <c r="G54" s="285"/>
      <c r="H54" s="171">
        <f t="shared" si="1"/>
        <v>0</v>
      </c>
      <c r="I54" s="172">
        <f t="shared" si="2"/>
        <v>0.95201999999999998</v>
      </c>
      <c r="J54" s="36"/>
      <c r="K54" s="36"/>
    </row>
    <row r="55" spans="1:11" x14ac:dyDescent="0.25">
      <c r="A55" s="3">
        <v>35</v>
      </c>
      <c r="B55" s="3">
        <v>49690028</v>
      </c>
      <c r="C55" s="3">
        <v>44.3</v>
      </c>
      <c r="D55" s="26">
        <v>34034</v>
      </c>
      <c r="E55" s="26">
        <v>35509</v>
      </c>
      <c r="F55" s="170">
        <f t="shared" si="0"/>
        <v>1.2685</v>
      </c>
      <c r="G55" s="285"/>
      <c r="H55" s="171">
        <f t="shared" si="1"/>
        <v>0</v>
      </c>
      <c r="I55" s="172">
        <f t="shared" si="2"/>
        <v>1.2685</v>
      </c>
      <c r="J55" s="36"/>
      <c r="K55" s="36"/>
    </row>
    <row r="56" spans="1:11" x14ac:dyDescent="0.25">
      <c r="A56" s="3">
        <v>36</v>
      </c>
      <c r="B56" s="3">
        <v>49690015</v>
      </c>
      <c r="C56" s="3">
        <v>51.7</v>
      </c>
      <c r="D56" s="26">
        <v>47209</v>
      </c>
      <c r="E56" s="26">
        <v>48543</v>
      </c>
      <c r="F56" s="170">
        <f t="shared" si="0"/>
        <v>1.14724</v>
      </c>
      <c r="G56" s="285"/>
      <c r="H56" s="171">
        <f t="shared" si="1"/>
        <v>0</v>
      </c>
      <c r="I56" s="172">
        <f t="shared" si="2"/>
        <v>1.14724</v>
      </c>
      <c r="J56" s="36"/>
      <c r="K56" s="36"/>
    </row>
    <row r="57" spans="1:11" x14ac:dyDescent="0.25">
      <c r="A57" s="3">
        <v>37</v>
      </c>
      <c r="B57" s="3">
        <v>49690008</v>
      </c>
      <c r="C57" s="3">
        <v>52.3</v>
      </c>
      <c r="D57" s="26">
        <v>41647</v>
      </c>
      <c r="E57" s="26">
        <v>42860</v>
      </c>
      <c r="F57" s="170">
        <f t="shared" si="0"/>
        <v>1.04318</v>
      </c>
      <c r="G57" s="285"/>
      <c r="H57" s="171">
        <f t="shared" si="1"/>
        <v>0</v>
      </c>
      <c r="I57" s="172">
        <f t="shared" si="2"/>
        <v>1.04318</v>
      </c>
      <c r="J57" s="36"/>
      <c r="K57" s="36"/>
    </row>
    <row r="58" spans="1:11" x14ac:dyDescent="0.25">
      <c r="A58" s="3">
        <v>38</v>
      </c>
      <c r="B58" s="97" t="s">
        <v>115</v>
      </c>
      <c r="C58" s="3">
        <v>50.2</v>
      </c>
      <c r="D58" s="17">
        <v>4.3230000000000004</v>
      </c>
      <c r="E58" s="17">
        <v>5.0209999999999999</v>
      </c>
      <c r="F58" s="170">
        <f>(E58-D58)</f>
        <v>0.69799999999999951</v>
      </c>
      <c r="G58" s="285"/>
      <c r="H58" s="171">
        <f t="shared" si="1"/>
        <v>0</v>
      </c>
      <c r="I58" s="172">
        <f t="shared" si="2"/>
        <v>0.69799999999999951</v>
      </c>
      <c r="J58" s="36"/>
      <c r="K58" s="36"/>
    </row>
    <row r="59" spans="1:11" x14ac:dyDescent="0.25">
      <c r="A59" s="3">
        <v>39</v>
      </c>
      <c r="B59" s="3">
        <v>49690016</v>
      </c>
      <c r="C59" s="3">
        <v>79.7</v>
      </c>
      <c r="D59" s="26">
        <v>28080</v>
      </c>
      <c r="E59" s="26">
        <v>29348</v>
      </c>
      <c r="F59" s="170">
        <f t="shared" si="0"/>
        <v>1.0904799999999999</v>
      </c>
      <c r="G59" s="285"/>
      <c r="H59" s="171">
        <f t="shared" si="1"/>
        <v>0</v>
      </c>
      <c r="I59" s="172">
        <f t="shared" si="2"/>
        <v>1.0904799999999999</v>
      </c>
      <c r="J59" s="36"/>
      <c r="K59" s="36"/>
    </row>
    <row r="60" spans="1:11" x14ac:dyDescent="0.25">
      <c r="A60" s="3">
        <v>40</v>
      </c>
      <c r="B60" s="3">
        <v>49690024</v>
      </c>
      <c r="C60" s="3">
        <v>86.4</v>
      </c>
      <c r="D60" s="26">
        <v>35091</v>
      </c>
      <c r="E60" s="26">
        <v>35936</v>
      </c>
      <c r="F60" s="170">
        <f t="shared" si="0"/>
        <v>0.72670000000000001</v>
      </c>
      <c r="G60" s="285"/>
      <c r="H60" s="171">
        <f t="shared" si="1"/>
        <v>0</v>
      </c>
      <c r="I60" s="172">
        <f t="shared" si="2"/>
        <v>0.72670000000000001</v>
      </c>
      <c r="J60" s="36"/>
      <c r="K60" s="36"/>
    </row>
    <row r="61" spans="1:11" x14ac:dyDescent="0.25">
      <c r="A61" s="3">
        <v>41</v>
      </c>
      <c r="B61" s="3">
        <v>49690035</v>
      </c>
      <c r="C61" s="3">
        <v>87.4</v>
      </c>
      <c r="D61" s="26">
        <v>57451</v>
      </c>
      <c r="E61" s="26">
        <v>59744</v>
      </c>
      <c r="F61" s="170">
        <f t="shared" si="0"/>
        <v>1.9719799999999998</v>
      </c>
      <c r="G61" s="285"/>
      <c r="H61" s="171">
        <f t="shared" si="1"/>
        <v>0</v>
      </c>
      <c r="I61" s="172">
        <f t="shared" si="2"/>
        <v>1.9719799999999998</v>
      </c>
      <c r="J61" s="36"/>
      <c r="K61" s="36"/>
    </row>
    <row r="62" spans="1:11" x14ac:dyDescent="0.25">
      <c r="A62" s="3">
        <v>42</v>
      </c>
      <c r="B62" s="3">
        <v>49690040</v>
      </c>
      <c r="C62" s="3">
        <v>57.4</v>
      </c>
      <c r="D62" s="26">
        <v>37908</v>
      </c>
      <c r="E62" s="26">
        <v>39325</v>
      </c>
      <c r="F62" s="170">
        <f t="shared" si="0"/>
        <v>1.21862</v>
      </c>
      <c r="G62" s="285"/>
      <c r="H62" s="171">
        <f t="shared" si="1"/>
        <v>0</v>
      </c>
      <c r="I62" s="172">
        <f t="shared" si="2"/>
        <v>1.21862</v>
      </c>
      <c r="J62" s="36"/>
      <c r="K62" s="36"/>
    </row>
    <row r="63" spans="1:11" x14ac:dyDescent="0.25">
      <c r="A63" s="3">
        <v>43</v>
      </c>
      <c r="B63" s="3">
        <v>49690038</v>
      </c>
      <c r="C63" s="3">
        <v>42.4</v>
      </c>
      <c r="D63" s="26">
        <v>29974</v>
      </c>
      <c r="E63" s="26">
        <v>30687</v>
      </c>
      <c r="F63" s="170">
        <f t="shared" si="0"/>
        <v>0.61317999999999995</v>
      </c>
      <c r="G63" s="285"/>
      <c r="H63" s="171">
        <f t="shared" si="1"/>
        <v>0</v>
      </c>
      <c r="I63" s="172">
        <f t="shared" si="2"/>
        <v>0.61317999999999995</v>
      </c>
      <c r="J63" s="36"/>
      <c r="K63" s="36"/>
    </row>
    <row r="64" spans="1:11" x14ac:dyDescent="0.25">
      <c r="A64" s="3">
        <v>44</v>
      </c>
      <c r="B64" s="3">
        <v>49690010</v>
      </c>
      <c r="C64" s="3">
        <v>45.4</v>
      </c>
      <c r="D64" s="26">
        <v>21244</v>
      </c>
      <c r="E64" s="26">
        <v>22163</v>
      </c>
      <c r="F64" s="170">
        <f t="shared" si="0"/>
        <v>0.79033999999999993</v>
      </c>
      <c r="G64" s="285"/>
      <c r="H64" s="171">
        <f t="shared" si="1"/>
        <v>0</v>
      </c>
      <c r="I64" s="172">
        <f t="shared" si="2"/>
        <v>0.79033999999999993</v>
      </c>
      <c r="J64" s="36"/>
      <c r="K64" s="36"/>
    </row>
    <row r="65" spans="1:11" x14ac:dyDescent="0.25">
      <c r="A65" s="3">
        <v>45</v>
      </c>
      <c r="B65" s="3">
        <v>49690033</v>
      </c>
      <c r="C65" s="3">
        <v>51.4</v>
      </c>
      <c r="D65" s="26">
        <v>29246</v>
      </c>
      <c r="E65" s="26">
        <v>29544</v>
      </c>
      <c r="F65" s="170">
        <f t="shared" si="0"/>
        <v>0.25628000000000001</v>
      </c>
      <c r="G65" s="285"/>
      <c r="H65" s="171">
        <f t="shared" si="1"/>
        <v>0</v>
      </c>
      <c r="I65" s="172">
        <f t="shared" si="2"/>
        <v>0.25628000000000001</v>
      </c>
      <c r="J65" s="36"/>
      <c r="K65" s="36"/>
    </row>
    <row r="66" spans="1:11" x14ac:dyDescent="0.25">
      <c r="A66" s="3">
        <v>46</v>
      </c>
      <c r="B66" s="3">
        <v>49690054</v>
      </c>
      <c r="C66" s="3">
        <v>53.1</v>
      </c>
      <c r="D66" s="26">
        <v>47347</v>
      </c>
      <c r="E66" s="26">
        <v>48562</v>
      </c>
      <c r="F66" s="170">
        <f t="shared" si="0"/>
        <v>1.0448999999999999</v>
      </c>
      <c r="G66" s="285"/>
      <c r="H66" s="171">
        <f t="shared" si="1"/>
        <v>0</v>
      </c>
      <c r="I66" s="172">
        <f t="shared" si="2"/>
        <v>1.0448999999999999</v>
      </c>
      <c r="J66" s="36"/>
      <c r="K66" s="36"/>
    </row>
    <row r="67" spans="1:11" x14ac:dyDescent="0.25">
      <c r="A67" s="3">
        <v>47</v>
      </c>
      <c r="B67" s="3">
        <v>49690036</v>
      </c>
      <c r="C67" s="3">
        <v>49.9</v>
      </c>
      <c r="D67" s="26">
        <v>11056</v>
      </c>
      <c r="E67" s="26">
        <v>11110</v>
      </c>
      <c r="F67" s="170">
        <f t="shared" si="0"/>
        <v>4.6440000000000002E-2</v>
      </c>
      <c r="G67" s="285"/>
      <c r="H67" s="171">
        <f t="shared" si="1"/>
        <v>0</v>
      </c>
      <c r="I67" s="172">
        <f t="shared" si="2"/>
        <v>4.6440000000000002E-2</v>
      </c>
      <c r="J67" s="36"/>
      <c r="K67" s="36"/>
    </row>
    <row r="68" spans="1:11" x14ac:dyDescent="0.25">
      <c r="A68" s="3">
        <v>48</v>
      </c>
      <c r="B68" s="3">
        <v>49690043</v>
      </c>
      <c r="C68" s="3">
        <v>79.900000000000006</v>
      </c>
      <c r="D68" s="26">
        <v>31166</v>
      </c>
      <c r="E68" s="26">
        <v>31166</v>
      </c>
      <c r="F68" s="170">
        <f t="shared" si="0"/>
        <v>0</v>
      </c>
      <c r="G68" s="285">
        <f t="shared" si="3"/>
        <v>0.847838182734722</v>
      </c>
      <c r="H68" s="171">
        <f t="shared" si="1"/>
        <v>0</v>
      </c>
      <c r="I68" s="172">
        <f t="shared" si="2"/>
        <v>0.847838182734722</v>
      </c>
      <c r="J68" s="36"/>
      <c r="K68" s="36"/>
    </row>
    <row r="69" spans="1:11" x14ac:dyDescent="0.25">
      <c r="A69" s="3">
        <v>49</v>
      </c>
      <c r="B69" s="3">
        <v>49690052</v>
      </c>
      <c r="C69" s="3">
        <v>78</v>
      </c>
      <c r="D69" s="26">
        <v>68068</v>
      </c>
      <c r="E69" s="26">
        <v>69887</v>
      </c>
      <c r="F69" s="170">
        <f t="shared" si="0"/>
        <v>1.5643400000000001</v>
      </c>
      <c r="G69" s="285"/>
      <c r="H69" s="171">
        <f t="shared" si="1"/>
        <v>0</v>
      </c>
      <c r="I69" s="172">
        <f t="shared" si="2"/>
        <v>1.5643400000000001</v>
      </c>
      <c r="J69" s="36"/>
      <c r="K69" s="36"/>
    </row>
    <row r="70" spans="1:11" x14ac:dyDescent="0.25">
      <c r="A70" s="3">
        <v>50</v>
      </c>
      <c r="B70" s="3">
        <v>49690050</v>
      </c>
      <c r="C70" s="3">
        <v>87</v>
      </c>
      <c r="D70" s="26">
        <v>26761</v>
      </c>
      <c r="E70" s="26">
        <v>26761</v>
      </c>
      <c r="F70" s="170">
        <f t="shared" si="0"/>
        <v>0</v>
      </c>
      <c r="G70" s="285">
        <f t="shared" si="3"/>
        <v>0.9231779962192842</v>
      </c>
      <c r="H70" s="171">
        <f t="shared" si="1"/>
        <v>0</v>
      </c>
      <c r="I70" s="172">
        <f t="shared" si="2"/>
        <v>0.9231779962192842</v>
      </c>
      <c r="J70" s="36"/>
      <c r="K70" s="36"/>
    </row>
    <row r="71" spans="1:11" x14ac:dyDescent="0.25">
      <c r="A71" s="3">
        <v>51</v>
      </c>
      <c r="B71" s="3">
        <v>49690014</v>
      </c>
      <c r="C71" s="3">
        <v>57</v>
      </c>
      <c r="D71" s="26">
        <v>6820</v>
      </c>
      <c r="E71" s="26">
        <v>6820</v>
      </c>
      <c r="F71" s="170">
        <f t="shared" si="0"/>
        <v>0</v>
      </c>
      <c r="G71" s="285">
        <f t="shared" si="3"/>
        <v>0.60484075614366895</v>
      </c>
      <c r="H71" s="171">
        <f t="shared" si="1"/>
        <v>0</v>
      </c>
      <c r="I71" s="172">
        <f t="shared" si="2"/>
        <v>0.60484075614366895</v>
      </c>
      <c r="J71" s="36"/>
      <c r="K71" s="36"/>
    </row>
    <row r="72" spans="1:11" x14ac:dyDescent="0.25">
      <c r="A72" s="3">
        <v>52</v>
      </c>
      <c r="B72" s="3">
        <v>49690037</v>
      </c>
      <c r="C72" s="3">
        <v>42.2</v>
      </c>
      <c r="D72" s="26">
        <v>12899</v>
      </c>
      <c r="E72" s="26">
        <v>12899</v>
      </c>
      <c r="F72" s="170">
        <f t="shared" si="0"/>
        <v>0</v>
      </c>
      <c r="G72" s="285">
        <f t="shared" si="3"/>
        <v>0.44779438437303215</v>
      </c>
      <c r="H72" s="171">
        <f t="shared" si="1"/>
        <v>0</v>
      </c>
      <c r="I72" s="172">
        <f t="shared" si="2"/>
        <v>0.44779438437303215</v>
      </c>
      <c r="J72" s="36"/>
      <c r="K72" s="36"/>
    </row>
    <row r="73" spans="1:11" x14ac:dyDescent="0.25">
      <c r="A73" s="3">
        <v>53</v>
      </c>
      <c r="B73" s="3">
        <v>49690056</v>
      </c>
      <c r="C73" s="3">
        <v>45.5</v>
      </c>
      <c r="D73" s="26">
        <v>23022</v>
      </c>
      <c r="E73" s="26">
        <v>24100</v>
      </c>
      <c r="F73" s="170">
        <f t="shared" si="0"/>
        <v>0.92708000000000002</v>
      </c>
      <c r="G73" s="285"/>
      <c r="H73" s="171">
        <f t="shared" si="1"/>
        <v>0</v>
      </c>
      <c r="I73" s="172">
        <f t="shared" si="2"/>
        <v>0.92708000000000002</v>
      </c>
      <c r="J73" s="36"/>
      <c r="K73" s="36"/>
    </row>
    <row r="74" spans="1:11" x14ac:dyDescent="0.25">
      <c r="A74" s="3">
        <v>54</v>
      </c>
      <c r="B74" s="3">
        <v>49690032</v>
      </c>
      <c r="C74" s="3">
        <v>51.6</v>
      </c>
      <c r="D74" s="26">
        <v>27297</v>
      </c>
      <c r="E74" s="26">
        <v>29005</v>
      </c>
      <c r="F74" s="170">
        <f t="shared" si="0"/>
        <v>1.46888</v>
      </c>
      <c r="G74" s="285"/>
      <c r="H74" s="171">
        <f t="shared" si="1"/>
        <v>0</v>
      </c>
      <c r="I74" s="172">
        <f t="shared" si="2"/>
        <v>1.46888</v>
      </c>
      <c r="J74" s="36"/>
      <c r="K74" s="36"/>
    </row>
    <row r="75" spans="1:11" x14ac:dyDescent="0.25">
      <c r="A75" s="3">
        <v>55</v>
      </c>
      <c r="B75" s="3">
        <v>49690055</v>
      </c>
      <c r="C75" s="3">
        <v>52.7</v>
      </c>
      <c r="D75" s="26">
        <v>44657</v>
      </c>
      <c r="E75" s="26">
        <v>45689</v>
      </c>
      <c r="F75" s="170">
        <f t="shared" si="0"/>
        <v>0.88751999999999998</v>
      </c>
      <c r="G75" s="285"/>
      <c r="H75" s="171">
        <f t="shared" si="1"/>
        <v>0</v>
      </c>
      <c r="I75" s="172">
        <f t="shared" si="2"/>
        <v>0.88751999999999998</v>
      </c>
      <c r="J75" s="36"/>
      <c r="K75" s="36"/>
    </row>
    <row r="76" spans="1:11" x14ac:dyDescent="0.25">
      <c r="A76" s="3">
        <v>56</v>
      </c>
      <c r="B76" s="3">
        <v>49690058</v>
      </c>
      <c r="C76" s="3">
        <v>49.9</v>
      </c>
      <c r="D76" s="26">
        <v>34276</v>
      </c>
      <c r="E76" s="26">
        <v>35422</v>
      </c>
      <c r="F76" s="170">
        <f t="shared" si="0"/>
        <v>0.98555999999999999</v>
      </c>
      <c r="G76" s="285"/>
      <c r="H76" s="171">
        <f t="shared" si="1"/>
        <v>0</v>
      </c>
      <c r="I76" s="172">
        <f t="shared" si="2"/>
        <v>0.98555999999999999</v>
      </c>
      <c r="J76" s="36"/>
      <c r="K76" s="36"/>
    </row>
    <row r="77" spans="1:11" x14ac:dyDescent="0.25">
      <c r="A77" s="3">
        <v>57</v>
      </c>
      <c r="B77" s="3">
        <v>49690011</v>
      </c>
      <c r="C77" s="3">
        <v>79.5</v>
      </c>
      <c r="D77" s="26">
        <v>41108</v>
      </c>
      <c r="E77" s="26">
        <v>42392</v>
      </c>
      <c r="F77" s="170">
        <f t="shared" si="0"/>
        <v>1.1042399999999999</v>
      </c>
      <c r="G77" s="285"/>
      <c r="H77" s="171">
        <f t="shared" si="1"/>
        <v>0</v>
      </c>
      <c r="I77" s="172">
        <f t="shared" si="2"/>
        <v>1.1042399999999999</v>
      </c>
      <c r="J77" s="36"/>
      <c r="K77" s="36"/>
    </row>
    <row r="78" spans="1:11" x14ac:dyDescent="0.25">
      <c r="A78" s="3">
        <v>58</v>
      </c>
      <c r="B78" s="3">
        <v>49690061</v>
      </c>
      <c r="C78" s="3">
        <v>78.099999999999994</v>
      </c>
      <c r="D78" s="26">
        <v>59949</v>
      </c>
      <c r="E78" s="26">
        <v>61705</v>
      </c>
      <c r="F78" s="170">
        <f t="shared" si="0"/>
        <v>1.5101599999999999</v>
      </c>
      <c r="G78" s="285"/>
      <c r="H78" s="171">
        <f t="shared" si="1"/>
        <v>0</v>
      </c>
      <c r="I78" s="172">
        <f t="shared" si="2"/>
        <v>1.5101599999999999</v>
      </c>
      <c r="J78" s="36"/>
      <c r="K78" s="36"/>
    </row>
    <row r="79" spans="1:11" x14ac:dyDescent="0.25">
      <c r="A79" s="3">
        <v>59</v>
      </c>
      <c r="B79" s="3">
        <v>49690059</v>
      </c>
      <c r="C79" s="3">
        <v>87</v>
      </c>
      <c r="D79" s="26">
        <v>43860</v>
      </c>
      <c r="E79" s="26">
        <v>43860</v>
      </c>
      <c r="F79" s="170">
        <f t="shared" si="0"/>
        <v>0</v>
      </c>
      <c r="G79" s="285">
        <f t="shared" si="3"/>
        <v>0.9231779962192842</v>
      </c>
      <c r="H79" s="171">
        <f t="shared" si="1"/>
        <v>0</v>
      </c>
      <c r="I79" s="172">
        <f t="shared" si="2"/>
        <v>0.9231779962192842</v>
      </c>
      <c r="J79" s="36"/>
      <c r="K79" s="36"/>
    </row>
    <row r="80" spans="1:11" x14ac:dyDescent="0.25">
      <c r="A80" s="3">
        <v>60</v>
      </c>
      <c r="B80" s="3">
        <v>49690049</v>
      </c>
      <c r="C80" s="3">
        <v>56.7</v>
      </c>
      <c r="D80" s="26">
        <v>35439</v>
      </c>
      <c r="E80" s="26">
        <v>36103</v>
      </c>
      <c r="F80" s="170">
        <f t="shared" si="0"/>
        <v>0.57103999999999999</v>
      </c>
      <c r="G80" s="285"/>
      <c r="H80" s="171">
        <f t="shared" si="1"/>
        <v>0</v>
      </c>
      <c r="I80" s="172">
        <f t="shared" si="2"/>
        <v>0.57103999999999999</v>
      </c>
      <c r="J80" s="36"/>
      <c r="K80" s="36"/>
    </row>
    <row r="81" spans="1:11" x14ac:dyDescent="0.25">
      <c r="A81" s="3">
        <v>61</v>
      </c>
      <c r="B81" s="3">
        <v>49690044</v>
      </c>
      <c r="C81" s="3">
        <v>42.5</v>
      </c>
      <c r="D81" s="26">
        <v>27297</v>
      </c>
      <c r="E81" s="26">
        <v>28295</v>
      </c>
      <c r="F81" s="170">
        <f t="shared" si="0"/>
        <v>0.85827999999999993</v>
      </c>
      <c r="G81" s="285"/>
      <c r="H81" s="171">
        <f t="shared" si="1"/>
        <v>0</v>
      </c>
      <c r="I81" s="172">
        <f t="shared" si="2"/>
        <v>0.85827999999999993</v>
      </c>
      <c r="J81" s="36"/>
      <c r="K81" s="36"/>
    </row>
    <row r="82" spans="1:11" x14ac:dyDescent="0.25">
      <c r="A82" s="3">
        <v>62</v>
      </c>
      <c r="B82" s="3">
        <v>49690047</v>
      </c>
      <c r="C82" s="3">
        <v>45.1</v>
      </c>
      <c r="D82" s="26">
        <v>51166</v>
      </c>
      <c r="E82" s="26">
        <v>52125</v>
      </c>
      <c r="F82" s="170">
        <f t="shared" si="0"/>
        <v>0.82474000000000003</v>
      </c>
      <c r="G82" s="285"/>
      <c r="H82" s="171">
        <f t="shared" si="1"/>
        <v>0</v>
      </c>
      <c r="I82" s="172">
        <f t="shared" si="2"/>
        <v>0.82474000000000003</v>
      </c>
      <c r="J82" s="36"/>
      <c r="K82" s="36"/>
    </row>
    <row r="83" spans="1:11" x14ac:dyDescent="0.25">
      <c r="A83" s="3">
        <v>63</v>
      </c>
      <c r="B83" s="3">
        <v>17219687</v>
      </c>
      <c r="C83" s="3">
        <v>51.3</v>
      </c>
      <c r="D83" s="26">
        <v>10672</v>
      </c>
      <c r="E83" s="26">
        <v>12068</v>
      </c>
      <c r="F83" s="170">
        <f t="shared" si="0"/>
        <v>1.2005600000000001</v>
      </c>
      <c r="G83" s="285"/>
      <c r="H83" s="171">
        <f t="shared" si="1"/>
        <v>0</v>
      </c>
      <c r="I83" s="172">
        <f t="shared" si="2"/>
        <v>1.2005600000000001</v>
      </c>
      <c r="J83" s="36"/>
      <c r="K83" s="36"/>
    </row>
    <row r="84" spans="1:11" x14ac:dyDescent="0.25">
      <c r="A84" s="3">
        <v>64</v>
      </c>
      <c r="B84" s="52" t="s">
        <v>41</v>
      </c>
      <c r="C84" s="3">
        <v>52.3</v>
      </c>
      <c r="D84" s="29">
        <v>15.65</v>
      </c>
      <c r="E84" s="29">
        <v>16.61</v>
      </c>
      <c r="F84" s="170">
        <f>E84-D84</f>
        <v>0.95999999999999908</v>
      </c>
      <c r="G84" s="285"/>
      <c r="H84" s="171">
        <f t="shared" si="1"/>
        <v>0</v>
      </c>
      <c r="I84" s="172">
        <f t="shared" si="2"/>
        <v>0.95999999999999908</v>
      </c>
      <c r="J84" s="36"/>
      <c r="K84" s="36"/>
    </row>
    <row r="85" spans="1:11" x14ac:dyDescent="0.25">
      <c r="A85" s="3">
        <v>65</v>
      </c>
      <c r="B85" s="3">
        <v>49690060</v>
      </c>
      <c r="C85" s="3">
        <v>49.5</v>
      </c>
      <c r="D85" s="26">
        <v>41218</v>
      </c>
      <c r="E85" s="26">
        <v>42396</v>
      </c>
      <c r="F85" s="170">
        <f t="shared" ref="F85:F138" si="4">(E85-D85)*0.00086</f>
        <v>1.01308</v>
      </c>
      <c r="G85" s="285"/>
      <c r="H85" s="171">
        <f t="shared" si="1"/>
        <v>0</v>
      </c>
      <c r="I85" s="172">
        <f t="shared" si="2"/>
        <v>1.01308</v>
      </c>
      <c r="J85" s="36"/>
      <c r="K85" s="36"/>
    </row>
    <row r="86" spans="1:11" x14ac:dyDescent="0.25">
      <c r="A86" s="3">
        <v>66</v>
      </c>
      <c r="B86" s="3">
        <v>49690051</v>
      </c>
      <c r="C86" s="3">
        <v>78.900000000000006</v>
      </c>
      <c r="D86" s="26">
        <v>24237</v>
      </c>
      <c r="E86" s="26">
        <v>24406</v>
      </c>
      <c r="F86" s="170">
        <f t="shared" si="4"/>
        <v>0.14534</v>
      </c>
      <c r="G86" s="285"/>
      <c r="H86" s="171">
        <f t="shared" ref="H86:H138" si="5">C86/6906.1*$H$13</f>
        <v>0</v>
      </c>
      <c r="I86" s="172">
        <f t="shared" ref="I86:I138" si="6">F86+H86+G86</f>
        <v>0.14534</v>
      </c>
      <c r="J86" s="36"/>
      <c r="K86" s="36"/>
    </row>
    <row r="87" spans="1:11" x14ac:dyDescent="0.25">
      <c r="A87" s="3">
        <v>67</v>
      </c>
      <c r="B87" s="3">
        <v>49694374</v>
      </c>
      <c r="C87" s="3">
        <v>78.099999999999994</v>
      </c>
      <c r="D87" s="26">
        <v>7676</v>
      </c>
      <c r="E87" s="26">
        <v>7676</v>
      </c>
      <c r="F87" s="170">
        <f t="shared" si="4"/>
        <v>0</v>
      </c>
      <c r="G87" s="285">
        <f t="shared" si="3"/>
        <v>0.82873794833018499</v>
      </c>
      <c r="H87" s="171">
        <f t="shared" si="5"/>
        <v>0</v>
      </c>
      <c r="I87" s="172">
        <f t="shared" si="6"/>
        <v>0.82873794833018499</v>
      </c>
      <c r="J87" s="36"/>
      <c r="K87" s="36"/>
    </row>
    <row r="88" spans="1:11" x14ac:dyDescent="0.25">
      <c r="A88" s="3">
        <v>68</v>
      </c>
      <c r="B88" s="3">
        <v>49690030</v>
      </c>
      <c r="C88" s="3">
        <v>78.099999999999994</v>
      </c>
      <c r="D88" s="26">
        <v>40464</v>
      </c>
      <c r="E88" s="26">
        <v>42126</v>
      </c>
      <c r="F88" s="170">
        <f t="shared" si="4"/>
        <v>1.4293199999999999</v>
      </c>
      <c r="G88" s="285"/>
      <c r="H88" s="171">
        <f t="shared" si="5"/>
        <v>0</v>
      </c>
      <c r="I88" s="172">
        <f t="shared" si="6"/>
        <v>1.4293199999999999</v>
      </c>
      <c r="J88" s="36"/>
      <c r="K88" s="36"/>
    </row>
    <row r="89" spans="1:11" x14ac:dyDescent="0.25">
      <c r="A89" s="3">
        <v>69</v>
      </c>
      <c r="B89" s="3">
        <v>49690022</v>
      </c>
      <c r="C89" s="3">
        <v>56.8</v>
      </c>
      <c r="D89" s="26">
        <v>23228</v>
      </c>
      <c r="E89" s="26">
        <v>24272</v>
      </c>
      <c r="F89" s="170">
        <f t="shared" si="4"/>
        <v>0.89783999999999997</v>
      </c>
      <c r="G89" s="285"/>
      <c r="H89" s="171">
        <f t="shared" si="5"/>
        <v>0</v>
      </c>
      <c r="I89" s="172">
        <f t="shared" si="6"/>
        <v>0.89783999999999997</v>
      </c>
      <c r="J89" s="36"/>
      <c r="K89" s="36"/>
    </row>
    <row r="90" spans="1:11" x14ac:dyDescent="0.25">
      <c r="A90" s="3">
        <v>70</v>
      </c>
      <c r="B90" s="3">
        <v>49690018</v>
      </c>
      <c r="C90" s="3">
        <v>42</v>
      </c>
      <c r="D90" s="26">
        <v>29076</v>
      </c>
      <c r="E90" s="26">
        <v>29997</v>
      </c>
      <c r="F90" s="170">
        <f t="shared" si="4"/>
        <v>0.79205999999999999</v>
      </c>
      <c r="G90" s="285"/>
      <c r="H90" s="171">
        <f t="shared" si="5"/>
        <v>0</v>
      </c>
      <c r="I90" s="172">
        <f t="shared" si="6"/>
        <v>0.79205999999999999</v>
      </c>
      <c r="J90" s="36"/>
      <c r="K90" s="36"/>
    </row>
    <row r="91" spans="1:11" x14ac:dyDescent="0.25">
      <c r="A91" s="3">
        <v>71</v>
      </c>
      <c r="B91" s="3">
        <v>49690021</v>
      </c>
      <c r="C91" s="3">
        <v>45.2</v>
      </c>
      <c r="D91" s="26">
        <v>28109</v>
      </c>
      <c r="E91" s="26">
        <v>29045</v>
      </c>
      <c r="F91" s="170">
        <f t="shared" si="4"/>
        <v>0.80496000000000001</v>
      </c>
      <c r="G91" s="285"/>
      <c r="H91" s="171">
        <f t="shared" si="5"/>
        <v>0</v>
      </c>
      <c r="I91" s="172">
        <f t="shared" si="6"/>
        <v>0.80496000000000001</v>
      </c>
      <c r="J91" s="36"/>
      <c r="K91" s="36"/>
    </row>
    <row r="92" spans="1:11" x14ac:dyDescent="0.25">
      <c r="A92" s="3">
        <v>72</v>
      </c>
      <c r="B92" s="3">
        <v>49690037</v>
      </c>
      <c r="C92" s="3">
        <v>51.4</v>
      </c>
      <c r="D92" s="26">
        <v>4978</v>
      </c>
      <c r="E92" s="26">
        <v>4978</v>
      </c>
      <c r="F92" s="170">
        <f t="shared" si="4"/>
        <v>0</v>
      </c>
      <c r="G92" s="285">
        <f t="shared" si="3"/>
        <v>0.54541780466288747</v>
      </c>
      <c r="H92" s="171">
        <f t="shared" si="5"/>
        <v>0</v>
      </c>
      <c r="I92" s="172">
        <f t="shared" si="6"/>
        <v>0.54541780466288747</v>
      </c>
      <c r="J92" s="36"/>
      <c r="K92" s="36"/>
    </row>
    <row r="93" spans="1:11" x14ac:dyDescent="0.25">
      <c r="A93" s="3">
        <v>73</v>
      </c>
      <c r="B93" s="3">
        <v>49690034</v>
      </c>
      <c r="C93" s="3">
        <v>52.1</v>
      </c>
      <c r="D93" s="26">
        <v>38014</v>
      </c>
      <c r="E93" s="26">
        <v>39190</v>
      </c>
      <c r="F93" s="170">
        <f t="shared" si="4"/>
        <v>1.01136</v>
      </c>
      <c r="G93" s="285"/>
      <c r="H93" s="171">
        <f t="shared" si="5"/>
        <v>0</v>
      </c>
      <c r="I93" s="172">
        <f t="shared" si="6"/>
        <v>1.01136</v>
      </c>
      <c r="J93" s="36"/>
      <c r="K93" s="36"/>
    </row>
    <row r="94" spans="1:11" x14ac:dyDescent="0.25">
      <c r="A94" s="3">
        <v>74</v>
      </c>
      <c r="B94" s="3">
        <v>49777205</v>
      </c>
      <c r="C94" s="3">
        <v>49.7</v>
      </c>
      <c r="D94" s="26">
        <v>18842</v>
      </c>
      <c r="E94" s="26">
        <v>19223</v>
      </c>
      <c r="F94" s="170">
        <f t="shared" si="4"/>
        <v>0.32766000000000001</v>
      </c>
      <c r="G94" s="285"/>
      <c r="H94" s="171">
        <f t="shared" si="5"/>
        <v>0</v>
      </c>
      <c r="I94" s="172">
        <f t="shared" si="6"/>
        <v>0.32766000000000001</v>
      </c>
      <c r="J94" s="36"/>
      <c r="K94" s="36"/>
    </row>
    <row r="95" spans="1:11" x14ac:dyDescent="0.25">
      <c r="A95" s="3">
        <v>75</v>
      </c>
      <c r="B95" s="3">
        <v>49730686</v>
      </c>
      <c r="C95" s="3">
        <v>79</v>
      </c>
      <c r="D95" s="26">
        <v>44167</v>
      </c>
      <c r="E95" s="26">
        <v>45328</v>
      </c>
      <c r="F95" s="170">
        <f t="shared" si="4"/>
        <v>0.99846000000000001</v>
      </c>
      <c r="G95" s="285"/>
      <c r="H95" s="171">
        <f t="shared" si="5"/>
        <v>0</v>
      </c>
      <c r="I95" s="172">
        <f t="shared" si="6"/>
        <v>0.99846000000000001</v>
      </c>
      <c r="J95" s="36"/>
      <c r="K95" s="36"/>
    </row>
    <row r="96" spans="1:11" x14ac:dyDescent="0.25">
      <c r="A96" s="3">
        <v>76</v>
      </c>
      <c r="B96" s="3">
        <v>49690025</v>
      </c>
      <c r="C96" s="3">
        <v>78.3</v>
      </c>
      <c r="D96" s="26">
        <v>63034</v>
      </c>
      <c r="E96" s="26">
        <v>65055</v>
      </c>
      <c r="F96" s="170">
        <f t="shared" si="4"/>
        <v>1.7380599999999999</v>
      </c>
      <c r="G96" s="285"/>
      <c r="H96" s="171">
        <f t="shared" si="5"/>
        <v>0</v>
      </c>
      <c r="I96" s="172">
        <f t="shared" si="6"/>
        <v>1.7380599999999999</v>
      </c>
      <c r="J96" s="36"/>
      <c r="K96" s="36"/>
    </row>
    <row r="97" spans="1:11" x14ac:dyDescent="0.25">
      <c r="A97" s="3">
        <v>77</v>
      </c>
      <c r="B97" s="3">
        <v>49690042</v>
      </c>
      <c r="C97" s="3">
        <v>78.2</v>
      </c>
      <c r="D97" s="26">
        <v>14811</v>
      </c>
      <c r="E97" s="26">
        <v>17132</v>
      </c>
      <c r="F97" s="170">
        <f t="shared" si="4"/>
        <v>1.9960599999999999</v>
      </c>
      <c r="G97" s="285"/>
      <c r="H97" s="171">
        <f t="shared" si="5"/>
        <v>0</v>
      </c>
      <c r="I97" s="172">
        <f t="shared" si="6"/>
        <v>1.9960599999999999</v>
      </c>
      <c r="J97" s="36"/>
      <c r="K97" s="36"/>
    </row>
    <row r="98" spans="1:11" x14ac:dyDescent="0.25">
      <c r="A98" s="3">
        <v>78</v>
      </c>
      <c r="B98" s="3">
        <v>49730694</v>
      </c>
      <c r="C98" s="3">
        <v>56.7</v>
      </c>
      <c r="D98" s="26">
        <v>19696</v>
      </c>
      <c r="E98" s="26">
        <v>19729</v>
      </c>
      <c r="F98" s="170">
        <f t="shared" si="4"/>
        <v>2.8379999999999999E-2</v>
      </c>
      <c r="G98" s="285"/>
      <c r="H98" s="171">
        <f t="shared" si="5"/>
        <v>0</v>
      </c>
      <c r="I98" s="172">
        <f t="shared" si="6"/>
        <v>2.8379999999999999E-2</v>
      </c>
      <c r="J98" s="36"/>
      <c r="K98" s="36"/>
    </row>
    <row r="99" spans="1:11" x14ac:dyDescent="0.25">
      <c r="A99" s="3">
        <v>79</v>
      </c>
      <c r="B99" s="3">
        <v>49690039</v>
      </c>
      <c r="C99" s="3">
        <v>42</v>
      </c>
      <c r="D99" s="26">
        <v>3874</v>
      </c>
      <c r="E99" s="26">
        <v>3920</v>
      </c>
      <c r="F99" s="170">
        <f t="shared" si="4"/>
        <v>3.9559999999999998E-2</v>
      </c>
      <c r="G99" s="285"/>
      <c r="H99" s="171">
        <f t="shared" si="5"/>
        <v>0</v>
      </c>
      <c r="I99" s="172">
        <f t="shared" si="6"/>
        <v>3.9559999999999998E-2</v>
      </c>
      <c r="J99" s="36"/>
      <c r="K99" s="36"/>
    </row>
    <row r="100" spans="1:11" x14ac:dyDescent="0.25">
      <c r="A100" s="3">
        <v>80</v>
      </c>
      <c r="B100" s="3">
        <v>49730693</v>
      </c>
      <c r="C100" s="3">
        <v>44.9</v>
      </c>
      <c r="D100" s="26">
        <v>32797</v>
      </c>
      <c r="E100" s="26">
        <v>33737</v>
      </c>
      <c r="F100" s="170">
        <f t="shared" si="4"/>
        <v>0.80840000000000001</v>
      </c>
      <c r="G100" s="285"/>
      <c r="H100" s="171">
        <f t="shared" si="5"/>
        <v>0</v>
      </c>
      <c r="I100" s="172">
        <f t="shared" si="6"/>
        <v>0.80840000000000001</v>
      </c>
      <c r="J100" s="36"/>
      <c r="K100" s="36"/>
    </row>
    <row r="101" spans="1:11" x14ac:dyDescent="0.25">
      <c r="A101" s="3">
        <v>81</v>
      </c>
      <c r="B101" s="3">
        <v>49730689</v>
      </c>
      <c r="C101" s="3">
        <v>51.3</v>
      </c>
      <c r="D101" s="26">
        <v>21085</v>
      </c>
      <c r="E101" s="26">
        <v>22650</v>
      </c>
      <c r="F101" s="170">
        <f t="shared" si="4"/>
        <v>1.3458999999999999</v>
      </c>
      <c r="G101" s="285"/>
      <c r="H101" s="171">
        <f t="shared" si="5"/>
        <v>0</v>
      </c>
      <c r="I101" s="172">
        <f t="shared" si="6"/>
        <v>1.3458999999999999</v>
      </c>
      <c r="J101" s="36"/>
      <c r="K101" s="36"/>
    </row>
    <row r="102" spans="1:11" x14ac:dyDescent="0.25">
      <c r="A102" s="3">
        <v>82</v>
      </c>
      <c r="B102" s="3">
        <v>49777206</v>
      </c>
      <c r="C102" s="3">
        <v>51.6</v>
      </c>
      <c r="D102" s="26">
        <v>50600</v>
      </c>
      <c r="E102" s="26">
        <v>51966</v>
      </c>
      <c r="F102" s="170">
        <f t="shared" si="4"/>
        <v>1.17476</v>
      </c>
      <c r="G102" s="285"/>
      <c r="H102" s="171">
        <f t="shared" si="5"/>
        <v>0</v>
      </c>
      <c r="I102" s="172">
        <f t="shared" si="6"/>
        <v>1.17476</v>
      </c>
      <c r="J102" s="36"/>
      <c r="K102" s="36"/>
    </row>
    <row r="103" spans="1:11" x14ac:dyDescent="0.25">
      <c r="A103" s="3">
        <v>83</v>
      </c>
      <c r="B103" s="3">
        <v>49777193</v>
      </c>
      <c r="C103" s="3">
        <v>49.7</v>
      </c>
      <c r="D103" s="26">
        <v>14941</v>
      </c>
      <c r="E103" s="26">
        <v>15896</v>
      </c>
      <c r="F103" s="170">
        <f t="shared" si="4"/>
        <v>0.82130000000000003</v>
      </c>
      <c r="G103" s="285"/>
      <c r="H103" s="171">
        <f t="shared" si="5"/>
        <v>0</v>
      </c>
      <c r="I103" s="172">
        <f t="shared" si="6"/>
        <v>0.82130000000000003</v>
      </c>
      <c r="J103" s="36"/>
      <c r="K103" s="36"/>
    </row>
    <row r="104" spans="1:11" x14ac:dyDescent="0.25">
      <c r="A104" s="3">
        <v>84</v>
      </c>
      <c r="B104" s="3">
        <v>49777196</v>
      </c>
      <c r="C104" s="3">
        <v>75.7</v>
      </c>
      <c r="D104" s="26">
        <v>17732</v>
      </c>
      <c r="E104" s="26">
        <v>18931</v>
      </c>
      <c r="F104" s="170">
        <f t="shared" si="4"/>
        <v>1.0311399999999999</v>
      </c>
      <c r="G104" s="285"/>
      <c r="H104" s="171">
        <f t="shared" si="5"/>
        <v>0</v>
      </c>
      <c r="I104" s="172">
        <f t="shared" si="6"/>
        <v>1.0311399999999999</v>
      </c>
      <c r="J104" s="36"/>
      <c r="K104" s="36"/>
    </row>
    <row r="105" spans="1:11" x14ac:dyDescent="0.25">
      <c r="A105" s="3">
        <v>85</v>
      </c>
      <c r="B105" s="3">
        <v>49777188</v>
      </c>
      <c r="C105" s="3">
        <v>88.1</v>
      </c>
      <c r="D105" s="26">
        <v>42711</v>
      </c>
      <c r="E105" s="26">
        <v>44138</v>
      </c>
      <c r="F105" s="170">
        <f t="shared" si="4"/>
        <v>1.22722</v>
      </c>
      <c r="G105" s="285"/>
      <c r="H105" s="171">
        <f t="shared" si="5"/>
        <v>0</v>
      </c>
      <c r="I105" s="172">
        <f t="shared" si="6"/>
        <v>1.22722</v>
      </c>
      <c r="J105" s="36"/>
      <c r="K105" s="36"/>
    </row>
    <row r="106" spans="1:11" x14ac:dyDescent="0.25">
      <c r="A106" s="3">
        <v>86</v>
      </c>
      <c r="B106" s="3">
        <v>49690031</v>
      </c>
      <c r="C106" s="3">
        <v>49</v>
      </c>
      <c r="D106" s="26">
        <v>38078</v>
      </c>
      <c r="E106" s="26">
        <v>39231</v>
      </c>
      <c r="F106" s="170">
        <f t="shared" si="4"/>
        <v>0.99158000000000002</v>
      </c>
      <c r="G106" s="285"/>
      <c r="H106" s="171">
        <f t="shared" si="5"/>
        <v>0</v>
      </c>
      <c r="I106" s="172">
        <f t="shared" si="6"/>
        <v>0.99158000000000002</v>
      </c>
      <c r="J106" s="36"/>
      <c r="K106" s="36"/>
    </row>
    <row r="107" spans="1:11" x14ac:dyDescent="0.25">
      <c r="A107" s="3">
        <v>87</v>
      </c>
      <c r="B107" s="3">
        <v>49730696</v>
      </c>
      <c r="C107" s="3">
        <v>42.6</v>
      </c>
      <c r="D107" s="26">
        <v>21849</v>
      </c>
      <c r="E107" s="26">
        <v>23078</v>
      </c>
      <c r="F107" s="170">
        <f t="shared" si="4"/>
        <v>1.05694</v>
      </c>
      <c r="G107" s="285"/>
      <c r="H107" s="171">
        <f t="shared" si="5"/>
        <v>0</v>
      </c>
      <c r="I107" s="172">
        <f t="shared" si="6"/>
        <v>1.05694</v>
      </c>
      <c r="J107" s="36"/>
      <c r="K107" s="36"/>
    </row>
    <row r="108" spans="1:11" x14ac:dyDescent="0.25">
      <c r="A108" s="3">
        <v>88</v>
      </c>
      <c r="B108" s="3">
        <v>49777183</v>
      </c>
      <c r="C108" s="3">
        <v>45</v>
      </c>
      <c r="D108" s="26">
        <v>12927</v>
      </c>
      <c r="E108" s="26">
        <v>13635</v>
      </c>
      <c r="F108" s="170">
        <f t="shared" si="4"/>
        <v>0.60887999999999998</v>
      </c>
      <c r="G108" s="285"/>
      <c r="H108" s="171">
        <f t="shared" si="5"/>
        <v>0</v>
      </c>
      <c r="I108" s="172">
        <f t="shared" si="6"/>
        <v>0.60887999999999998</v>
      </c>
      <c r="J108" s="36"/>
      <c r="K108" s="36"/>
    </row>
    <row r="109" spans="1:11" x14ac:dyDescent="0.25">
      <c r="A109" s="3">
        <v>89</v>
      </c>
      <c r="B109" s="3">
        <v>49690045</v>
      </c>
      <c r="C109" s="3">
        <v>51.2</v>
      </c>
      <c r="D109" s="26">
        <v>41857</v>
      </c>
      <c r="E109" s="26">
        <v>42811</v>
      </c>
      <c r="F109" s="170">
        <f t="shared" si="4"/>
        <v>0.82043999999999995</v>
      </c>
      <c r="G109" s="285"/>
      <c r="H109" s="171">
        <f t="shared" si="5"/>
        <v>0</v>
      </c>
      <c r="I109" s="172">
        <f t="shared" si="6"/>
        <v>0.82043999999999995</v>
      </c>
      <c r="J109" s="36"/>
      <c r="K109" s="36"/>
    </row>
    <row r="110" spans="1:11" x14ac:dyDescent="0.25">
      <c r="A110" s="3">
        <v>90</v>
      </c>
      <c r="B110" s="3">
        <v>49777189</v>
      </c>
      <c r="C110" s="3">
        <v>52.1</v>
      </c>
      <c r="D110" s="26">
        <v>34043</v>
      </c>
      <c r="E110" s="26">
        <v>35937</v>
      </c>
      <c r="F110" s="170">
        <f t="shared" si="4"/>
        <v>1.6288400000000001</v>
      </c>
      <c r="G110" s="285"/>
      <c r="H110" s="171">
        <f t="shared" si="5"/>
        <v>0</v>
      </c>
      <c r="I110" s="172">
        <f t="shared" si="6"/>
        <v>1.6288400000000001</v>
      </c>
      <c r="J110" s="36"/>
      <c r="K110" s="36"/>
    </row>
    <row r="111" spans="1:11" x14ac:dyDescent="0.25">
      <c r="A111" s="3">
        <v>91</v>
      </c>
      <c r="B111" s="3">
        <v>49777185</v>
      </c>
      <c r="C111" s="3">
        <v>49.8</v>
      </c>
      <c r="D111" s="26">
        <v>44129</v>
      </c>
      <c r="E111" s="26">
        <v>45082</v>
      </c>
      <c r="F111" s="170">
        <f t="shared" si="4"/>
        <v>0.81957999999999998</v>
      </c>
      <c r="G111" s="285"/>
      <c r="H111" s="171">
        <f t="shared" si="5"/>
        <v>0</v>
      </c>
      <c r="I111" s="172">
        <f t="shared" si="6"/>
        <v>0.81957999999999998</v>
      </c>
      <c r="J111" s="36"/>
      <c r="K111" s="36"/>
    </row>
    <row r="112" spans="1:11" x14ac:dyDescent="0.25">
      <c r="A112" s="3">
        <v>92</v>
      </c>
      <c r="B112" s="3">
        <v>49777190</v>
      </c>
      <c r="C112" s="3">
        <v>75.5</v>
      </c>
      <c r="D112" s="26">
        <v>38972</v>
      </c>
      <c r="E112" s="26">
        <v>39553</v>
      </c>
      <c r="F112" s="170">
        <f t="shared" si="4"/>
        <v>0.49965999999999999</v>
      </c>
      <c r="G112" s="285"/>
      <c r="H112" s="171">
        <f t="shared" si="5"/>
        <v>0</v>
      </c>
      <c r="I112" s="172">
        <f t="shared" si="6"/>
        <v>0.49965999999999999</v>
      </c>
      <c r="J112" s="36"/>
      <c r="K112" s="36"/>
    </row>
    <row r="113" spans="1:11" x14ac:dyDescent="0.25">
      <c r="A113" s="3">
        <v>93</v>
      </c>
      <c r="B113" s="3">
        <v>49730704</v>
      </c>
      <c r="C113" s="3">
        <v>34</v>
      </c>
      <c r="D113" s="26">
        <v>8818</v>
      </c>
      <c r="E113" s="26">
        <v>8878</v>
      </c>
      <c r="F113" s="170">
        <f t="shared" si="4"/>
        <v>5.16E-2</v>
      </c>
      <c r="G113" s="285"/>
      <c r="H113" s="171">
        <f t="shared" si="5"/>
        <v>0</v>
      </c>
      <c r="I113" s="172">
        <f t="shared" si="6"/>
        <v>5.16E-2</v>
      </c>
      <c r="J113" s="36"/>
      <c r="K113" s="36"/>
    </row>
    <row r="114" spans="1:11" x14ac:dyDescent="0.25">
      <c r="A114" s="97" t="s">
        <v>3</v>
      </c>
      <c r="B114" s="97" t="s">
        <v>120</v>
      </c>
      <c r="C114" s="3">
        <v>49.1</v>
      </c>
      <c r="D114" s="17">
        <v>3.36</v>
      </c>
      <c r="E114" s="17">
        <v>4.6390000000000002</v>
      </c>
      <c r="F114" s="170">
        <f>E114-D114</f>
        <v>1.2790000000000004</v>
      </c>
      <c r="G114" s="285"/>
      <c r="H114" s="171">
        <f t="shared" si="5"/>
        <v>0</v>
      </c>
      <c r="I114" s="172">
        <f t="shared" si="6"/>
        <v>1.2790000000000004</v>
      </c>
      <c r="J114" s="36"/>
      <c r="K114" s="36"/>
    </row>
    <row r="115" spans="1:11" x14ac:dyDescent="0.25">
      <c r="A115" s="3">
        <v>94</v>
      </c>
      <c r="B115" s="3">
        <v>49777209</v>
      </c>
      <c r="C115" s="3">
        <v>48.5</v>
      </c>
      <c r="D115" s="26">
        <v>4627</v>
      </c>
      <c r="E115" s="26">
        <v>4765</v>
      </c>
      <c r="F115" s="170">
        <f t="shared" si="4"/>
        <v>0.11867999999999999</v>
      </c>
      <c r="G115" s="285"/>
      <c r="H115" s="171">
        <f t="shared" si="5"/>
        <v>0</v>
      </c>
      <c r="I115" s="172">
        <f t="shared" si="6"/>
        <v>0.11867999999999999</v>
      </c>
      <c r="J115" s="36"/>
      <c r="K115" s="36"/>
    </row>
    <row r="116" spans="1:11" x14ac:dyDescent="0.25">
      <c r="A116" s="3">
        <v>95</v>
      </c>
      <c r="B116" s="3">
        <v>49777195</v>
      </c>
      <c r="C116" s="3">
        <v>42.4</v>
      </c>
      <c r="D116" s="26">
        <v>23642</v>
      </c>
      <c r="E116" s="26">
        <v>24823</v>
      </c>
      <c r="F116" s="170">
        <f t="shared" si="4"/>
        <v>1.01566</v>
      </c>
      <c r="G116" s="285"/>
      <c r="H116" s="171">
        <f t="shared" si="5"/>
        <v>0</v>
      </c>
      <c r="I116" s="172">
        <f t="shared" si="6"/>
        <v>1.01566</v>
      </c>
      <c r="J116" s="36"/>
      <c r="K116" s="36"/>
    </row>
    <row r="117" spans="1:11" x14ac:dyDescent="0.25">
      <c r="A117" s="3">
        <v>96</v>
      </c>
      <c r="B117" s="3">
        <v>49777187</v>
      </c>
      <c r="C117" s="3">
        <v>46</v>
      </c>
      <c r="D117" s="26">
        <v>39348</v>
      </c>
      <c r="E117" s="26">
        <v>40509</v>
      </c>
      <c r="F117" s="170">
        <f t="shared" si="4"/>
        <v>0.99846000000000001</v>
      </c>
      <c r="G117" s="285"/>
      <c r="H117" s="171">
        <f t="shared" si="5"/>
        <v>0</v>
      </c>
      <c r="I117" s="172">
        <f t="shared" si="6"/>
        <v>0.99846000000000001</v>
      </c>
      <c r="J117" s="36"/>
      <c r="K117" s="36"/>
    </row>
    <row r="118" spans="1:11" x14ac:dyDescent="0.25">
      <c r="A118" s="3">
        <v>97</v>
      </c>
      <c r="B118" s="3">
        <v>49730692</v>
      </c>
      <c r="C118" s="3">
        <v>52.4</v>
      </c>
      <c r="D118" s="26">
        <v>21596</v>
      </c>
      <c r="E118" s="26">
        <v>22465</v>
      </c>
      <c r="F118" s="170">
        <f t="shared" si="4"/>
        <v>0.74734</v>
      </c>
      <c r="G118" s="285"/>
      <c r="H118" s="171">
        <f t="shared" si="5"/>
        <v>0</v>
      </c>
      <c r="I118" s="172">
        <f t="shared" si="6"/>
        <v>0.74734</v>
      </c>
      <c r="J118" s="36"/>
      <c r="K118" s="36"/>
    </row>
    <row r="119" spans="1:11" x14ac:dyDescent="0.25">
      <c r="A119" s="3">
        <v>98</v>
      </c>
      <c r="B119" s="3">
        <v>49730699</v>
      </c>
      <c r="C119" s="3">
        <v>51.7</v>
      </c>
      <c r="D119" s="26">
        <v>48820</v>
      </c>
      <c r="E119" s="26">
        <v>49410</v>
      </c>
      <c r="F119" s="170">
        <f t="shared" si="4"/>
        <v>0.50739999999999996</v>
      </c>
      <c r="G119" s="285"/>
      <c r="H119" s="171">
        <f t="shared" si="5"/>
        <v>0</v>
      </c>
      <c r="I119" s="172">
        <f t="shared" si="6"/>
        <v>0.50739999999999996</v>
      </c>
      <c r="J119" s="36"/>
      <c r="K119" s="36"/>
    </row>
    <row r="120" spans="1:11" x14ac:dyDescent="0.25">
      <c r="A120" s="3">
        <v>99</v>
      </c>
      <c r="B120" s="3">
        <v>49730683</v>
      </c>
      <c r="C120" s="3">
        <v>50.1</v>
      </c>
      <c r="D120" s="26">
        <v>39947</v>
      </c>
      <c r="E120" s="26">
        <v>41376</v>
      </c>
      <c r="F120" s="170">
        <f t="shared" si="4"/>
        <v>1.2289399999999999</v>
      </c>
      <c r="G120" s="285"/>
      <c r="H120" s="171">
        <f t="shared" si="5"/>
        <v>0</v>
      </c>
      <c r="I120" s="172">
        <f t="shared" si="6"/>
        <v>1.2289399999999999</v>
      </c>
      <c r="J120" s="36"/>
      <c r="K120" s="36"/>
    </row>
    <row r="121" spans="1:11" x14ac:dyDescent="0.25">
      <c r="A121" s="3">
        <v>100</v>
      </c>
      <c r="B121" s="3">
        <v>49730685</v>
      </c>
      <c r="C121" s="3">
        <v>76.599999999999994</v>
      </c>
      <c r="D121" s="26">
        <v>29505</v>
      </c>
      <c r="E121" s="26">
        <v>30823</v>
      </c>
      <c r="F121" s="170">
        <f t="shared" si="4"/>
        <v>1.13348</v>
      </c>
      <c r="G121" s="285"/>
      <c r="H121" s="171">
        <f t="shared" si="5"/>
        <v>0</v>
      </c>
      <c r="I121" s="172">
        <f t="shared" si="6"/>
        <v>1.13348</v>
      </c>
      <c r="J121" s="36"/>
      <c r="K121" s="36"/>
    </row>
    <row r="122" spans="1:11" x14ac:dyDescent="0.25">
      <c r="A122" s="3">
        <v>101</v>
      </c>
      <c r="B122" s="3">
        <v>49730406</v>
      </c>
      <c r="C122" s="3">
        <v>90.4</v>
      </c>
      <c r="D122" s="26">
        <v>77619</v>
      </c>
      <c r="E122" s="26">
        <v>80214</v>
      </c>
      <c r="F122" s="170">
        <f t="shared" si="4"/>
        <v>2.2317</v>
      </c>
      <c r="G122" s="285"/>
      <c r="H122" s="171">
        <f t="shared" si="5"/>
        <v>0</v>
      </c>
      <c r="I122" s="172">
        <f t="shared" si="6"/>
        <v>2.2317</v>
      </c>
      <c r="J122" s="36"/>
      <c r="K122" s="36"/>
    </row>
    <row r="123" spans="1:11" x14ac:dyDescent="0.25">
      <c r="A123" s="3">
        <v>102</v>
      </c>
      <c r="B123" s="3">
        <v>49730702</v>
      </c>
      <c r="C123" s="3">
        <v>48</v>
      </c>
      <c r="D123" s="26">
        <v>38265</v>
      </c>
      <c r="E123" s="26">
        <v>39501</v>
      </c>
      <c r="F123" s="170">
        <f t="shared" si="4"/>
        <v>1.0629599999999999</v>
      </c>
      <c r="G123" s="285"/>
      <c r="H123" s="171">
        <f t="shared" si="5"/>
        <v>0</v>
      </c>
      <c r="I123" s="172">
        <f t="shared" si="6"/>
        <v>1.0629599999999999</v>
      </c>
      <c r="J123" s="36"/>
      <c r="K123" s="36"/>
    </row>
    <row r="124" spans="1:11" x14ac:dyDescent="0.25">
      <c r="A124" s="3">
        <v>103</v>
      </c>
      <c r="B124" s="3">
        <v>49730700</v>
      </c>
      <c r="C124" s="3">
        <v>42.5</v>
      </c>
      <c r="D124" s="26">
        <v>32934</v>
      </c>
      <c r="E124" s="26">
        <v>33822</v>
      </c>
      <c r="F124" s="170">
        <f t="shared" si="4"/>
        <v>0.76368000000000003</v>
      </c>
      <c r="G124" s="285"/>
      <c r="H124" s="171">
        <f t="shared" si="5"/>
        <v>0</v>
      </c>
      <c r="I124" s="172">
        <f t="shared" si="6"/>
        <v>0.76368000000000003</v>
      </c>
      <c r="J124" s="36"/>
      <c r="K124" s="36"/>
    </row>
    <row r="125" spans="1:11" x14ac:dyDescent="0.25">
      <c r="A125" s="3">
        <v>104</v>
      </c>
      <c r="B125" s="3">
        <v>49730705</v>
      </c>
      <c r="C125" s="3">
        <v>45.4</v>
      </c>
      <c r="D125" s="26">
        <v>6785</v>
      </c>
      <c r="E125" s="26">
        <v>6785</v>
      </c>
      <c r="F125" s="170">
        <f t="shared" si="4"/>
        <v>0</v>
      </c>
      <c r="G125" s="285">
        <f t="shared" ref="G125:G137" si="7">C125*(H$12/E$19)</f>
        <v>0.48175035664776439</v>
      </c>
      <c r="H125" s="171">
        <f t="shared" si="5"/>
        <v>0</v>
      </c>
      <c r="I125" s="172">
        <f t="shared" si="6"/>
        <v>0.48175035664776439</v>
      </c>
      <c r="J125" s="36"/>
      <c r="K125" s="36"/>
    </row>
    <row r="126" spans="1:11" x14ac:dyDescent="0.25">
      <c r="A126" s="3">
        <v>105</v>
      </c>
      <c r="B126" s="3">
        <v>49730684</v>
      </c>
      <c r="C126" s="3">
        <v>51.7</v>
      </c>
      <c r="D126" s="26">
        <v>34884</v>
      </c>
      <c r="E126" s="26">
        <v>36252</v>
      </c>
      <c r="F126" s="170">
        <f t="shared" si="4"/>
        <v>1.17648</v>
      </c>
      <c r="G126" s="285"/>
      <c r="H126" s="171">
        <f t="shared" si="5"/>
        <v>0</v>
      </c>
      <c r="I126" s="172">
        <f t="shared" si="6"/>
        <v>1.17648</v>
      </c>
      <c r="J126" s="36"/>
      <c r="K126" s="36"/>
    </row>
    <row r="127" spans="1:11" x14ac:dyDescent="0.25">
      <c r="A127" s="3">
        <v>106</v>
      </c>
      <c r="B127" s="3">
        <v>49730698</v>
      </c>
      <c r="C127" s="3">
        <v>51.8</v>
      </c>
      <c r="D127" s="26">
        <v>40724</v>
      </c>
      <c r="E127" s="26">
        <v>42426</v>
      </c>
      <c r="F127" s="170">
        <f t="shared" si="4"/>
        <v>1.4637199999999999</v>
      </c>
      <c r="G127" s="285"/>
      <c r="H127" s="171">
        <f t="shared" si="5"/>
        <v>0</v>
      </c>
      <c r="I127" s="172">
        <f t="shared" si="6"/>
        <v>1.4637199999999999</v>
      </c>
      <c r="J127" s="36"/>
      <c r="K127" s="36"/>
    </row>
    <row r="128" spans="1:11" x14ac:dyDescent="0.25">
      <c r="A128" s="3">
        <v>107</v>
      </c>
      <c r="B128" s="3">
        <v>49730701</v>
      </c>
      <c r="C128" s="3">
        <v>49.9</v>
      </c>
      <c r="D128" s="26">
        <v>7882</v>
      </c>
      <c r="E128" s="26">
        <v>8858</v>
      </c>
      <c r="F128" s="170">
        <f t="shared" si="4"/>
        <v>0.83935999999999999</v>
      </c>
      <c r="G128" s="285"/>
      <c r="H128" s="171">
        <f t="shared" si="5"/>
        <v>0</v>
      </c>
      <c r="I128" s="172">
        <f t="shared" si="6"/>
        <v>0.83935999999999999</v>
      </c>
      <c r="J128" s="36"/>
      <c r="K128" s="36"/>
    </row>
    <row r="129" spans="1:11" x14ac:dyDescent="0.25">
      <c r="A129" s="3">
        <v>108</v>
      </c>
      <c r="B129" s="3">
        <v>49730688</v>
      </c>
      <c r="C129" s="3">
        <v>55.3</v>
      </c>
      <c r="D129" s="26">
        <v>2967</v>
      </c>
      <c r="E129" s="26">
        <v>2967</v>
      </c>
      <c r="F129" s="170">
        <f t="shared" si="4"/>
        <v>0</v>
      </c>
      <c r="G129" s="285">
        <f t="shared" si="7"/>
        <v>0.58680164587271744</v>
      </c>
      <c r="H129" s="171">
        <f t="shared" si="5"/>
        <v>0</v>
      </c>
      <c r="I129" s="172">
        <f t="shared" si="6"/>
        <v>0.58680164587271744</v>
      </c>
      <c r="J129" s="36"/>
      <c r="K129" s="36"/>
    </row>
    <row r="130" spans="1:11" x14ac:dyDescent="0.25">
      <c r="A130" s="3">
        <v>109</v>
      </c>
      <c r="B130" s="3">
        <v>49730703</v>
      </c>
      <c r="C130" s="3">
        <v>61.8</v>
      </c>
      <c r="D130" s="26">
        <v>47260</v>
      </c>
      <c r="E130" s="26">
        <v>48946</v>
      </c>
      <c r="F130" s="170">
        <f t="shared" si="4"/>
        <v>1.4499599999999999</v>
      </c>
      <c r="G130" s="285"/>
      <c r="H130" s="171">
        <f t="shared" si="5"/>
        <v>0</v>
      </c>
      <c r="I130" s="172">
        <f t="shared" si="6"/>
        <v>1.4499599999999999</v>
      </c>
      <c r="J130" s="36"/>
      <c r="K130" s="36"/>
    </row>
    <row r="131" spans="1:11" x14ac:dyDescent="0.25">
      <c r="A131" s="3">
        <v>110</v>
      </c>
      <c r="B131" s="3">
        <v>49730697</v>
      </c>
      <c r="C131" s="3">
        <v>47.7</v>
      </c>
      <c r="D131" s="26">
        <v>39689</v>
      </c>
      <c r="E131" s="26">
        <v>40876</v>
      </c>
      <c r="F131" s="170">
        <f t="shared" si="4"/>
        <v>1.0208200000000001</v>
      </c>
      <c r="G131" s="285"/>
      <c r="H131" s="171">
        <f t="shared" si="5"/>
        <v>0</v>
      </c>
      <c r="I131" s="172">
        <f t="shared" si="6"/>
        <v>1.0208200000000001</v>
      </c>
      <c r="J131" s="36"/>
      <c r="K131" s="36"/>
    </row>
    <row r="132" spans="1:11" x14ac:dyDescent="0.25">
      <c r="A132" s="3">
        <v>111</v>
      </c>
      <c r="B132" s="3">
        <v>49690048</v>
      </c>
      <c r="C132" s="3">
        <v>51.2</v>
      </c>
      <c r="D132" s="26">
        <v>31470</v>
      </c>
      <c r="E132" s="26">
        <v>32805</v>
      </c>
      <c r="F132" s="170">
        <f t="shared" si="4"/>
        <v>1.1480999999999999</v>
      </c>
      <c r="G132" s="285"/>
      <c r="H132" s="171">
        <f t="shared" si="5"/>
        <v>0</v>
      </c>
      <c r="I132" s="172">
        <f t="shared" si="6"/>
        <v>1.1480999999999999</v>
      </c>
      <c r="J132" s="36"/>
      <c r="K132" s="36"/>
    </row>
    <row r="133" spans="1:11" x14ac:dyDescent="0.25">
      <c r="A133" s="3">
        <v>112</v>
      </c>
      <c r="B133" s="3">
        <v>49777198</v>
      </c>
      <c r="C133" s="3">
        <v>51.9</v>
      </c>
      <c r="D133" s="26">
        <v>46021</v>
      </c>
      <c r="E133" s="26">
        <v>47650</v>
      </c>
      <c r="F133" s="170">
        <f t="shared" si="4"/>
        <v>1.4009400000000001</v>
      </c>
      <c r="G133" s="285"/>
      <c r="H133" s="171">
        <f t="shared" si="5"/>
        <v>0</v>
      </c>
      <c r="I133" s="172">
        <f t="shared" si="6"/>
        <v>1.4009400000000001</v>
      </c>
      <c r="J133" s="36"/>
      <c r="K133" s="36"/>
    </row>
    <row r="134" spans="1:11" x14ac:dyDescent="0.25">
      <c r="A134" s="3">
        <v>113</v>
      </c>
      <c r="B134" s="3">
        <v>49690041</v>
      </c>
      <c r="C134" s="3">
        <v>50.1</v>
      </c>
      <c r="D134" s="26">
        <v>28701</v>
      </c>
      <c r="E134" s="26">
        <v>29255</v>
      </c>
      <c r="F134" s="170">
        <f t="shared" si="4"/>
        <v>0.47643999999999997</v>
      </c>
      <c r="G134" s="285"/>
      <c r="H134" s="171">
        <f t="shared" si="5"/>
        <v>0</v>
      </c>
      <c r="I134" s="172">
        <f t="shared" si="6"/>
        <v>0.47643999999999997</v>
      </c>
      <c r="J134" s="36"/>
      <c r="K134" s="36"/>
    </row>
    <row r="135" spans="1:11" x14ac:dyDescent="0.25">
      <c r="A135" s="3">
        <v>114</v>
      </c>
      <c r="B135" s="3">
        <v>49777212</v>
      </c>
      <c r="C135" s="3">
        <v>61.1</v>
      </c>
      <c r="D135" s="26">
        <v>21383</v>
      </c>
      <c r="E135" s="26">
        <v>21383</v>
      </c>
      <c r="F135" s="170">
        <f t="shared" si="4"/>
        <v>0</v>
      </c>
      <c r="G135" s="285">
        <f t="shared" si="7"/>
        <v>0.64834684562066969</v>
      </c>
      <c r="H135" s="171">
        <f t="shared" si="5"/>
        <v>0</v>
      </c>
      <c r="I135" s="172">
        <f t="shared" si="6"/>
        <v>0.64834684562066969</v>
      </c>
      <c r="J135" s="36"/>
      <c r="K135" s="36"/>
    </row>
    <row r="136" spans="1:11" x14ac:dyDescent="0.25">
      <c r="A136" s="3">
        <v>115</v>
      </c>
      <c r="B136" s="3">
        <v>49730687</v>
      </c>
      <c r="C136" s="3">
        <v>59.9</v>
      </c>
      <c r="D136" s="26">
        <v>45631</v>
      </c>
      <c r="E136" s="26">
        <v>47185</v>
      </c>
      <c r="F136" s="170">
        <f t="shared" si="4"/>
        <v>1.3364400000000001</v>
      </c>
      <c r="G136" s="285"/>
      <c r="H136" s="171">
        <f t="shared" si="5"/>
        <v>0</v>
      </c>
      <c r="I136" s="172">
        <f t="shared" si="6"/>
        <v>1.3364400000000001</v>
      </c>
      <c r="J136" s="36"/>
      <c r="K136" s="36"/>
    </row>
    <row r="137" spans="1:11" x14ac:dyDescent="0.25">
      <c r="A137" s="3">
        <v>116</v>
      </c>
      <c r="B137" s="3">
        <v>49730690</v>
      </c>
      <c r="C137" s="3">
        <v>45.8</v>
      </c>
      <c r="D137" s="26">
        <v>13061</v>
      </c>
      <c r="E137" s="26">
        <v>13061</v>
      </c>
      <c r="F137" s="170">
        <f t="shared" si="4"/>
        <v>0</v>
      </c>
      <c r="G137" s="285">
        <f t="shared" si="7"/>
        <v>0.48599485318210595</v>
      </c>
      <c r="H137" s="171">
        <f t="shared" si="5"/>
        <v>0</v>
      </c>
      <c r="I137" s="172">
        <f t="shared" si="6"/>
        <v>0.48599485318210595</v>
      </c>
      <c r="J137" s="36"/>
      <c r="K137" s="36"/>
    </row>
    <row r="138" spans="1:11" x14ac:dyDescent="0.25">
      <c r="A138" s="3">
        <v>117</v>
      </c>
      <c r="B138" s="3">
        <v>49730691</v>
      </c>
      <c r="C138" s="3">
        <v>51.6</v>
      </c>
      <c r="D138" s="26">
        <v>44136</v>
      </c>
      <c r="E138" s="26">
        <v>45327</v>
      </c>
      <c r="F138" s="170">
        <f t="shared" si="4"/>
        <v>1.0242599999999999</v>
      </c>
      <c r="G138" s="285"/>
      <c r="H138" s="171">
        <f t="shared" si="5"/>
        <v>0</v>
      </c>
      <c r="I138" s="172">
        <f t="shared" si="6"/>
        <v>1.0242599999999999</v>
      </c>
      <c r="J138" s="36"/>
      <c r="K138" s="36"/>
    </row>
    <row r="139" spans="1:11" x14ac:dyDescent="0.25">
      <c r="A139" s="231" t="s">
        <v>4</v>
      </c>
      <c r="B139" s="232"/>
      <c r="C139" s="44">
        <f>SUM(C21:C138)</f>
        <v>6906.1</v>
      </c>
      <c r="D139" s="26"/>
      <c r="E139" s="26"/>
      <c r="F139" s="172">
        <f>SUM(F21:F138)</f>
        <v>109.65697999999998</v>
      </c>
      <c r="G139" s="172">
        <f>SUM(G21:G138)</f>
        <v>8.4200200000000223</v>
      </c>
      <c r="H139" s="172">
        <f>SUM(H21:H138)</f>
        <v>0</v>
      </c>
      <c r="I139" s="172">
        <f>SUM(I21:I138)</f>
        <v>118.07699999999997</v>
      </c>
      <c r="J139" s="36"/>
      <c r="K139" s="36"/>
    </row>
    <row r="140" spans="1:1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</sheetData>
  <mergeCells count="29">
    <mergeCell ref="A139:B139"/>
    <mergeCell ref="K4:L8"/>
    <mergeCell ref="K12:L14"/>
    <mergeCell ref="A15:D15"/>
    <mergeCell ref="E15:F15"/>
    <mergeCell ref="A16:D16"/>
    <mergeCell ref="E16:F16"/>
    <mergeCell ref="A17:B19"/>
    <mergeCell ref="C17:D17"/>
    <mergeCell ref="C18:D18"/>
    <mergeCell ref="C19:D19"/>
    <mergeCell ref="A11:D13"/>
    <mergeCell ref="E11:F11"/>
    <mergeCell ref="E12:F12"/>
    <mergeCell ref="E13:F13"/>
    <mergeCell ref="A14:D14"/>
    <mergeCell ref="E14:F14"/>
    <mergeCell ref="A8:D8"/>
    <mergeCell ref="E8:F8"/>
    <mergeCell ref="A9:D9"/>
    <mergeCell ref="E9:F9"/>
    <mergeCell ref="A10:D10"/>
    <mergeCell ref="E10:F10"/>
    <mergeCell ref="A1:I1"/>
    <mergeCell ref="A3:I3"/>
    <mergeCell ref="A4:I4"/>
    <mergeCell ref="A6:H6"/>
    <mergeCell ref="A7:D7"/>
    <mergeCell ref="E7:F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8"/>
  <sheetViews>
    <sheetView workbookViewId="0">
      <pane xSplit="2" ySplit="18" topLeftCell="C79" activePane="bottomRight" state="frozen"/>
      <selection pane="topRight" activeCell="C1" sqref="C1"/>
      <selection pane="bottomLeft" activeCell="A19" sqref="A19"/>
      <selection pane="bottomRight" activeCell="F80" sqref="F80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82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54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82"/>
      <c r="F5" s="82"/>
      <c r="G5" s="82"/>
      <c r="H5" s="82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55</v>
      </c>
      <c r="H7" s="68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>
        <v>159.334</v>
      </c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105.86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101.64587999999999</v>
      </c>
      <c r="H11" s="63"/>
      <c r="I11" s="62"/>
      <c r="J11" s="224" t="s">
        <v>38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4.2141200000000083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v>17.369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>
        <f>G8-G10-G13-G14</f>
        <v>36.105000000000004</v>
      </c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50</v>
      </c>
      <c r="E18" s="12" t="s">
        <v>57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33685</v>
      </c>
      <c r="E19" s="25">
        <v>35330</v>
      </c>
      <c r="F19" s="2">
        <f t="shared" ref="F19:F81" si="0">(E19-D19)*0.00086</f>
        <v>1.4147000000000001</v>
      </c>
      <c r="G19" s="14">
        <f>C19/6908.6*$G$12</f>
        <v>3.1536057088266858E-2</v>
      </c>
      <c r="H19" s="15">
        <f t="shared" ref="H19:H82" si="1">F19+G19</f>
        <v>1.4462360570882669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26269</v>
      </c>
      <c r="E20" s="25">
        <v>27559</v>
      </c>
      <c r="F20" s="2">
        <f t="shared" si="0"/>
        <v>1.1093999999999999</v>
      </c>
      <c r="G20" s="14">
        <f>C20/6908.6*$G$12</f>
        <v>2.9767109978866977E-2</v>
      </c>
      <c r="H20" s="15">
        <f t="shared" si="1"/>
        <v>1.1391671099788669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29147</v>
      </c>
      <c r="E21" s="25">
        <v>30629</v>
      </c>
      <c r="F21" s="2">
        <f t="shared" si="0"/>
        <v>1.2745199999999999</v>
      </c>
      <c r="G21" s="14">
        <f>C21/6908.6*$G$12</f>
        <v>4.8676544596589856E-2</v>
      </c>
      <c r="H21" s="15">
        <f t="shared" si="1"/>
        <v>1.3231965445965896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61002</v>
      </c>
      <c r="E22" s="25">
        <v>64358</v>
      </c>
      <c r="F22" s="2">
        <f t="shared" si="0"/>
        <v>2.8861599999999998</v>
      </c>
      <c r="G22" s="14">
        <f>C22/6908.6*$G$12</f>
        <v>5.1421462524968972E-2</v>
      </c>
      <c r="H22" s="15">
        <f t="shared" si="1"/>
        <v>2.9375814625249688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43987</v>
      </c>
      <c r="E23" s="25">
        <v>46576</v>
      </c>
      <c r="F23" s="2">
        <f t="shared" si="0"/>
        <v>2.22654</v>
      </c>
      <c r="G23" s="14">
        <f t="shared" ref="G23:G86" si="2">C23*$G$12/6908.6</f>
        <v>5.1482460701155183E-2</v>
      </c>
      <c r="H23" s="15">
        <f t="shared" si="1"/>
        <v>2.278022460701155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17007</v>
      </c>
      <c r="E24" s="25">
        <v>18091</v>
      </c>
      <c r="F24" s="2">
        <f t="shared" si="0"/>
        <v>0.93223999999999996</v>
      </c>
      <c r="G24" s="14">
        <f t="shared" si="2"/>
        <v>3.5317944011811431E-2</v>
      </c>
      <c r="H24" s="15">
        <f t="shared" si="1"/>
        <v>0.96755794401181139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21550</v>
      </c>
      <c r="E25" s="25">
        <v>22660</v>
      </c>
      <c r="F25" s="2">
        <f t="shared" si="0"/>
        <v>0.9546</v>
      </c>
      <c r="G25" s="14">
        <f t="shared" si="2"/>
        <v>2.6290213936253415E-2</v>
      </c>
      <c r="H25" s="15">
        <f t="shared" si="1"/>
        <v>0.98089021393625342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21362</v>
      </c>
      <c r="E26" s="25">
        <v>22698</v>
      </c>
      <c r="F26" s="2">
        <f t="shared" si="0"/>
        <v>1.14896</v>
      </c>
      <c r="G26" s="14">
        <f t="shared" si="2"/>
        <v>2.7754170164722286E-2</v>
      </c>
      <c r="H26" s="15">
        <f t="shared" si="1"/>
        <v>1.1767141701647224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18339</v>
      </c>
      <c r="E27" s="25">
        <v>19300</v>
      </c>
      <c r="F27" s="2">
        <f t="shared" si="0"/>
        <v>0.82645999999999997</v>
      </c>
      <c r="G27" s="14">
        <f t="shared" si="2"/>
        <v>3.1719051616825464E-2</v>
      </c>
      <c r="H27" s="15">
        <f t="shared" si="1"/>
        <v>0.85817905161682539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32335</v>
      </c>
      <c r="E28" s="25">
        <v>34126</v>
      </c>
      <c r="F28" s="2">
        <f t="shared" si="0"/>
        <v>1.54026</v>
      </c>
      <c r="G28" s="14">
        <f t="shared" si="2"/>
        <v>3.2085040673942689E-2</v>
      </c>
      <c r="H28" s="15">
        <f t="shared" si="1"/>
        <v>1.5723450406739428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3.0804078974032423E-2</v>
      </c>
      <c r="H29" s="15">
        <f t="shared" si="1"/>
        <v>3.0804078974032423E-2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26898</v>
      </c>
      <c r="E30" s="25">
        <v>27639</v>
      </c>
      <c r="F30" s="2">
        <f t="shared" si="0"/>
        <v>0.63725999999999994</v>
      </c>
      <c r="G30" s="14">
        <f t="shared" si="2"/>
        <v>4.9347524534638081E-2</v>
      </c>
      <c r="H30" s="15">
        <f t="shared" si="1"/>
        <v>0.68660752453463803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30809</v>
      </c>
      <c r="E31" s="25">
        <v>32345</v>
      </c>
      <c r="F31" s="2">
        <f t="shared" si="0"/>
        <v>1.3209599999999999</v>
      </c>
      <c r="G31" s="14">
        <f t="shared" si="2"/>
        <v>5.0994475291665557E-2</v>
      </c>
      <c r="H31" s="15">
        <f t="shared" si="1"/>
        <v>1.3719544752916655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35503</v>
      </c>
      <c r="E32" s="25">
        <v>37566</v>
      </c>
      <c r="F32" s="2">
        <f t="shared" si="0"/>
        <v>1.7741799999999999</v>
      </c>
      <c r="G32" s="14">
        <f t="shared" si="2"/>
        <v>5.1848449758272394E-2</v>
      </c>
      <c r="H32" s="15">
        <f t="shared" si="1"/>
        <v>1.8260284497582722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23482</v>
      </c>
      <c r="E33" s="25">
        <v>24602</v>
      </c>
      <c r="F33" s="2">
        <f t="shared" si="0"/>
        <v>0.96319999999999995</v>
      </c>
      <c r="G33" s="14">
        <f t="shared" si="2"/>
        <v>3.5317944011811431E-2</v>
      </c>
      <c r="H33" s="15">
        <f t="shared" si="1"/>
        <v>0.99851794401181138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20622</v>
      </c>
      <c r="E34" s="25">
        <v>21198</v>
      </c>
      <c r="F34" s="2">
        <f t="shared" si="0"/>
        <v>0.49535999999999997</v>
      </c>
      <c r="G34" s="14">
        <f t="shared" si="2"/>
        <v>2.5802228526763789E-2</v>
      </c>
      <c r="H34" s="15">
        <f t="shared" si="1"/>
        <v>0.52116222852676375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24038</v>
      </c>
      <c r="E35" s="25">
        <v>25073</v>
      </c>
      <c r="F35" s="2">
        <f t="shared" si="0"/>
        <v>0.8901</v>
      </c>
      <c r="G35" s="14">
        <f t="shared" si="2"/>
        <v>2.7937164693280891E-2</v>
      </c>
      <c r="H35" s="15">
        <f t="shared" si="1"/>
        <v>0.91803716469328089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22659</v>
      </c>
      <c r="E36" s="25">
        <v>23806</v>
      </c>
      <c r="F36" s="2">
        <f t="shared" si="0"/>
        <v>0.98641999999999996</v>
      </c>
      <c r="G36" s="14">
        <f t="shared" si="2"/>
        <v>3.1658053440639267E-2</v>
      </c>
      <c r="H36" s="15">
        <f t="shared" si="1"/>
        <v>1.0180780534406393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3.220703702631509E-2</v>
      </c>
      <c r="H37" s="15">
        <f t="shared" si="1"/>
        <v>3.220703702631509E-2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7820</v>
      </c>
      <c r="E38" s="25">
        <v>9047</v>
      </c>
      <c r="F38" s="2">
        <f t="shared" si="0"/>
        <v>1.05522</v>
      </c>
      <c r="G38" s="14">
        <f t="shared" si="2"/>
        <v>3.0987073502591032E-2</v>
      </c>
      <c r="H38" s="15">
        <f t="shared" si="1"/>
        <v>1.086207073502591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18038</v>
      </c>
      <c r="E39" s="26">
        <v>18371</v>
      </c>
      <c r="F39" s="2">
        <f t="shared" si="0"/>
        <v>0.28637999999999997</v>
      </c>
      <c r="G39" s="14">
        <f t="shared" si="2"/>
        <v>4.9225528182265672E-2</v>
      </c>
      <c r="H39" s="15">
        <f t="shared" si="1"/>
        <v>0.33560552818226563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34566</v>
      </c>
      <c r="E40" s="26">
        <v>36403</v>
      </c>
      <c r="F40" s="2">
        <f t="shared" si="0"/>
        <v>1.57982</v>
      </c>
      <c r="G40" s="14">
        <f t="shared" si="2"/>
        <v>5.2641426048693034E-2</v>
      </c>
      <c r="H40" s="15">
        <f t="shared" si="1"/>
        <v>1.6324614260486929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41398</v>
      </c>
      <c r="E41" s="26">
        <v>43239</v>
      </c>
      <c r="F41" s="2">
        <f t="shared" si="0"/>
        <v>1.5832599999999999</v>
      </c>
      <c r="G41" s="14">
        <f t="shared" si="2"/>
        <v>5.312941145818266E-2</v>
      </c>
      <c r="H41" s="15">
        <f t="shared" si="1"/>
        <v>1.6363894114581825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22786</v>
      </c>
      <c r="E42" s="26">
        <v>23746</v>
      </c>
      <c r="F42" s="2">
        <f t="shared" si="0"/>
        <v>0.8256</v>
      </c>
      <c r="G42" s="14">
        <f t="shared" si="2"/>
        <v>3.5012953130880417E-2</v>
      </c>
      <c r="H42" s="15">
        <f t="shared" si="1"/>
        <v>0.86061295313088038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8314</v>
      </c>
      <c r="E43" s="26">
        <v>8337</v>
      </c>
      <c r="F43" s="2">
        <f t="shared" si="0"/>
        <v>1.9779999999999999E-2</v>
      </c>
      <c r="G43" s="14">
        <f t="shared" si="2"/>
        <v>2.5985223055322405E-2</v>
      </c>
      <c r="H43" s="15">
        <f t="shared" si="1"/>
        <v>4.5765223055322407E-2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15036</v>
      </c>
      <c r="E44" s="26">
        <v>16136</v>
      </c>
      <c r="F44" s="2">
        <f t="shared" si="0"/>
        <v>0.94599999999999995</v>
      </c>
      <c r="G44" s="14">
        <f t="shared" si="2"/>
        <v>2.7876166517094691E-2</v>
      </c>
      <c r="H44" s="15">
        <f t="shared" si="1"/>
        <v>0.97387616651709463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31524</v>
      </c>
      <c r="E45" s="26">
        <v>33015</v>
      </c>
      <c r="F45" s="2">
        <f t="shared" si="0"/>
        <v>1.28226</v>
      </c>
      <c r="G45" s="14">
        <f t="shared" si="2"/>
        <v>3.1780049793011668E-2</v>
      </c>
      <c r="H45" s="15">
        <f t="shared" si="1"/>
        <v>1.3140400497930116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32135</v>
      </c>
      <c r="E46" s="26">
        <v>33727</v>
      </c>
      <c r="F46" s="2">
        <f t="shared" si="0"/>
        <v>1.3691199999999999</v>
      </c>
      <c r="G46" s="14">
        <f t="shared" si="2"/>
        <v>3.2085040673942689E-2</v>
      </c>
      <c r="H46" s="15">
        <f t="shared" si="1"/>
        <v>1.4012050406739425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26784</v>
      </c>
      <c r="E47" s="26">
        <v>27717</v>
      </c>
      <c r="F47" s="2">
        <f t="shared" si="0"/>
        <v>0.80237999999999998</v>
      </c>
      <c r="G47" s="14">
        <f t="shared" si="2"/>
        <v>3.0682082621660015E-2</v>
      </c>
      <c r="H47" s="15">
        <f t="shared" si="1"/>
        <v>0.83306208262166004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27131</v>
      </c>
      <c r="E48" s="26">
        <v>28648</v>
      </c>
      <c r="F48" s="2">
        <f t="shared" si="0"/>
        <v>1.3046199999999999</v>
      </c>
      <c r="G48" s="14">
        <f t="shared" si="2"/>
        <v>4.818855918710023E-2</v>
      </c>
      <c r="H48" s="15">
        <f t="shared" si="1"/>
        <v>1.3528085591871002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44012</v>
      </c>
      <c r="E49" s="26">
        <v>45893</v>
      </c>
      <c r="F49" s="2">
        <f t="shared" si="0"/>
        <v>1.6176599999999999</v>
      </c>
      <c r="G49" s="14">
        <f t="shared" si="2"/>
        <v>5.2458431520134428E-2</v>
      </c>
      <c r="H49" s="15">
        <f t="shared" si="1"/>
        <v>1.6701184315201343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40139</v>
      </c>
      <c r="E50" s="26">
        <v>42256</v>
      </c>
      <c r="F50" s="2">
        <f t="shared" si="0"/>
        <v>1.8206199999999999</v>
      </c>
      <c r="G50" s="14">
        <f t="shared" si="2"/>
        <v>5.3312405986741272E-2</v>
      </c>
      <c r="H50" s="15">
        <f t="shared" si="1"/>
        <v>1.8739324059867413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24368</v>
      </c>
      <c r="E51" s="26">
        <v>25390</v>
      </c>
      <c r="F51" s="2">
        <f t="shared" si="0"/>
        <v>0.87891999999999992</v>
      </c>
      <c r="G51" s="14">
        <f t="shared" si="2"/>
        <v>3.4829958602321812E-2</v>
      </c>
      <c r="H51" s="15">
        <f t="shared" si="1"/>
        <v>0.91374995860232178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11579</v>
      </c>
      <c r="E52" s="26">
        <v>12437</v>
      </c>
      <c r="F52" s="2">
        <f t="shared" si="0"/>
        <v>0.73787999999999998</v>
      </c>
      <c r="G52" s="14">
        <f t="shared" si="2"/>
        <v>2.616821758388101E-2</v>
      </c>
      <c r="H52" s="15">
        <f t="shared" si="1"/>
        <v>0.76404821758388097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19563</v>
      </c>
      <c r="E53" s="26">
        <v>20872</v>
      </c>
      <c r="F53" s="2">
        <f t="shared" si="0"/>
        <v>1.12574</v>
      </c>
      <c r="G53" s="14">
        <f t="shared" si="2"/>
        <v>2.7022192050487847E-2</v>
      </c>
      <c r="H53" s="15">
        <f t="shared" si="1"/>
        <v>1.1527621920504878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27383</v>
      </c>
      <c r="E54" s="26">
        <v>28880</v>
      </c>
      <c r="F54" s="2">
        <f t="shared" si="0"/>
        <v>1.28742</v>
      </c>
      <c r="G54" s="14">
        <f t="shared" si="2"/>
        <v>3.1536057088266858E-2</v>
      </c>
      <c r="H54" s="15">
        <f t="shared" si="1"/>
        <v>1.3189560570882668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26518</v>
      </c>
      <c r="E55" s="26">
        <v>27517</v>
      </c>
      <c r="F55" s="2">
        <f t="shared" si="0"/>
        <v>0.85914000000000001</v>
      </c>
      <c r="G55" s="14">
        <f t="shared" si="2"/>
        <v>3.1902046145384069E-2</v>
      </c>
      <c r="H55" s="15">
        <f t="shared" si="1"/>
        <v>0.89104204614538407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19687</v>
      </c>
      <c r="E56" s="26">
        <v>19687</v>
      </c>
      <c r="F56" s="2">
        <f t="shared" si="0"/>
        <v>0</v>
      </c>
      <c r="G56" s="14">
        <f t="shared" si="2"/>
        <v>3.0621084445473817E-2</v>
      </c>
      <c r="H56" s="15">
        <f t="shared" si="1"/>
        <v>3.0621084445473817E-2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16616</v>
      </c>
      <c r="E57" s="26">
        <v>17589</v>
      </c>
      <c r="F57" s="2">
        <f t="shared" si="0"/>
        <v>0.83677999999999997</v>
      </c>
      <c r="G57" s="14">
        <f t="shared" si="2"/>
        <v>4.8615546420403652E-2</v>
      </c>
      <c r="H57" s="15">
        <f t="shared" si="1"/>
        <v>0.88539554642040363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28384</v>
      </c>
      <c r="E58" s="26">
        <v>29158</v>
      </c>
      <c r="F58" s="2">
        <f t="shared" si="0"/>
        <v>0.66564000000000001</v>
      </c>
      <c r="G58" s="14">
        <f t="shared" si="2"/>
        <v>5.2702424224879238E-2</v>
      </c>
      <c r="H58" s="15">
        <f t="shared" si="1"/>
        <v>0.71834242422487926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34722</v>
      </c>
      <c r="E59" s="26">
        <v>36441</v>
      </c>
      <c r="F59" s="2">
        <f t="shared" si="0"/>
        <v>1.47834</v>
      </c>
      <c r="G59" s="14">
        <f t="shared" si="2"/>
        <v>5.3312405986741272E-2</v>
      </c>
      <c r="H59" s="15">
        <f t="shared" si="1"/>
        <v>1.5316524059867413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22911</v>
      </c>
      <c r="E60" s="26">
        <v>23761</v>
      </c>
      <c r="F60" s="2">
        <f t="shared" si="0"/>
        <v>0.73099999999999998</v>
      </c>
      <c r="G60" s="14">
        <f t="shared" si="2"/>
        <v>3.5012953130880417E-2</v>
      </c>
      <c r="H60" s="15">
        <f t="shared" si="1"/>
        <v>0.76601295313088036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20395</v>
      </c>
      <c r="E61" s="26">
        <v>21279</v>
      </c>
      <c r="F61" s="2">
        <f t="shared" si="0"/>
        <v>0.76024000000000003</v>
      </c>
      <c r="G61" s="14">
        <f t="shared" si="2"/>
        <v>2.5863226702949993E-2</v>
      </c>
      <c r="H61" s="15">
        <f t="shared" si="1"/>
        <v>0.78610322670294996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15332</v>
      </c>
      <c r="E62" s="26">
        <v>15720</v>
      </c>
      <c r="F62" s="2">
        <f t="shared" si="0"/>
        <v>0.33367999999999998</v>
      </c>
      <c r="G62" s="14">
        <f t="shared" si="2"/>
        <v>2.7693171988536078E-2</v>
      </c>
      <c r="H62" s="15">
        <f t="shared" si="1"/>
        <v>0.36137317198853608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21786</v>
      </c>
      <c r="E63" s="26">
        <v>22841</v>
      </c>
      <c r="F63" s="2">
        <f t="shared" si="0"/>
        <v>0.9073</v>
      </c>
      <c r="G63" s="14">
        <f t="shared" si="2"/>
        <v>3.1353062559708246E-2</v>
      </c>
      <c r="H63" s="15">
        <f t="shared" si="1"/>
        <v>0.93865306255970826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26122</v>
      </c>
      <c r="E64" s="26">
        <v>27401</v>
      </c>
      <c r="F64" s="2">
        <f t="shared" si="0"/>
        <v>1.0999399999999999</v>
      </c>
      <c r="G64" s="14">
        <f t="shared" si="2"/>
        <v>3.2390031554873695E-2</v>
      </c>
      <c r="H64" s="15">
        <f t="shared" si="1"/>
        <v>1.1323300315548737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7120</v>
      </c>
      <c r="E65" s="26">
        <v>7553</v>
      </c>
      <c r="F65" s="2">
        <f t="shared" si="0"/>
        <v>0.37237999999999999</v>
      </c>
      <c r="G65" s="14">
        <f t="shared" si="2"/>
        <v>3.0438089916915208E-2</v>
      </c>
      <c r="H65" s="15">
        <f t="shared" si="1"/>
        <v>0.4028180899169152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26">
        <v>17329</v>
      </c>
      <c r="E66" s="26">
        <v>18730</v>
      </c>
      <c r="F66" s="2">
        <f t="shared" si="0"/>
        <v>1.20486</v>
      </c>
      <c r="G66" s="14">
        <f t="shared" si="2"/>
        <v>4.873754277277606E-2</v>
      </c>
      <c r="H66" s="15">
        <f t="shared" si="1"/>
        <v>1.2535975427727761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43821</v>
      </c>
      <c r="E67" s="26">
        <v>45879</v>
      </c>
      <c r="F67" s="2">
        <f t="shared" si="0"/>
        <v>1.7698799999999999</v>
      </c>
      <c r="G67" s="14">
        <f t="shared" si="2"/>
        <v>4.7578577425238203E-2</v>
      </c>
      <c r="H67" s="15">
        <f t="shared" si="1"/>
        <v>1.8174585774252381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19912</v>
      </c>
      <c r="E68" s="26">
        <v>20786</v>
      </c>
      <c r="F68" s="2">
        <f t="shared" si="0"/>
        <v>0.75163999999999997</v>
      </c>
      <c r="G68" s="14">
        <f t="shared" si="2"/>
        <v>5.3068413281996456E-2</v>
      </c>
      <c r="H68" s="15">
        <f t="shared" si="1"/>
        <v>0.80470841328199638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3.4768960426135607E-2</v>
      </c>
      <c r="H69" s="15">
        <f t="shared" si="1"/>
        <v>3.4768960426135607E-2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2.5741230350577592E-2</v>
      </c>
      <c r="H70" s="15">
        <f t="shared" si="1"/>
        <v>2.5741230350577592E-2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13462</v>
      </c>
      <c r="E71" s="26">
        <v>14001</v>
      </c>
      <c r="F71" s="2">
        <f t="shared" si="0"/>
        <v>0.46354000000000001</v>
      </c>
      <c r="G71" s="14">
        <f t="shared" si="2"/>
        <v>2.7754170164722286E-2</v>
      </c>
      <c r="H71" s="15">
        <f t="shared" si="1"/>
        <v>0.49129417016472232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11602</v>
      </c>
      <c r="E72" s="26">
        <v>12149</v>
      </c>
      <c r="F72" s="2">
        <f t="shared" si="0"/>
        <v>0.47042</v>
      </c>
      <c r="G72" s="14">
        <f t="shared" si="2"/>
        <v>3.1475058912080661E-2</v>
      </c>
      <c r="H72" s="15">
        <f t="shared" si="1"/>
        <v>0.50189505891208064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30523</v>
      </c>
      <c r="E73" s="26">
        <v>31879</v>
      </c>
      <c r="F73" s="2">
        <f t="shared" si="0"/>
        <v>1.1661599999999999</v>
      </c>
      <c r="G73" s="14">
        <f t="shared" si="2"/>
        <v>3.2146038850128893E-2</v>
      </c>
      <c r="H73" s="15">
        <f t="shared" si="1"/>
        <v>1.1983060388501288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20711</v>
      </c>
      <c r="E74" s="26">
        <v>21701</v>
      </c>
      <c r="F74" s="2">
        <f t="shared" si="0"/>
        <v>0.85139999999999993</v>
      </c>
      <c r="G74" s="14">
        <f t="shared" si="2"/>
        <v>3.0438089916915208E-2</v>
      </c>
      <c r="H74" s="15">
        <f t="shared" si="1"/>
        <v>0.88183808991691515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23929</v>
      </c>
      <c r="E75" s="26">
        <v>25009</v>
      </c>
      <c r="F75" s="2">
        <f t="shared" si="0"/>
        <v>0.92879999999999996</v>
      </c>
      <c r="G75" s="14">
        <f t="shared" si="2"/>
        <v>4.8493550068031244E-2</v>
      </c>
      <c r="H75" s="15">
        <f t="shared" si="1"/>
        <v>0.9772935500680312</v>
      </c>
      <c r="Q75" s="45"/>
      <c r="R75" s="45"/>
    </row>
    <row r="76" spans="1:18" x14ac:dyDescent="0.25">
      <c r="A76" s="3">
        <v>58</v>
      </c>
      <c r="B76" s="3">
        <v>49690061</v>
      </c>
      <c r="C76" s="3">
        <v>78.099999999999994</v>
      </c>
      <c r="D76" s="26">
        <v>36727</v>
      </c>
      <c r="E76" s="26">
        <v>38453</v>
      </c>
      <c r="F76" s="2">
        <f t="shared" si="0"/>
        <v>1.4843599999999999</v>
      </c>
      <c r="G76" s="14">
        <f t="shared" si="2"/>
        <v>4.76395756014244E-2</v>
      </c>
      <c r="H76" s="15">
        <f t="shared" si="1"/>
        <v>1.5319995756014242</v>
      </c>
      <c r="Q76" s="45"/>
      <c r="R76" s="45"/>
    </row>
    <row r="77" spans="1:18" x14ac:dyDescent="0.25">
      <c r="A77" s="3">
        <v>59</v>
      </c>
      <c r="B77" s="3">
        <v>49690059</v>
      </c>
      <c r="C77" s="3">
        <v>87</v>
      </c>
      <c r="D77" s="26">
        <v>32759</v>
      </c>
      <c r="E77" s="26">
        <v>34468</v>
      </c>
      <c r="F77" s="2">
        <f t="shared" si="0"/>
        <v>1.46974</v>
      </c>
      <c r="G77" s="14">
        <f t="shared" si="2"/>
        <v>5.3068413281996456E-2</v>
      </c>
      <c r="H77" s="15">
        <f t="shared" si="1"/>
        <v>1.5228084132819966</v>
      </c>
      <c r="Q77" s="45"/>
      <c r="R77" s="45"/>
    </row>
    <row r="78" spans="1:18" s="91" customFormat="1" x14ac:dyDescent="0.25">
      <c r="A78" s="3">
        <v>60</v>
      </c>
      <c r="B78" s="3">
        <v>49690049</v>
      </c>
      <c r="C78" s="3">
        <v>56.7</v>
      </c>
      <c r="D78" s="26">
        <v>23687</v>
      </c>
      <c r="E78" s="26">
        <v>24576</v>
      </c>
      <c r="F78" s="2">
        <f t="shared" si="0"/>
        <v>0.76454</v>
      </c>
      <c r="G78" s="14">
        <f t="shared" si="2"/>
        <v>3.4585965897577002E-2</v>
      </c>
      <c r="H78" s="15">
        <f t="shared" si="1"/>
        <v>0.79912596589757701</v>
      </c>
      <c r="I78" s="88"/>
      <c r="J78" s="89"/>
      <c r="K78" s="90"/>
      <c r="L78" s="90"/>
      <c r="Q78" s="92"/>
      <c r="R78" s="92"/>
    </row>
    <row r="79" spans="1:18" x14ac:dyDescent="0.25">
      <c r="A79" s="3">
        <v>61</v>
      </c>
      <c r="B79" s="3">
        <v>49690044</v>
      </c>
      <c r="C79" s="3">
        <v>42.5</v>
      </c>
      <c r="D79" s="26">
        <v>13580</v>
      </c>
      <c r="E79" s="26">
        <v>14521</v>
      </c>
      <c r="F79" s="2">
        <f t="shared" si="0"/>
        <v>0.80925999999999998</v>
      </c>
      <c r="G79" s="14">
        <f t="shared" si="2"/>
        <v>2.5924224879136197E-2</v>
      </c>
      <c r="H79" s="15">
        <f t="shared" si="1"/>
        <v>0.83518422487913613</v>
      </c>
      <c r="Q79" s="45"/>
      <c r="R79" s="45"/>
    </row>
    <row r="80" spans="1:18" x14ac:dyDescent="0.25">
      <c r="A80" s="3">
        <v>62</v>
      </c>
      <c r="B80" s="3">
        <v>49690047</v>
      </c>
      <c r="C80" s="3">
        <v>45.1</v>
      </c>
      <c r="D80" s="26">
        <v>7153</v>
      </c>
      <c r="E80" s="26">
        <v>7196</v>
      </c>
      <c r="F80" s="2">
        <f t="shared" si="0"/>
        <v>3.6979999999999999E-2</v>
      </c>
      <c r="G80" s="14">
        <f t="shared" si="2"/>
        <v>2.7510177459977473E-2</v>
      </c>
      <c r="H80" s="15">
        <f t="shared" si="1"/>
        <v>6.4490177459977469E-2</v>
      </c>
      <c r="Q80" s="45"/>
      <c r="R80" s="45"/>
    </row>
    <row r="81" spans="1:18" x14ac:dyDescent="0.25">
      <c r="A81" s="83">
        <v>63</v>
      </c>
      <c r="B81" s="83">
        <v>17219687</v>
      </c>
      <c r="C81" s="83">
        <v>51.3</v>
      </c>
      <c r="D81" s="84">
        <v>0</v>
      </c>
      <c r="E81" s="84">
        <v>1763</v>
      </c>
      <c r="F81" s="85">
        <f t="shared" si="0"/>
        <v>1.5161799999999999</v>
      </c>
      <c r="G81" s="86">
        <f t="shared" si="2"/>
        <v>3.1292064383522042E-2</v>
      </c>
      <c r="H81" s="87">
        <f t="shared" si="1"/>
        <v>1.5474720643835218</v>
      </c>
      <c r="Q81" s="45"/>
      <c r="R81" s="45"/>
    </row>
    <row r="82" spans="1:18" x14ac:dyDescent="0.25">
      <c r="A82" s="3">
        <v>64</v>
      </c>
      <c r="B82" s="52" t="s">
        <v>41</v>
      </c>
      <c r="C82" s="3">
        <v>52.3</v>
      </c>
      <c r="D82" s="29">
        <v>6.73</v>
      </c>
      <c r="E82" s="29">
        <v>7.19</v>
      </c>
      <c r="F82" s="2">
        <f>E82-D82</f>
        <v>0.45999999999999996</v>
      </c>
      <c r="G82" s="14">
        <f t="shared" si="2"/>
        <v>3.1902046145384069E-2</v>
      </c>
      <c r="H82" s="15">
        <f t="shared" si="1"/>
        <v>0.49190204614538402</v>
      </c>
      <c r="Q82" s="45"/>
      <c r="R82" s="45"/>
    </row>
    <row r="83" spans="1:18" x14ac:dyDescent="0.25">
      <c r="A83" s="3">
        <v>65</v>
      </c>
      <c r="B83" s="3">
        <v>49690060</v>
      </c>
      <c r="C83" s="3">
        <v>49.5</v>
      </c>
      <c r="D83" s="26">
        <v>24756</v>
      </c>
      <c r="E83" s="26">
        <v>25852</v>
      </c>
      <c r="F83" s="2">
        <f t="shared" ref="F83:F136" si="3">(E83-D83)*0.00086</f>
        <v>0.94255999999999995</v>
      </c>
      <c r="G83" s="14">
        <f t="shared" si="2"/>
        <v>3.0194097212170399E-2</v>
      </c>
      <c r="H83" s="15">
        <f t="shared" ref="H83:H136" si="4">F83+G83</f>
        <v>0.97275409721217032</v>
      </c>
      <c r="Q83" s="45"/>
      <c r="R83" s="45"/>
    </row>
    <row r="84" spans="1:18" x14ac:dyDescent="0.25">
      <c r="A84" s="3">
        <v>66</v>
      </c>
      <c r="B84" s="3">
        <v>49690051</v>
      </c>
      <c r="C84" s="3">
        <v>78.900000000000006</v>
      </c>
      <c r="D84" s="26">
        <v>20016</v>
      </c>
      <c r="E84" s="26">
        <v>21064</v>
      </c>
      <c r="F84" s="2">
        <f t="shared" si="3"/>
        <v>0.90127999999999997</v>
      </c>
      <c r="G84" s="14">
        <f t="shared" si="2"/>
        <v>4.8127561010914026E-2</v>
      </c>
      <c r="H84" s="15">
        <f t="shared" si="4"/>
        <v>0.94940756101091395</v>
      </c>
      <c r="Q84" s="45"/>
      <c r="R84" s="45"/>
    </row>
    <row r="85" spans="1:18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4.76395756014244E-2</v>
      </c>
      <c r="H85" s="15">
        <f t="shared" si="4"/>
        <v>4.76395756014244E-2</v>
      </c>
      <c r="Q85" s="45"/>
      <c r="R85" s="45"/>
    </row>
    <row r="86" spans="1:18" x14ac:dyDescent="0.25">
      <c r="A86" s="3">
        <v>68</v>
      </c>
      <c r="B86" s="3">
        <v>49690030</v>
      </c>
      <c r="C86" s="3">
        <v>78.099999999999994</v>
      </c>
      <c r="D86" s="26">
        <v>31965</v>
      </c>
      <c r="E86" s="26">
        <v>33396</v>
      </c>
      <c r="F86" s="2">
        <f t="shared" si="3"/>
        <v>1.2306599999999999</v>
      </c>
      <c r="G86" s="14">
        <f t="shared" si="2"/>
        <v>4.76395756014244E-2</v>
      </c>
      <c r="H86" s="15">
        <f t="shared" si="4"/>
        <v>1.2782995756014244</v>
      </c>
      <c r="Q86" s="45"/>
      <c r="R86" s="45"/>
    </row>
    <row r="87" spans="1:18" x14ac:dyDescent="0.25">
      <c r="A87" s="3">
        <v>69</v>
      </c>
      <c r="B87" s="3">
        <v>49690022</v>
      </c>
      <c r="C87" s="3">
        <v>56.8</v>
      </c>
      <c r="D87" s="26">
        <v>9939</v>
      </c>
      <c r="E87" s="26">
        <v>10831</v>
      </c>
      <c r="F87" s="2">
        <f t="shared" si="3"/>
        <v>0.76712000000000002</v>
      </c>
      <c r="G87" s="14">
        <f t="shared" ref="G87:G136" si="5">C87*$G$12/6908.6</f>
        <v>3.4646964073763199E-2</v>
      </c>
      <c r="H87" s="15">
        <f t="shared" si="4"/>
        <v>0.80176696407376324</v>
      </c>
      <c r="Q87" s="45"/>
      <c r="R87" s="45"/>
    </row>
    <row r="88" spans="1:18" x14ac:dyDescent="0.25">
      <c r="A88" s="3">
        <v>70</v>
      </c>
      <c r="B88" s="3">
        <v>49690018</v>
      </c>
      <c r="C88" s="3">
        <v>42</v>
      </c>
      <c r="D88" s="26">
        <v>14915</v>
      </c>
      <c r="E88" s="26">
        <v>15972</v>
      </c>
      <c r="F88" s="2">
        <f t="shared" si="3"/>
        <v>0.90901999999999994</v>
      </c>
      <c r="G88" s="14">
        <f t="shared" si="5"/>
        <v>2.5619233998205183E-2</v>
      </c>
      <c r="H88" s="15">
        <f t="shared" si="4"/>
        <v>0.93463923399820514</v>
      </c>
      <c r="Q88" s="45"/>
      <c r="R88" s="45"/>
    </row>
    <row r="89" spans="1:18" x14ac:dyDescent="0.25">
      <c r="A89" s="3">
        <v>71</v>
      </c>
      <c r="B89" s="3">
        <v>49690021</v>
      </c>
      <c r="C89" s="3">
        <v>45.2</v>
      </c>
      <c r="D89" s="26">
        <v>17495</v>
      </c>
      <c r="E89" s="26">
        <v>18562</v>
      </c>
      <c r="F89" s="2">
        <f t="shared" si="3"/>
        <v>0.91761999999999999</v>
      </c>
      <c r="G89" s="14">
        <f t="shared" si="5"/>
        <v>2.7571175636163677E-2</v>
      </c>
      <c r="H89" s="15">
        <f t="shared" si="4"/>
        <v>0.94519117563616362</v>
      </c>
      <c r="Q89" s="45"/>
      <c r="R89" s="45"/>
    </row>
    <row r="90" spans="1:18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3.1353062559708246E-2</v>
      </c>
      <c r="H90" s="15">
        <f t="shared" si="4"/>
        <v>3.1353062559708246E-2</v>
      </c>
      <c r="Q90" s="45"/>
      <c r="R90" s="45"/>
    </row>
    <row r="91" spans="1:18" x14ac:dyDescent="0.25">
      <c r="A91" s="3">
        <v>73</v>
      </c>
      <c r="B91" s="3">
        <v>49690034</v>
      </c>
      <c r="C91" s="3">
        <v>52.1</v>
      </c>
      <c r="D91" s="26">
        <v>21578</v>
      </c>
      <c r="E91" s="26">
        <v>23070</v>
      </c>
      <c r="F91" s="2">
        <f t="shared" si="3"/>
        <v>1.28312</v>
      </c>
      <c r="G91" s="14">
        <f t="shared" si="5"/>
        <v>3.1780049793011668E-2</v>
      </c>
      <c r="H91" s="15">
        <f t="shared" si="4"/>
        <v>1.3149000497930117</v>
      </c>
      <c r="Q91" s="45"/>
      <c r="R91" s="45"/>
    </row>
    <row r="92" spans="1:18" x14ac:dyDescent="0.25">
      <c r="A92" s="3">
        <v>74</v>
      </c>
      <c r="B92" s="3">
        <v>49777205</v>
      </c>
      <c r="C92" s="3">
        <v>49.7</v>
      </c>
      <c r="D92" s="26">
        <v>14953</v>
      </c>
      <c r="E92" s="26">
        <v>15711</v>
      </c>
      <c r="F92" s="2">
        <f t="shared" si="3"/>
        <v>0.65188000000000001</v>
      </c>
      <c r="G92" s="14">
        <f t="shared" si="5"/>
        <v>3.0316093564542804E-2</v>
      </c>
      <c r="H92" s="15">
        <f t="shared" si="4"/>
        <v>0.6821960935645428</v>
      </c>
      <c r="Q92" s="45"/>
      <c r="R92" s="45"/>
    </row>
    <row r="93" spans="1:18" x14ac:dyDescent="0.25">
      <c r="A93" s="3">
        <v>75</v>
      </c>
      <c r="B93" s="3">
        <v>49730686</v>
      </c>
      <c r="C93" s="3">
        <v>79</v>
      </c>
      <c r="D93" s="26">
        <v>24615</v>
      </c>
      <c r="E93" s="26">
        <v>25875</v>
      </c>
      <c r="F93" s="2">
        <f t="shared" si="3"/>
        <v>1.0835999999999999</v>
      </c>
      <c r="G93" s="14">
        <f t="shared" si="5"/>
        <v>4.818855918710023E-2</v>
      </c>
      <c r="H93" s="15">
        <f t="shared" si="4"/>
        <v>1.1317885591871002</v>
      </c>
      <c r="Q93" s="45"/>
      <c r="R93" s="45"/>
    </row>
    <row r="94" spans="1:18" x14ac:dyDescent="0.25">
      <c r="A94" s="3">
        <v>76</v>
      </c>
      <c r="B94" s="3">
        <v>49690025</v>
      </c>
      <c r="C94" s="3">
        <v>78.3</v>
      </c>
      <c r="D94" s="26">
        <v>36248</v>
      </c>
      <c r="E94" s="26">
        <v>38241</v>
      </c>
      <c r="F94" s="2">
        <f t="shared" si="3"/>
        <v>1.7139800000000001</v>
      </c>
      <c r="G94" s="14">
        <f t="shared" si="5"/>
        <v>4.7761571953796808E-2</v>
      </c>
      <c r="H94" s="15">
        <f t="shared" si="4"/>
        <v>1.7617415719537968</v>
      </c>
      <c r="Q94" s="45"/>
      <c r="R94" s="45"/>
    </row>
    <row r="95" spans="1:18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4.7700573777610604E-2</v>
      </c>
      <c r="H95" s="15">
        <f t="shared" si="4"/>
        <v>4.7700573777610604E-2</v>
      </c>
      <c r="Q95" s="45"/>
      <c r="R95" s="45"/>
    </row>
    <row r="96" spans="1:18" x14ac:dyDescent="0.25">
      <c r="A96" s="3">
        <v>78</v>
      </c>
      <c r="B96" s="3">
        <v>49730694</v>
      </c>
      <c r="C96" s="3">
        <v>56.7</v>
      </c>
      <c r="D96" s="26">
        <v>10119</v>
      </c>
      <c r="E96" s="26">
        <v>10919</v>
      </c>
      <c r="F96" s="2">
        <f t="shared" si="3"/>
        <v>0.68799999999999994</v>
      </c>
      <c r="G96" s="14">
        <f t="shared" si="5"/>
        <v>3.4585965897577002E-2</v>
      </c>
      <c r="H96" s="15">
        <f t="shared" si="4"/>
        <v>0.72258596589757695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3193</v>
      </c>
      <c r="E97" s="26">
        <v>3220</v>
      </c>
      <c r="F97" s="2">
        <f t="shared" si="3"/>
        <v>2.3220000000000001E-2</v>
      </c>
      <c r="G97" s="14">
        <f t="shared" si="5"/>
        <v>2.5619233998205183E-2</v>
      </c>
      <c r="H97" s="15">
        <f t="shared" si="4"/>
        <v>4.8839233998205181E-2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20165</v>
      </c>
      <c r="E98" s="26">
        <v>21176</v>
      </c>
      <c r="F98" s="2">
        <f t="shared" si="3"/>
        <v>0.86946000000000001</v>
      </c>
      <c r="G98" s="14">
        <f t="shared" si="5"/>
        <v>2.7388181107605065E-2</v>
      </c>
      <c r="H98" s="15">
        <f t="shared" si="4"/>
        <v>0.89684818110760511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3.1292064383522042E-2</v>
      </c>
      <c r="H99" s="15">
        <f t="shared" si="4"/>
        <v>3.1292064383522042E-2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31467</v>
      </c>
      <c r="E100" s="26">
        <v>33007</v>
      </c>
      <c r="F100" s="2">
        <f t="shared" si="3"/>
        <v>1.3244</v>
      </c>
      <c r="G100" s="14">
        <f t="shared" si="5"/>
        <v>3.1475058912080661E-2</v>
      </c>
      <c r="H100" s="15">
        <f t="shared" si="4"/>
        <v>1.3558750589120807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4439</v>
      </c>
      <c r="E101" s="26">
        <v>4439</v>
      </c>
      <c r="F101" s="2">
        <f t="shared" si="3"/>
        <v>0</v>
      </c>
      <c r="G101" s="14">
        <f t="shared" si="5"/>
        <v>3.0316093564542804E-2</v>
      </c>
      <c r="H101" s="15">
        <f t="shared" si="4"/>
        <v>3.0316093564542804E-2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6644</v>
      </c>
      <c r="E102" s="26">
        <v>6644</v>
      </c>
      <c r="F102" s="2">
        <f t="shared" si="3"/>
        <v>0</v>
      </c>
      <c r="G102" s="14">
        <f t="shared" si="5"/>
        <v>4.6175619372955536E-2</v>
      </c>
      <c r="H102" s="15">
        <f t="shared" si="4"/>
        <v>4.6175619372955536E-2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31258</v>
      </c>
      <c r="E103" s="26">
        <v>33064</v>
      </c>
      <c r="F103" s="2">
        <f t="shared" si="3"/>
        <v>1.5531599999999999</v>
      </c>
      <c r="G103" s="14">
        <f t="shared" si="5"/>
        <v>5.373939322004468E-2</v>
      </c>
      <c r="H103" s="15">
        <f t="shared" si="4"/>
        <v>1.6068993932200446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21270</v>
      </c>
      <c r="E104" s="26">
        <v>22514</v>
      </c>
      <c r="F104" s="2">
        <f t="shared" si="3"/>
        <v>1.0698399999999999</v>
      </c>
      <c r="G104" s="14">
        <f t="shared" si="5"/>
        <v>2.9889106331239382E-2</v>
      </c>
      <c r="H104" s="15">
        <f t="shared" si="4"/>
        <v>1.0997291063312393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13082</v>
      </c>
      <c r="E105" s="26">
        <v>13695</v>
      </c>
      <c r="F105" s="2">
        <f t="shared" si="3"/>
        <v>0.52717999999999998</v>
      </c>
      <c r="G105" s="14">
        <f t="shared" si="5"/>
        <v>2.5985223055322405E-2</v>
      </c>
      <c r="H105" s="15">
        <f t="shared" si="4"/>
        <v>0.55316522305532234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10962</v>
      </c>
      <c r="E106" s="26">
        <v>11252</v>
      </c>
      <c r="F106" s="2">
        <f t="shared" si="3"/>
        <v>0.24939999999999998</v>
      </c>
      <c r="G106" s="14">
        <f t="shared" si="5"/>
        <v>2.7449179283791269E-2</v>
      </c>
      <c r="H106" s="15">
        <f t="shared" si="4"/>
        <v>0.27684917928379127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27917</v>
      </c>
      <c r="E107" s="26">
        <v>29421</v>
      </c>
      <c r="F107" s="2">
        <f t="shared" si="3"/>
        <v>1.2934399999999999</v>
      </c>
      <c r="G107" s="14">
        <f t="shared" si="5"/>
        <v>3.1231066207335845E-2</v>
      </c>
      <c r="H107" s="15">
        <f t="shared" si="4"/>
        <v>1.3246710662073358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17443</v>
      </c>
      <c r="E108" s="26">
        <v>18055</v>
      </c>
      <c r="F108" s="2">
        <f t="shared" si="3"/>
        <v>0.52632000000000001</v>
      </c>
      <c r="G108" s="14">
        <f t="shared" si="5"/>
        <v>3.1780049793011668E-2</v>
      </c>
      <c r="H108" s="15">
        <f t="shared" si="4"/>
        <v>0.55810004979301164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28462</v>
      </c>
      <c r="E109" s="26">
        <v>29680</v>
      </c>
      <c r="F109" s="2">
        <f t="shared" si="3"/>
        <v>1.04748</v>
      </c>
      <c r="G109" s="14">
        <f t="shared" si="5"/>
        <v>3.0377091740729004E-2</v>
      </c>
      <c r="H109" s="15">
        <f t="shared" si="4"/>
        <v>1.0778570917407291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27822</v>
      </c>
      <c r="E110" s="26">
        <v>28991</v>
      </c>
      <c r="F110" s="2">
        <f t="shared" si="3"/>
        <v>1.0053399999999999</v>
      </c>
      <c r="G110" s="14">
        <f t="shared" si="5"/>
        <v>4.6053623020583134E-2</v>
      </c>
      <c r="H110" s="15">
        <f t="shared" si="4"/>
        <v>1.0513936230205831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2.0739379903308958E-2</v>
      </c>
      <c r="H111" s="47">
        <f t="shared" si="4"/>
        <v>2.0739379903308958E-2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2.9950104507425586E-2</v>
      </c>
      <c r="H112" s="47">
        <f t="shared" si="4"/>
        <v>2.9950104507425586E-2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6067</v>
      </c>
      <c r="E113" s="80">
        <f>6067-34</f>
        <v>6033</v>
      </c>
      <c r="F113" s="49">
        <f t="shared" si="3"/>
        <v>-2.9239999999999999E-2</v>
      </c>
      <c r="G113" s="48">
        <f t="shared" si="5"/>
        <v>2.9584115450308365E-2</v>
      </c>
      <c r="H113" s="47">
        <f t="shared" si="4"/>
        <v>3.4411545030836599E-4</v>
      </c>
      <c r="J113" s="94" t="s">
        <v>58</v>
      </c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12053</v>
      </c>
      <c r="E114" s="26">
        <v>12724</v>
      </c>
      <c r="F114" s="2">
        <f t="shared" si="3"/>
        <v>0.57706000000000002</v>
      </c>
      <c r="G114" s="14">
        <f t="shared" si="5"/>
        <v>2.5863226702949993E-2</v>
      </c>
      <c r="H114" s="15">
        <f t="shared" si="4"/>
        <v>0.60292322670295007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23487</v>
      </c>
      <c r="E115" s="26">
        <v>24525</v>
      </c>
      <c r="F115" s="2">
        <f t="shared" si="3"/>
        <v>0.89268000000000003</v>
      </c>
      <c r="G115" s="14">
        <f t="shared" si="5"/>
        <v>2.8059161045653296E-2</v>
      </c>
      <c r="H115" s="15">
        <f t="shared" si="4"/>
        <v>0.92073916104565334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13781</v>
      </c>
      <c r="E116" s="26">
        <v>14218</v>
      </c>
      <c r="F116" s="2">
        <f t="shared" si="3"/>
        <v>0.37581999999999999</v>
      </c>
      <c r="G116" s="14">
        <f t="shared" si="5"/>
        <v>3.1963044321570273E-2</v>
      </c>
      <c r="H116" s="15">
        <f t="shared" si="4"/>
        <v>0.40778304432157025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29694</v>
      </c>
      <c r="E117" s="26">
        <v>31184</v>
      </c>
      <c r="F117" s="2">
        <f t="shared" si="3"/>
        <v>1.2813999999999999</v>
      </c>
      <c r="G117" s="14">
        <f t="shared" si="5"/>
        <v>3.1536057088266858E-2</v>
      </c>
      <c r="H117" s="15">
        <f t="shared" si="4"/>
        <v>1.3129360570882667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23789</v>
      </c>
      <c r="E118" s="26">
        <v>25127</v>
      </c>
      <c r="F118" s="2">
        <f t="shared" si="3"/>
        <v>1.1506799999999999</v>
      </c>
      <c r="G118" s="14">
        <f t="shared" si="5"/>
        <v>3.0560086269287613E-2</v>
      </c>
      <c r="H118" s="15">
        <f t="shared" si="4"/>
        <v>1.1812400862692876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11785</v>
      </c>
      <c r="E119" s="26">
        <v>13103</v>
      </c>
      <c r="F119" s="2">
        <f t="shared" si="3"/>
        <v>1.13348</v>
      </c>
      <c r="G119" s="14">
        <f t="shared" si="5"/>
        <v>4.6724602958631352E-2</v>
      </c>
      <c r="H119" s="15">
        <f t="shared" si="4"/>
        <v>1.1802046029586315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46972</v>
      </c>
      <c r="E120" s="26">
        <v>49556</v>
      </c>
      <c r="F120" s="2">
        <f t="shared" si="3"/>
        <v>2.2222399999999998</v>
      </c>
      <c r="G120" s="14">
        <f t="shared" si="5"/>
        <v>5.6667305676982423E-2</v>
      </c>
      <c r="H120" s="15">
        <f t="shared" si="4"/>
        <v>2.2789073056769822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23872</v>
      </c>
      <c r="E121" s="26">
        <v>25082</v>
      </c>
      <c r="F121" s="2">
        <f t="shared" si="3"/>
        <v>1.0406</v>
      </c>
      <c r="G121" s="14">
        <f t="shared" si="5"/>
        <v>2.9279124569377354E-2</v>
      </c>
      <c r="H121" s="15">
        <f t="shared" si="4"/>
        <v>1.0698791245693773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21025</v>
      </c>
      <c r="E122" s="26">
        <v>22012</v>
      </c>
      <c r="F122" s="2">
        <f t="shared" si="3"/>
        <v>0.84882000000000002</v>
      </c>
      <c r="G122" s="14">
        <f t="shared" si="5"/>
        <v>2.5924224879136197E-2</v>
      </c>
      <c r="H122" s="15">
        <f t="shared" si="4"/>
        <v>0.87474422487913617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6187</v>
      </c>
      <c r="E123" s="26">
        <v>6272</v>
      </c>
      <c r="F123" s="2">
        <f t="shared" si="3"/>
        <v>7.3099999999999998E-2</v>
      </c>
      <c r="G123" s="14">
        <f t="shared" si="5"/>
        <v>2.7693171988536078E-2</v>
      </c>
      <c r="H123" s="15">
        <f t="shared" si="4"/>
        <v>0.10079317198853607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19152</v>
      </c>
      <c r="E124" s="26">
        <v>20260</v>
      </c>
      <c r="F124" s="2">
        <f t="shared" si="3"/>
        <v>0.95287999999999995</v>
      </c>
      <c r="G124" s="14">
        <f t="shared" si="5"/>
        <v>3.1536057088266858E-2</v>
      </c>
      <c r="H124" s="15">
        <f t="shared" si="4"/>
        <v>0.98441605708826685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26297</v>
      </c>
      <c r="E125" s="26">
        <v>27367</v>
      </c>
      <c r="F125" s="2">
        <f t="shared" si="3"/>
        <v>0.92020000000000002</v>
      </c>
      <c r="G125" s="14">
        <f t="shared" si="5"/>
        <v>3.1597055264453063E-2</v>
      </c>
      <c r="H125" s="15">
        <f t="shared" si="4"/>
        <v>0.95179705526445313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3.0438089916915208E-2</v>
      </c>
      <c r="H126" s="15">
        <f t="shared" si="4"/>
        <v>3.0438089916915208E-2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3.3731991430970158E-2</v>
      </c>
      <c r="H127" s="15">
        <f t="shared" si="4"/>
        <v>3.3731991430970158E-2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24224</v>
      </c>
      <c r="E128" s="26">
        <v>25926</v>
      </c>
      <c r="F128" s="2">
        <f t="shared" si="3"/>
        <v>1.4637199999999999</v>
      </c>
      <c r="G128" s="14">
        <f t="shared" si="5"/>
        <v>3.7696872883073343E-2</v>
      </c>
      <c r="H128" s="15">
        <f t="shared" si="4"/>
        <v>1.5014168728830732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23490</v>
      </c>
      <c r="E129" s="26">
        <v>24648</v>
      </c>
      <c r="F129" s="2">
        <f t="shared" si="3"/>
        <v>0.99587999999999999</v>
      </c>
      <c r="G129" s="14">
        <f t="shared" si="5"/>
        <v>2.9096130040818749E-2</v>
      </c>
      <c r="H129" s="15">
        <f t="shared" si="4"/>
        <v>1.0249761300408187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21050</v>
      </c>
      <c r="E130" s="26">
        <v>21874</v>
      </c>
      <c r="F130" s="2">
        <f t="shared" si="3"/>
        <v>0.70863999999999994</v>
      </c>
      <c r="G130" s="14">
        <f t="shared" si="5"/>
        <v>3.1231066207335845E-2</v>
      </c>
      <c r="H130" s="15">
        <f t="shared" si="4"/>
        <v>0.73987106620733578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26219</v>
      </c>
      <c r="E131" s="26">
        <v>27794</v>
      </c>
      <c r="F131" s="2">
        <f t="shared" si="3"/>
        <v>1.3545</v>
      </c>
      <c r="G131" s="14">
        <f t="shared" si="5"/>
        <v>3.1658053440639267E-2</v>
      </c>
      <c r="H131" s="15">
        <f t="shared" si="4"/>
        <v>1.3861580534406392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15411</v>
      </c>
      <c r="E132" s="26">
        <v>16346</v>
      </c>
      <c r="F132" s="2">
        <f t="shared" si="3"/>
        <v>0.80409999999999993</v>
      </c>
      <c r="G132" s="14">
        <f t="shared" si="5"/>
        <v>3.0560086269287613E-2</v>
      </c>
      <c r="H132" s="15">
        <f t="shared" si="4"/>
        <v>0.83466008626928756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15771</v>
      </c>
      <c r="E133" s="26">
        <v>16520</v>
      </c>
      <c r="F133" s="2">
        <f t="shared" si="3"/>
        <v>0.64413999999999993</v>
      </c>
      <c r="G133" s="14">
        <f t="shared" si="5"/>
        <v>3.7269885649769921E-2</v>
      </c>
      <c r="H133" s="15">
        <f t="shared" si="4"/>
        <v>0.6814098856497699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26">
        <v>29527</v>
      </c>
      <c r="E134" s="26">
        <v>30018</v>
      </c>
      <c r="F134" s="2">
        <f t="shared" si="3"/>
        <v>0.42225999999999997</v>
      </c>
      <c r="G134" s="14">
        <f t="shared" si="5"/>
        <v>3.6537907535535492E-2</v>
      </c>
      <c r="H134" s="15">
        <f t="shared" si="4"/>
        <v>0.45879790753553545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26">
        <v>5751</v>
      </c>
      <c r="E135" s="26">
        <v>5751</v>
      </c>
      <c r="F135" s="2">
        <f t="shared" si="3"/>
        <v>0</v>
      </c>
      <c r="G135" s="14">
        <f t="shared" si="5"/>
        <v>2.7937164693280891E-2</v>
      </c>
      <c r="H135" s="15">
        <f t="shared" si="4"/>
        <v>2.7937164693280891E-2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26">
        <v>29627</v>
      </c>
      <c r="E136" s="26">
        <v>30951</v>
      </c>
      <c r="F136" s="2">
        <f t="shared" si="3"/>
        <v>1.1386399999999999</v>
      </c>
      <c r="G136" s="14">
        <f t="shared" si="5"/>
        <v>3.1475058912080661E-2</v>
      </c>
      <c r="H136" s="15">
        <f t="shared" si="4"/>
        <v>1.1701150589120806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101.64587999999999</v>
      </c>
      <c r="G137" s="17">
        <f>SUM(G19:G136)</f>
        <v>4.2141200000000083</v>
      </c>
      <c r="H137" s="17">
        <f>SUM(H19:H136)</f>
        <v>105.85999999999999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">
        <v>50</v>
      </c>
      <c r="E139" s="12" t="s">
        <v>53</v>
      </c>
      <c r="F139" s="19" t="s">
        <v>34</v>
      </c>
      <c r="G139" s="24"/>
      <c r="H139" s="24"/>
      <c r="I139" s="24"/>
    </row>
    <row r="140" spans="1:19" x14ac:dyDescent="0.25">
      <c r="A140" s="81" t="s">
        <v>24</v>
      </c>
      <c r="B140" s="3">
        <v>49730695</v>
      </c>
      <c r="C140" s="3">
        <v>88.2</v>
      </c>
      <c r="D140" s="27">
        <v>76543</v>
      </c>
      <c r="E140" s="27">
        <v>81530</v>
      </c>
      <c r="F140" s="13">
        <f>(E140-D140)*0.00086</f>
        <v>4.2888200000000003</v>
      </c>
      <c r="G140" s="24"/>
      <c r="H140" s="24"/>
      <c r="I140" s="24"/>
    </row>
    <row r="141" spans="1:19" x14ac:dyDescent="0.25">
      <c r="A141" s="81" t="s">
        <v>25</v>
      </c>
      <c r="B141" s="3">
        <v>49777184</v>
      </c>
      <c r="C141" s="3">
        <v>95.2</v>
      </c>
      <c r="D141" s="27">
        <v>73986</v>
      </c>
      <c r="E141" s="27">
        <v>79096</v>
      </c>
      <c r="F141" s="13">
        <f>(E141-D141)*0.00086</f>
        <v>4.3945999999999996</v>
      </c>
      <c r="G141" s="24"/>
      <c r="H141" s="24"/>
      <c r="I141" s="24"/>
    </row>
    <row r="142" spans="1:19" x14ac:dyDescent="0.25">
      <c r="A142" s="81" t="s">
        <v>26</v>
      </c>
      <c r="B142" s="3">
        <v>49777197</v>
      </c>
      <c r="C142" s="3">
        <v>94.5</v>
      </c>
      <c r="D142" s="27">
        <v>61642</v>
      </c>
      <c r="E142" s="27">
        <v>66475</v>
      </c>
      <c r="F142" s="13">
        <f>(E142-D142)*0.00086</f>
        <v>4.1563799999999995</v>
      </c>
      <c r="G142" s="24"/>
      <c r="H142" s="24"/>
      <c r="I142" s="24"/>
    </row>
    <row r="143" spans="1:19" x14ac:dyDescent="0.25">
      <c r="A143" s="81" t="s">
        <v>27</v>
      </c>
      <c r="B143" s="3">
        <v>49777207</v>
      </c>
      <c r="C143" s="3">
        <v>66</v>
      </c>
      <c r="D143" s="27">
        <v>59016</v>
      </c>
      <c r="E143" s="27">
        <v>63295</v>
      </c>
      <c r="F143" s="13">
        <f>(E143-D143)*0.00086</f>
        <v>3.6799399999999998</v>
      </c>
      <c r="G143" s="24"/>
      <c r="H143" s="24"/>
      <c r="S143" s="37"/>
    </row>
    <row r="144" spans="1:19" x14ac:dyDescent="0.25">
      <c r="A144" s="81" t="s">
        <v>28</v>
      </c>
      <c r="B144" s="3">
        <v>49777210</v>
      </c>
      <c r="C144" s="3">
        <v>64.2</v>
      </c>
      <c r="D144" s="27">
        <v>53093</v>
      </c>
      <c r="E144" s="27">
        <v>55776</v>
      </c>
      <c r="F144" s="13">
        <f>(E144-D144)*0.00086</f>
        <v>2.3073799999999998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18.827119999999997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8:D8"/>
    <mergeCell ref="E8:F8"/>
    <mergeCell ref="A9:D9"/>
    <mergeCell ref="A137:B137"/>
    <mergeCell ref="A145:B145"/>
    <mergeCell ref="A13:D13"/>
    <mergeCell ref="E13:F13"/>
    <mergeCell ref="A14:D14"/>
    <mergeCell ref="E14:F14"/>
    <mergeCell ref="J11:K12"/>
    <mergeCell ref="A15:D15"/>
    <mergeCell ref="E15:F15"/>
    <mergeCell ref="E9:F9"/>
    <mergeCell ref="A10:D10"/>
    <mergeCell ref="E10:F10"/>
    <mergeCell ref="A11:D12"/>
    <mergeCell ref="E11:F11"/>
    <mergeCell ref="E12:F12"/>
    <mergeCell ref="A1:H1"/>
    <mergeCell ref="A3:H3"/>
    <mergeCell ref="A4:H4"/>
    <mergeCell ref="A6:G6"/>
    <mergeCell ref="J3:K7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8"/>
  <sheetViews>
    <sheetView workbookViewId="0">
      <pane xSplit="2" ySplit="18" topLeftCell="C77" activePane="bottomRight" state="frozen"/>
      <selection pane="topRight" activeCell="C1" sqref="C1"/>
      <selection pane="bottomLeft" activeCell="A19" sqref="A19"/>
      <selection pane="bottomRight" activeCell="A81" sqref="A81:XFD81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105" customWidth="1"/>
    <col min="11" max="11" width="4.7109375" style="16" customWidth="1"/>
    <col min="12" max="12" width="10.7109375" style="16" bestFit="1" customWidth="1"/>
    <col min="13" max="16384" width="9.140625" style="36"/>
  </cols>
  <sheetData>
    <row r="1" spans="1:19" ht="20.25" x14ac:dyDescent="0.25">
      <c r="A1" s="234" t="s">
        <v>16</v>
      </c>
      <c r="B1" s="234"/>
      <c r="C1" s="234"/>
      <c r="D1" s="234"/>
      <c r="E1" s="234"/>
      <c r="F1" s="234"/>
      <c r="G1" s="234"/>
      <c r="H1" s="234"/>
      <c r="I1" s="72"/>
      <c r="J1" s="72"/>
      <c r="K1" s="72"/>
      <c r="L1" s="72"/>
    </row>
    <row r="2" spans="1:19" ht="8.25" customHeight="1" x14ac:dyDescent="0.3">
      <c r="A2" s="99"/>
      <c r="B2" s="99"/>
      <c r="C2" s="99"/>
      <c r="D2" s="99"/>
      <c r="E2" s="99"/>
      <c r="F2" s="75"/>
      <c r="G2" s="76"/>
      <c r="H2" s="76"/>
      <c r="I2" s="101"/>
      <c r="J2" s="102"/>
      <c r="K2" s="101"/>
      <c r="L2" s="101"/>
    </row>
    <row r="3" spans="1:19" ht="32.25" customHeight="1" x14ac:dyDescent="0.25">
      <c r="A3" s="207" t="s">
        <v>40</v>
      </c>
      <c r="B3" s="207"/>
      <c r="C3" s="207"/>
      <c r="D3" s="207"/>
      <c r="E3" s="207"/>
      <c r="F3" s="207"/>
      <c r="G3" s="207"/>
      <c r="H3" s="207"/>
      <c r="I3" s="62" t="s">
        <v>22</v>
      </c>
      <c r="J3" s="235" t="s">
        <v>23</v>
      </c>
      <c r="K3" s="236"/>
      <c r="L3" s="101"/>
    </row>
    <row r="4" spans="1:19" ht="18.75" x14ac:dyDescent="0.25">
      <c r="A4" s="207" t="s">
        <v>59</v>
      </c>
      <c r="B4" s="207"/>
      <c r="C4" s="207"/>
      <c r="D4" s="207"/>
      <c r="E4" s="207"/>
      <c r="F4" s="207"/>
      <c r="G4" s="207"/>
      <c r="H4" s="207"/>
      <c r="I4" s="62"/>
      <c r="J4" s="237"/>
      <c r="K4" s="238"/>
      <c r="L4" s="101"/>
    </row>
    <row r="5" spans="1:19" ht="18.75" x14ac:dyDescent="0.25">
      <c r="A5" s="65"/>
      <c r="B5" s="65"/>
      <c r="C5" s="65"/>
      <c r="D5" s="65"/>
      <c r="E5" s="100"/>
      <c r="F5" s="100"/>
      <c r="G5" s="100"/>
      <c r="H5" s="100"/>
      <c r="I5" s="62"/>
      <c r="J5" s="237"/>
      <c r="K5" s="238"/>
      <c r="L5" s="101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37"/>
      <c r="K6" s="238"/>
      <c r="L6" s="101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62</v>
      </c>
      <c r="H7" s="68"/>
      <c r="I7" s="62"/>
      <c r="J7" s="239"/>
      <c r="K7" s="240"/>
      <c r="L7" s="101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103"/>
      <c r="K8" s="104"/>
      <c r="L8" s="101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103" t="s">
        <v>31</v>
      </c>
      <c r="K9" s="104"/>
      <c r="L9" s="101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39.078000000000003</v>
      </c>
      <c r="H10" s="63"/>
      <c r="I10" s="62"/>
      <c r="J10" s="103"/>
      <c r="K10" s="104"/>
      <c r="L10" s="101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33.298920000000017</v>
      </c>
      <c r="H11" s="63"/>
      <c r="I11" s="62"/>
      <c r="J11" s="241" t="s">
        <v>38</v>
      </c>
      <c r="K11" s="241"/>
      <c r="L11" s="103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5.7790799999999862</v>
      </c>
      <c r="H12" s="63"/>
      <c r="I12" s="62"/>
      <c r="J12" s="241"/>
      <c r="K12" s="241"/>
      <c r="L12" s="103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/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106"/>
      <c r="K15" s="107"/>
      <c r="L15" s="107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57</v>
      </c>
      <c r="E18" s="12" t="s">
        <v>60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35330</v>
      </c>
      <c r="E19" s="25">
        <v>35917</v>
      </c>
      <c r="F19" s="2">
        <f t="shared" ref="F19:F80" si="0">(E19-D19)*0.00086</f>
        <v>0.50481999999999994</v>
      </c>
      <c r="G19" s="14">
        <f>C19/6908.6*$G$12</f>
        <v>4.3247320151694885E-2</v>
      </c>
      <c r="H19" s="15">
        <f t="shared" ref="H19:H82" si="1">F19+G19</f>
        <v>0.54806732015169479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27559</v>
      </c>
      <c r="E20" s="25">
        <v>28039</v>
      </c>
      <c r="F20" s="2">
        <f t="shared" si="0"/>
        <v>0.4128</v>
      </c>
      <c r="G20" s="14">
        <f>C20/6908.6*$G$12</f>
        <v>4.0821454998118185E-2</v>
      </c>
      <c r="H20" s="15">
        <f t="shared" si="1"/>
        <v>0.45362145499811818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30629</v>
      </c>
      <c r="E21" s="25">
        <v>31090</v>
      </c>
      <c r="F21" s="2">
        <f t="shared" si="0"/>
        <v>0.39645999999999998</v>
      </c>
      <c r="G21" s="14">
        <f>C21/6908.6*$G$12</f>
        <v>6.67531169846277E-2</v>
      </c>
      <c r="H21" s="15">
        <f t="shared" si="1"/>
        <v>0.46321311698462769</v>
      </c>
      <c r="J21" s="105">
        <f>H21*1765.73</f>
        <v>817.90929705326664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64358</v>
      </c>
      <c r="E22" s="25">
        <v>65596</v>
      </c>
      <c r="F22" s="2">
        <f t="shared" si="0"/>
        <v>1.0646800000000001</v>
      </c>
      <c r="G22" s="14">
        <f>C22/6908.6*$G$12</f>
        <v>7.0517390498798418E-2</v>
      </c>
      <c r="H22" s="15">
        <f t="shared" si="1"/>
        <v>1.1351973904987984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46576</v>
      </c>
      <c r="E23" s="25">
        <v>46910</v>
      </c>
      <c r="F23" s="2">
        <f t="shared" si="0"/>
        <v>0.28724</v>
      </c>
      <c r="G23" s="14">
        <f t="shared" ref="G23:G86" si="2">C23*$G$12/6908.6</f>
        <v>7.0601041021335562E-2</v>
      </c>
      <c r="H23" s="15">
        <f t="shared" si="1"/>
        <v>0.35784104102133557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18091</v>
      </c>
      <c r="E24" s="25">
        <v>18241</v>
      </c>
      <c r="F24" s="2">
        <f t="shared" si="0"/>
        <v>0.129</v>
      </c>
      <c r="G24" s="14">
        <f t="shared" si="2"/>
        <v>4.8433652548996779E-2</v>
      </c>
      <c r="H24" s="15">
        <f t="shared" si="1"/>
        <v>0.17743365254899679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22660</v>
      </c>
      <c r="E25" s="25">
        <v>23070</v>
      </c>
      <c r="F25" s="2">
        <f t="shared" si="0"/>
        <v>0.35259999999999997</v>
      </c>
      <c r="G25" s="14">
        <f t="shared" si="2"/>
        <v>3.6053375213501923E-2</v>
      </c>
      <c r="H25" s="15">
        <f t="shared" si="1"/>
        <v>0.38865337521350191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22698</v>
      </c>
      <c r="E26" s="25">
        <v>23265</v>
      </c>
      <c r="F26" s="2">
        <f t="shared" si="0"/>
        <v>0.48762</v>
      </c>
      <c r="G26" s="14">
        <f t="shared" si="2"/>
        <v>3.8060987754392983E-2</v>
      </c>
      <c r="H26" s="15">
        <f t="shared" si="1"/>
        <v>0.52568098775439298</v>
      </c>
      <c r="L26" s="105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19300</v>
      </c>
      <c r="E27" s="25">
        <v>19300</v>
      </c>
      <c r="F27" s="2">
        <f t="shared" si="0"/>
        <v>0</v>
      </c>
      <c r="G27" s="14">
        <f t="shared" si="2"/>
        <v>4.3498271719306272E-2</v>
      </c>
      <c r="H27" s="15">
        <f t="shared" si="1"/>
        <v>4.3498271719306272E-2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34126</v>
      </c>
      <c r="E28" s="25">
        <v>34796</v>
      </c>
      <c r="F28" s="2">
        <f t="shared" si="0"/>
        <v>0.57619999999999993</v>
      </c>
      <c r="G28" s="14">
        <f t="shared" si="2"/>
        <v>4.4000174854529034E-2</v>
      </c>
      <c r="H28" s="15">
        <f t="shared" si="1"/>
        <v>0.62020017485452894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4.2243513881249348E-2</v>
      </c>
      <c r="H29" s="15">
        <f t="shared" si="1"/>
        <v>4.2243513881249348E-2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27639</v>
      </c>
      <c r="E30" s="25">
        <v>27947</v>
      </c>
      <c r="F30" s="2">
        <f t="shared" si="0"/>
        <v>0.26488</v>
      </c>
      <c r="G30" s="14">
        <f t="shared" si="2"/>
        <v>6.7673272732536108E-2</v>
      </c>
      <c r="H30" s="15">
        <f t="shared" si="1"/>
        <v>0.3325532727325361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32345</v>
      </c>
      <c r="E31" s="25">
        <v>32634</v>
      </c>
      <c r="F31" s="2">
        <f t="shared" si="0"/>
        <v>0.24853999999999998</v>
      </c>
      <c r="G31" s="14">
        <f t="shared" si="2"/>
        <v>6.9931836841038528E-2</v>
      </c>
      <c r="H31" s="15">
        <f t="shared" si="1"/>
        <v>0.31847183684103852</v>
      </c>
      <c r="L31" s="105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37566</v>
      </c>
      <c r="E32" s="25">
        <v>38303</v>
      </c>
      <c r="F32" s="2">
        <f t="shared" si="0"/>
        <v>0.63381999999999994</v>
      </c>
      <c r="G32" s="14">
        <f t="shared" si="2"/>
        <v>7.1102944156558323E-2</v>
      </c>
      <c r="H32" s="15">
        <f t="shared" si="1"/>
        <v>0.70492294415655832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24602</v>
      </c>
      <c r="E33" s="25">
        <v>25074</v>
      </c>
      <c r="F33" s="2">
        <f t="shared" si="0"/>
        <v>0.40592</v>
      </c>
      <c r="G33" s="14">
        <f t="shared" si="2"/>
        <v>4.8433652548996779E-2</v>
      </c>
      <c r="H33" s="15">
        <f t="shared" si="1"/>
        <v>0.45435365254899679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21198</v>
      </c>
      <c r="E34" s="25">
        <v>21341</v>
      </c>
      <c r="F34" s="2">
        <f t="shared" si="0"/>
        <v>0.12297999999999999</v>
      </c>
      <c r="G34" s="14">
        <f t="shared" si="2"/>
        <v>3.5384171033204903E-2</v>
      </c>
      <c r="H34" s="15">
        <f t="shared" si="1"/>
        <v>0.15836417103320488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25073</v>
      </c>
      <c r="E35" s="25">
        <v>25437</v>
      </c>
      <c r="F35" s="2">
        <f t="shared" si="0"/>
        <v>0.31303999999999998</v>
      </c>
      <c r="G35" s="14">
        <f t="shared" si="2"/>
        <v>3.8311939322004357E-2</v>
      </c>
      <c r="H35" s="15">
        <f t="shared" si="1"/>
        <v>0.35135193932200437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23806</v>
      </c>
      <c r="E36" s="25">
        <v>24254</v>
      </c>
      <c r="F36" s="2">
        <f t="shared" si="0"/>
        <v>0.38528000000000001</v>
      </c>
      <c r="G36" s="14">
        <f t="shared" si="2"/>
        <v>4.3414621196769136E-2</v>
      </c>
      <c r="H36" s="15">
        <f t="shared" si="1"/>
        <v>0.42869462119676915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4.4167475899603285E-2</v>
      </c>
      <c r="H37" s="15">
        <f t="shared" si="1"/>
        <v>4.4167475899603285E-2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9047</v>
      </c>
      <c r="E38" s="25">
        <v>9481</v>
      </c>
      <c r="F38" s="2">
        <f t="shared" si="0"/>
        <v>0.37324000000000002</v>
      </c>
      <c r="G38" s="14">
        <f t="shared" si="2"/>
        <v>4.2494465448860735E-2</v>
      </c>
      <c r="H38" s="15">
        <f t="shared" si="1"/>
        <v>0.41573446544886072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18371</v>
      </c>
      <c r="E39" s="26">
        <v>18400</v>
      </c>
      <c r="F39" s="2">
        <f t="shared" si="0"/>
        <v>2.494E-2</v>
      </c>
      <c r="G39" s="14">
        <f t="shared" si="2"/>
        <v>6.7505971687461849E-2</v>
      </c>
      <c r="H39" s="15">
        <f t="shared" si="1"/>
        <v>9.2445971687461853E-2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36403</v>
      </c>
      <c r="E40" s="26">
        <v>36847</v>
      </c>
      <c r="F40" s="2">
        <f t="shared" si="0"/>
        <v>0.38184000000000001</v>
      </c>
      <c r="G40" s="14">
        <f t="shared" si="2"/>
        <v>7.2190400949540975E-2</v>
      </c>
      <c r="H40" s="15">
        <f t="shared" si="1"/>
        <v>0.454030400949541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43239</v>
      </c>
      <c r="E41" s="26">
        <v>43907</v>
      </c>
      <c r="F41" s="2">
        <f t="shared" si="0"/>
        <v>0.57447999999999999</v>
      </c>
      <c r="G41" s="14">
        <f t="shared" si="2"/>
        <v>7.2859605129837982E-2</v>
      </c>
      <c r="H41" s="15">
        <f t="shared" si="1"/>
        <v>0.64733960512983801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23746</v>
      </c>
      <c r="E42" s="26">
        <v>24088</v>
      </c>
      <c r="F42" s="2">
        <f t="shared" si="0"/>
        <v>0.29411999999999999</v>
      </c>
      <c r="G42" s="14">
        <f t="shared" si="2"/>
        <v>4.8015399936311147E-2</v>
      </c>
      <c r="H42" s="15">
        <f t="shared" si="1"/>
        <v>0.34213539993631115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8337</v>
      </c>
      <c r="E43" s="26">
        <v>8339</v>
      </c>
      <c r="F43" s="2">
        <f t="shared" si="0"/>
        <v>1.72E-3</v>
      </c>
      <c r="G43" s="14">
        <f t="shared" si="2"/>
        <v>3.5635122600816291E-2</v>
      </c>
      <c r="H43" s="15">
        <f t="shared" si="1"/>
        <v>3.735512260081629E-2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16136</v>
      </c>
      <c r="E44" s="26">
        <v>16527</v>
      </c>
      <c r="F44" s="2">
        <f t="shared" si="0"/>
        <v>0.33626</v>
      </c>
      <c r="G44" s="14">
        <f t="shared" si="2"/>
        <v>3.8228288799467242E-2</v>
      </c>
      <c r="H44" s="15">
        <f t="shared" si="1"/>
        <v>0.37448828879946727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33015</v>
      </c>
      <c r="E45" s="26">
        <v>33477</v>
      </c>
      <c r="F45" s="2">
        <f t="shared" si="0"/>
        <v>0.39732000000000001</v>
      </c>
      <c r="G45" s="14">
        <f t="shared" si="2"/>
        <v>4.3581922241843395E-2</v>
      </c>
      <c r="H45" s="15">
        <f t="shared" si="1"/>
        <v>0.44090192224184338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33727</v>
      </c>
      <c r="E46" s="26">
        <v>34296</v>
      </c>
      <c r="F46" s="2">
        <f t="shared" si="0"/>
        <v>0.48934</v>
      </c>
      <c r="G46" s="14">
        <f t="shared" si="2"/>
        <v>4.4000174854529034E-2</v>
      </c>
      <c r="H46" s="15">
        <f t="shared" si="1"/>
        <v>0.533340174854529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27717</v>
      </c>
      <c r="E47" s="26">
        <v>28159</v>
      </c>
      <c r="F47" s="2">
        <f t="shared" si="0"/>
        <v>0.38012000000000001</v>
      </c>
      <c r="G47" s="14">
        <f t="shared" si="2"/>
        <v>4.2076212836175096E-2</v>
      </c>
      <c r="H47" s="15">
        <f t="shared" si="1"/>
        <v>0.42219621283617509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28648</v>
      </c>
      <c r="E48" s="26">
        <v>29196</v>
      </c>
      <c r="F48" s="2">
        <f t="shared" si="0"/>
        <v>0.47127999999999998</v>
      </c>
      <c r="G48" s="14">
        <f t="shared" si="2"/>
        <v>6.608391280433068E-2</v>
      </c>
      <c r="H48" s="15">
        <f t="shared" si="1"/>
        <v>0.5373639128043306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45893</v>
      </c>
      <c r="E49" s="26">
        <v>46475</v>
      </c>
      <c r="F49" s="2">
        <f t="shared" si="0"/>
        <v>0.50051999999999996</v>
      </c>
      <c r="G49" s="14">
        <f t="shared" si="2"/>
        <v>7.1939449381929588E-2</v>
      </c>
      <c r="H49" s="15">
        <f t="shared" si="1"/>
        <v>0.5724594493819295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42256</v>
      </c>
      <c r="E50" s="26">
        <v>42939</v>
      </c>
      <c r="F50" s="2">
        <f t="shared" si="0"/>
        <v>0.58738000000000001</v>
      </c>
      <c r="G50" s="14">
        <f t="shared" si="2"/>
        <v>7.3110556697449383E-2</v>
      </c>
      <c r="H50" s="15">
        <f t="shared" si="1"/>
        <v>0.66049055669744938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25390</v>
      </c>
      <c r="E51" s="26">
        <v>25674</v>
      </c>
      <c r="F51" s="2">
        <f t="shared" si="0"/>
        <v>0.24423999999999998</v>
      </c>
      <c r="G51" s="14">
        <f t="shared" si="2"/>
        <v>4.7764448368699766E-2</v>
      </c>
      <c r="H51" s="15">
        <f t="shared" si="1"/>
        <v>0.29200444836869976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12437</v>
      </c>
      <c r="E52" s="26">
        <v>12672</v>
      </c>
      <c r="F52" s="2">
        <f t="shared" si="0"/>
        <v>0.2021</v>
      </c>
      <c r="G52" s="14">
        <f t="shared" si="2"/>
        <v>3.5886074168427665E-2</v>
      </c>
      <c r="H52" s="15">
        <f t="shared" si="1"/>
        <v>0.23798607416842765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20872</v>
      </c>
      <c r="E53" s="26">
        <v>21288</v>
      </c>
      <c r="F53" s="2">
        <f t="shared" si="0"/>
        <v>0.35775999999999997</v>
      </c>
      <c r="G53" s="14">
        <f t="shared" si="2"/>
        <v>3.7057181483947446E-2</v>
      </c>
      <c r="H53" s="15">
        <f t="shared" si="1"/>
        <v>0.3948171814839474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28880</v>
      </c>
      <c r="E54" s="26">
        <v>29396</v>
      </c>
      <c r="F54" s="2">
        <f t="shared" si="0"/>
        <v>0.44375999999999999</v>
      </c>
      <c r="G54" s="14">
        <f t="shared" si="2"/>
        <v>4.3247320151694885E-2</v>
      </c>
      <c r="H54" s="15">
        <f t="shared" si="1"/>
        <v>0.4870073201516949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27517</v>
      </c>
      <c r="E55" s="26">
        <v>27886</v>
      </c>
      <c r="F55" s="2">
        <f t="shared" si="0"/>
        <v>0.31734000000000001</v>
      </c>
      <c r="G55" s="14">
        <f t="shared" si="2"/>
        <v>4.3749223286917646E-2</v>
      </c>
      <c r="H55" s="15">
        <f t="shared" si="1"/>
        <v>0.36108922328691767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19687</v>
      </c>
      <c r="E56" s="26">
        <v>19687</v>
      </c>
      <c r="F56" s="2">
        <f t="shared" si="0"/>
        <v>0</v>
      </c>
      <c r="G56" s="14">
        <f t="shared" si="2"/>
        <v>4.1992562313637974E-2</v>
      </c>
      <c r="H56" s="15">
        <f t="shared" si="1"/>
        <v>4.1992562313637974E-2</v>
      </c>
      <c r="J56" s="105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17589</v>
      </c>
      <c r="E57" s="26">
        <v>17698</v>
      </c>
      <c r="F57" s="2">
        <f t="shared" si="0"/>
        <v>9.3740000000000004E-2</v>
      </c>
      <c r="G57" s="14">
        <f t="shared" si="2"/>
        <v>6.6669466462090571E-2</v>
      </c>
      <c r="H57" s="15">
        <f t="shared" si="1"/>
        <v>0.16040946646209059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29158</v>
      </c>
      <c r="E58" s="26">
        <v>29754</v>
      </c>
      <c r="F58" s="2">
        <f t="shared" si="0"/>
        <v>0.51256000000000002</v>
      </c>
      <c r="G58" s="14">
        <f t="shared" si="2"/>
        <v>7.2274051472078105E-2</v>
      </c>
      <c r="H58" s="15">
        <f t="shared" si="1"/>
        <v>0.58483405147207812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36441</v>
      </c>
      <c r="E59" s="26">
        <v>37066</v>
      </c>
      <c r="F59" s="2">
        <f t="shared" si="0"/>
        <v>0.53749999999999998</v>
      </c>
      <c r="G59" s="14">
        <f t="shared" si="2"/>
        <v>7.3110556697449383E-2</v>
      </c>
      <c r="H59" s="15">
        <f t="shared" si="1"/>
        <v>0.61061055669744935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23761</v>
      </c>
      <c r="E60" s="26">
        <v>24163</v>
      </c>
      <c r="F60" s="2">
        <f t="shared" si="0"/>
        <v>0.34571999999999997</v>
      </c>
      <c r="G60" s="14">
        <f t="shared" si="2"/>
        <v>4.8015399936311147E-2</v>
      </c>
      <c r="H60" s="15">
        <f t="shared" si="1"/>
        <v>0.39373539993631113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21279</v>
      </c>
      <c r="E61" s="26">
        <v>21555</v>
      </c>
      <c r="F61" s="2">
        <f t="shared" si="0"/>
        <v>0.23735999999999999</v>
      </c>
      <c r="G61" s="14">
        <f t="shared" si="2"/>
        <v>3.5467821555742032E-2</v>
      </c>
      <c r="H61" s="15">
        <f t="shared" si="1"/>
        <v>0.27282782155574203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15720</v>
      </c>
      <c r="E62" s="26">
        <v>15988</v>
      </c>
      <c r="F62" s="2">
        <f t="shared" si="0"/>
        <v>0.23047999999999999</v>
      </c>
      <c r="G62" s="14">
        <f t="shared" si="2"/>
        <v>3.7977337231855854E-2</v>
      </c>
      <c r="H62" s="15">
        <f t="shared" si="1"/>
        <v>0.26845733723185583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22841</v>
      </c>
      <c r="E63" s="26">
        <v>23006</v>
      </c>
      <c r="F63" s="2">
        <f t="shared" si="0"/>
        <v>0.1419</v>
      </c>
      <c r="G63" s="14">
        <f t="shared" si="2"/>
        <v>4.2996368584083497E-2</v>
      </c>
      <c r="H63" s="15">
        <f t="shared" si="1"/>
        <v>0.18489636858408348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27401</v>
      </c>
      <c r="E64" s="26">
        <v>27907</v>
      </c>
      <c r="F64" s="2">
        <f t="shared" si="0"/>
        <v>0.43515999999999999</v>
      </c>
      <c r="G64" s="14">
        <f t="shared" si="2"/>
        <v>4.4418427467214666E-2</v>
      </c>
      <c r="H64" s="15">
        <f t="shared" si="1"/>
        <v>0.47957842746721469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7553</v>
      </c>
      <c r="E65" s="26">
        <v>7569</v>
      </c>
      <c r="F65" s="2">
        <f t="shared" si="0"/>
        <v>1.376E-2</v>
      </c>
      <c r="G65" s="14">
        <f t="shared" si="2"/>
        <v>4.1741610746026586E-2</v>
      </c>
      <c r="H65" s="15">
        <f t="shared" si="1"/>
        <v>5.5501610746026588E-2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26">
        <v>18730</v>
      </c>
      <c r="E66" s="26">
        <v>19247</v>
      </c>
      <c r="F66" s="2">
        <f t="shared" si="0"/>
        <v>0.44462000000000002</v>
      </c>
      <c r="G66" s="14">
        <f t="shared" si="2"/>
        <v>6.6836767507164829E-2</v>
      </c>
      <c r="H66" s="15">
        <f t="shared" si="1"/>
        <v>0.51145676750716484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45879</v>
      </c>
      <c r="E67" s="26">
        <v>46679</v>
      </c>
      <c r="F67" s="2">
        <f t="shared" si="0"/>
        <v>0.68799999999999994</v>
      </c>
      <c r="G67" s="14">
        <f t="shared" si="2"/>
        <v>6.5247407578959402E-2</v>
      </c>
      <c r="H67" s="15">
        <f t="shared" si="1"/>
        <v>0.75324740757895936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20786</v>
      </c>
      <c r="E68" s="26">
        <v>20786</v>
      </c>
      <c r="F68" s="2">
        <f t="shared" si="0"/>
        <v>0</v>
      </c>
      <c r="G68" s="14">
        <f t="shared" si="2"/>
        <v>7.2775954607300866E-2</v>
      </c>
      <c r="H68" s="15">
        <f t="shared" si="1"/>
        <v>7.2775954607300866E-2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4.7680797846162637E-2</v>
      </c>
      <c r="H69" s="15">
        <f t="shared" si="1"/>
        <v>4.7680797846162637E-2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3.5300520510667781E-2</v>
      </c>
      <c r="H70" s="15">
        <f t="shared" si="1"/>
        <v>3.5300520510667781E-2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14001</v>
      </c>
      <c r="E71" s="26">
        <v>14172</v>
      </c>
      <c r="F71" s="2">
        <f t="shared" si="0"/>
        <v>0.14706</v>
      </c>
      <c r="G71" s="14">
        <f t="shared" si="2"/>
        <v>3.8060987754392983E-2</v>
      </c>
      <c r="H71" s="15">
        <f t="shared" si="1"/>
        <v>0.18512098775439298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12149</v>
      </c>
      <c r="E72" s="26">
        <v>12378</v>
      </c>
      <c r="F72" s="2">
        <f t="shared" si="0"/>
        <v>0.19694</v>
      </c>
      <c r="G72" s="14">
        <f t="shared" si="2"/>
        <v>4.3163669629157755E-2</v>
      </c>
      <c r="H72" s="15">
        <f t="shared" si="1"/>
        <v>0.24010366962915775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31879</v>
      </c>
      <c r="E73" s="26">
        <v>32246</v>
      </c>
      <c r="F73" s="2">
        <f t="shared" si="0"/>
        <v>0.31562000000000001</v>
      </c>
      <c r="G73" s="14">
        <f t="shared" si="2"/>
        <v>4.4083825377066156E-2</v>
      </c>
      <c r="H73" s="15">
        <f t="shared" si="1"/>
        <v>0.35970382537706619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21701</v>
      </c>
      <c r="E74" s="26">
        <v>22082</v>
      </c>
      <c r="F74" s="2">
        <f t="shared" si="0"/>
        <v>0.32766000000000001</v>
      </c>
      <c r="G74" s="14">
        <f t="shared" si="2"/>
        <v>4.1741610746026586E-2</v>
      </c>
      <c r="H74" s="15">
        <f t="shared" si="1"/>
        <v>0.36940161074602662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25009</v>
      </c>
      <c r="E75" s="26">
        <v>25421</v>
      </c>
      <c r="F75" s="2">
        <f t="shared" si="0"/>
        <v>0.35431999999999997</v>
      </c>
      <c r="G75" s="14">
        <f t="shared" si="2"/>
        <v>6.6502165417016312E-2</v>
      </c>
      <c r="H75" s="15">
        <f t="shared" si="1"/>
        <v>0.42082216541701628</v>
      </c>
      <c r="Q75" s="45"/>
      <c r="R75" s="45"/>
    </row>
    <row r="76" spans="1:18" x14ac:dyDescent="0.25">
      <c r="A76" s="3">
        <v>58</v>
      </c>
      <c r="B76" s="3">
        <v>49690061</v>
      </c>
      <c r="C76" s="3">
        <v>78.099999999999994</v>
      </c>
      <c r="D76" s="26">
        <v>38453</v>
      </c>
      <c r="E76" s="26">
        <v>39108</v>
      </c>
      <c r="F76" s="2">
        <f t="shared" si="0"/>
        <v>0.56330000000000002</v>
      </c>
      <c r="G76" s="14">
        <f t="shared" si="2"/>
        <v>6.5331058101496517E-2</v>
      </c>
      <c r="H76" s="15">
        <f t="shared" si="1"/>
        <v>0.62863105810149655</v>
      </c>
      <c r="Q76" s="45"/>
      <c r="R76" s="45"/>
    </row>
    <row r="77" spans="1:18" x14ac:dyDescent="0.25">
      <c r="A77" s="3">
        <v>59</v>
      </c>
      <c r="B77" s="3">
        <v>49690059</v>
      </c>
      <c r="C77" s="3">
        <v>87</v>
      </c>
      <c r="D77" s="26">
        <v>34468</v>
      </c>
      <c r="E77" s="26">
        <v>35063</v>
      </c>
      <c r="F77" s="2">
        <f t="shared" si="0"/>
        <v>0.51169999999999993</v>
      </c>
      <c r="G77" s="14">
        <f t="shared" si="2"/>
        <v>7.2775954607300866E-2</v>
      </c>
      <c r="H77" s="15">
        <f t="shared" si="1"/>
        <v>0.58447595460730084</v>
      </c>
      <c r="Q77" s="45"/>
      <c r="R77" s="45"/>
    </row>
    <row r="78" spans="1:18" x14ac:dyDescent="0.25">
      <c r="A78" s="3">
        <v>60</v>
      </c>
      <c r="B78" s="3">
        <v>49690049</v>
      </c>
      <c r="C78" s="3">
        <v>56.7</v>
      </c>
      <c r="D78" s="26">
        <v>24576</v>
      </c>
      <c r="E78" s="26">
        <v>24846</v>
      </c>
      <c r="F78" s="2">
        <f t="shared" si="0"/>
        <v>0.23219999999999999</v>
      </c>
      <c r="G78" s="14">
        <f t="shared" si="2"/>
        <v>4.7429846278551263E-2</v>
      </c>
      <c r="H78" s="15">
        <f t="shared" si="1"/>
        <v>0.27962984627855125</v>
      </c>
      <c r="Q78" s="45"/>
      <c r="R78" s="45"/>
    </row>
    <row r="79" spans="1:18" x14ac:dyDescent="0.25">
      <c r="A79" s="3">
        <v>61</v>
      </c>
      <c r="B79" s="3">
        <v>49690044</v>
      </c>
      <c r="C79" s="3">
        <v>42.5</v>
      </c>
      <c r="D79" s="26">
        <v>14521</v>
      </c>
      <c r="E79" s="26">
        <v>14878</v>
      </c>
      <c r="F79" s="2">
        <f t="shared" si="0"/>
        <v>0.30702000000000002</v>
      </c>
      <c r="G79" s="14">
        <f t="shared" si="2"/>
        <v>3.5551472078279162E-2</v>
      </c>
      <c r="H79" s="15">
        <f t="shared" si="1"/>
        <v>0.3425714720782792</v>
      </c>
      <c r="Q79" s="45"/>
      <c r="R79" s="45"/>
    </row>
    <row r="80" spans="1:18" x14ac:dyDescent="0.25">
      <c r="A80" s="3">
        <v>62</v>
      </c>
      <c r="B80" s="3">
        <v>49690047</v>
      </c>
      <c r="C80" s="3">
        <v>45.1</v>
      </c>
      <c r="D80" s="26">
        <v>7196</v>
      </c>
      <c r="E80" s="26">
        <v>7196</v>
      </c>
      <c r="F80" s="2">
        <f t="shared" si="0"/>
        <v>0</v>
      </c>
      <c r="G80" s="14">
        <f t="shared" si="2"/>
        <v>3.7726385664244473E-2</v>
      </c>
      <c r="H80" s="15">
        <f t="shared" si="1"/>
        <v>3.7726385664244473E-2</v>
      </c>
      <c r="Q80" s="45"/>
      <c r="R80" s="45"/>
    </row>
    <row r="81" spans="1:18" x14ac:dyDescent="0.25">
      <c r="A81" s="3">
        <v>63</v>
      </c>
      <c r="B81" s="3">
        <v>17219687</v>
      </c>
      <c r="C81" s="3">
        <v>51.3</v>
      </c>
      <c r="D81" s="26">
        <v>1763</v>
      </c>
      <c r="E81" s="26">
        <v>1763</v>
      </c>
      <c r="F81" s="2">
        <f>(E81-D81)*0.00086</f>
        <v>0</v>
      </c>
      <c r="G81" s="14">
        <f t="shared" si="2"/>
        <v>4.2912718061546375E-2</v>
      </c>
      <c r="H81" s="15">
        <f t="shared" si="1"/>
        <v>4.2912718061546375E-2</v>
      </c>
      <c r="J81" s="105" t="s">
        <v>63</v>
      </c>
      <c r="Q81" s="45"/>
      <c r="R81" s="45"/>
    </row>
    <row r="82" spans="1:18" x14ac:dyDescent="0.25">
      <c r="A82" s="3">
        <v>64</v>
      </c>
      <c r="B82" s="52" t="s">
        <v>41</v>
      </c>
      <c r="C82" s="3">
        <v>52.3</v>
      </c>
      <c r="D82" s="29">
        <v>7.19</v>
      </c>
      <c r="E82" s="29">
        <v>7.36</v>
      </c>
      <c r="F82" s="2">
        <f>E82-D82</f>
        <v>0.16999999999999993</v>
      </c>
      <c r="G82" s="14">
        <f t="shared" si="2"/>
        <v>4.3749223286917646E-2</v>
      </c>
      <c r="H82" s="15">
        <f t="shared" si="1"/>
        <v>0.21374922328691759</v>
      </c>
      <c r="Q82" s="45"/>
      <c r="R82" s="45"/>
    </row>
    <row r="83" spans="1:18" x14ac:dyDescent="0.25">
      <c r="A83" s="3">
        <v>65</v>
      </c>
      <c r="B83" s="3">
        <v>49690060</v>
      </c>
      <c r="C83" s="3">
        <v>49.5</v>
      </c>
      <c r="D83" s="26">
        <v>25852</v>
      </c>
      <c r="E83" s="26">
        <v>26245</v>
      </c>
      <c r="F83" s="2">
        <f t="shared" ref="F83:F136" si="3">(E83-D83)*0.00086</f>
        <v>0.33798</v>
      </c>
      <c r="G83" s="14">
        <f t="shared" si="2"/>
        <v>4.1407008655878076E-2</v>
      </c>
      <c r="H83" s="15">
        <f t="shared" ref="H83:H136" si="4">F83+G83</f>
        <v>0.3793870086558781</v>
      </c>
      <c r="Q83" s="45"/>
      <c r="R83" s="45"/>
    </row>
    <row r="84" spans="1:18" x14ac:dyDescent="0.25">
      <c r="A84" s="3">
        <v>66</v>
      </c>
      <c r="B84" s="3">
        <v>49690051</v>
      </c>
      <c r="C84" s="3">
        <v>78.900000000000006</v>
      </c>
      <c r="D84" s="26">
        <v>21064</v>
      </c>
      <c r="E84" s="26">
        <v>21316</v>
      </c>
      <c r="F84" s="2">
        <f t="shared" si="3"/>
        <v>0.21672</v>
      </c>
      <c r="G84" s="14">
        <f t="shared" si="2"/>
        <v>6.6000262281793551E-2</v>
      </c>
      <c r="H84" s="15">
        <f t="shared" si="4"/>
        <v>0.28272026228179353</v>
      </c>
      <c r="Q84" s="45"/>
      <c r="R84" s="45"/>
    </row>
    <row r="85" spans="1:18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6.5331058101496517E-2</v>
      </c>
      <c r="H85" s="15">
        <f t="shared" si="4"/>
        <v>6.5331058101496517E-2</v>
      </c>
      <c r="Q85" s="45"/>
      <c r="R85" s="45"/>
    </row>
    <row r="86" spans="1:18" x14ac:dyDescent="0.25">
      <c r="A86" s="3">
        <v>68</v>
      </c>
      <c r="B86" s="3">
        <v>49690030</v>
      </c>
      <c r="C86" s="3">
        <v>78.099999999999994</v>
      </c>
      <c r="D86" s="26">
        <v>33396</v>
      </c>
      <c r="E86" s="26">
        <v>33840</v>
      </c>
      <c r="F86" s="2">
        <f t="shared" si="3"/>
        <v>0.38184000000000001</v>
      </c>
      <c r="G86" s="14">
        <f t="shared" si="2"/>
        <v>6.5331058101496517E-2</v>
      </c>
      <c r="H86" s="15">
        <f t="shared" si="4"/>
        <v>0.44717105810149654</v>
      </c>
      <c r="Q86" s="45"/>
      <c r="R86" s="45"/>
    </row>
    <row r="87" spans="1:18" x14ac:dyDescent="0.25">
      <c r="A87" s="3">
        <v>69</v>
      </c>
      <c r="B87" s="3">
        <v>49690022</v>
      </c>
      <c r="C87" s="3">
        <v>56.8</v>
      </c>
      <c r="D87" s="26">
        <v>10831</v>
      </c>
      <c r="E87" s="26">
        <v>10981</v>
      </c>
      <c r="F87" s="2">
        <f t="shared" si="3"/>
        <v>0.129</v>
      </c>
      <c r="G87" s="14">
        <f t="shared" ref="G87:G136" si="5">C87*$G$12/6908.6</f>
        <v>4.7513496801088378E-2</v>
      </c>
      <c r="H87" s="15">
        <f t="shared" si="4"/>
        <v>0.17651349680108838</v>
      </c>
      <c r="Q87" s="45"/>
      <c r="R87" s="45"/>
    </row>
    <row r="88" spans="1:18" x14ac:dyDescent="0.25">
      <c r="A88" s="3">
        <v>70</v>
      </c>
      <c r="B88" s="3">
        <v>49690018</v>
      </c>
      <c r="C88" s="3">
        <v>42</v>
      </c>
      <c r="D88" s="26">
        <v>15972</v>
      </c>
      <c r="E88" s="26">
        <v>16377</v>
      </c>
      <c r="F88" s="2">
        <f t="shared" si="3"/>
        <v>0.3483</v>
      </c>
      <c r="G88" s="14">
        <f t="shared" si="5"/>
        <v>3.5133219465593522E-2</v>
      </c>
      <c r="H88" s="15">
        <f t="shared" si="4"/>
        <v>0.3834332194655935</v>
      </c>
      <c r="Q88" s="45"/>
      <c r="R88" s="45"/>
    </row>
    <row r="89" spans="1:18" x14ac:dyDescent="0.25">
      <c r="A89" s="3">
        <v>71</v>
      </c>
      <c r="B89" s="3">
        <v>49690021</v>
      </c>
      <c r="C89" s="3">
        <v>45.2</v>
      </c>
      <c r="D89" s="26">
        <v>18562</v>
      </c>
      <c r="E89" s="26">
        <v>18902</v>
      </c>
      <c r="F89" s="2">
        <f t="shared" si="3"/>
        <v>0.29239999999999999</v>
      </c>
      <c r="G89" s="14">
        <f t="shared" si="5"/>
        <v>3.7810036186781602E-2</v>
      </c>
      <c r="H89" s="15">
        <f t="shared" si="4"/>
        <v>0.33021003618678157</v>
      </c>
      <c r="Q89" s="45"/>
      <c r="R89" s="45"/>
    </row>
    <row r="90" spans="1:18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4.2996368584083497E-2</v>
      </c>
      <c r="H90" s="15">
        <f t="shared" si="4"/>
        <v>4.2996368584083497E-2</v>
      </c>
      <c r="Q90" s="45"/>
      <c r="R90" s="45"/>
    </row>
    <row r="91" spans="1:18" x14ac:dyDescent="0.25">
      <c r="A91" s="3">
        <v>73</v>
      </c>
      <c r="B91" s="3">
        <v>49690034</v>
      </c>
      <c r="C91" s="3">
        <v>52.1</v>
      </c>
      <c r="D91" s="26">
        <v>23070</v>
      </c>
      <c r="E91" s="26">
        <v>23391</v>
      </c>
      <c r="F91" s="2">
        <f t="shared" si="3"/>
        <v>0.27605999999999997</v>
      </c>
      <c r="G91" s="14">
        <f t="shared" si="5"/>
        <v>4.3581922241843395E-2</v>
      </c>
      <c r="H91" s="15">
        <f t="shared" si="4"/>
        <v>0.31964192224184335</v>
      </c>
      <c r="Q91" s="45"/>
      <c r="R91" s="45"/>
    </row>
    <row r="92" spans="1:18" x14ac:dyDescent="0.25">
      <c r="A92" s="3">
        <v>74</v>
      </c>
      <c r="B92" s="3">
        <v>49777205</v>
      </c>
      <c r="C92" s="3">
        <v>49.7</v>
      </c>
      <c r="D92" s="26">
        <v>15711</v>
      </c>
      <c r="E92" s="26">
        <v>15914</v>
      </c>
      <c r="F92" s="2">
        <f t="shared" si="3"/>
        <v>0.17457999999999999</v>
      </c>
      <c r="G92" s="14">
        <f t="shared" si="5"/>
        <v>4.1574309700952335E-2</v>
      </c>
      <c r="H92" s="15">
        <f t="shared" si="4"/>
        <v>0.21615430970095231</v>
      </c>
      <c r="Q92" s="45"/>
      <c r="R92" s="45"/>
    </row>
    <row r="93" spans="1:18" x14ac:dyDescent="0.25">
      <c r="A93" s="3">
        <v>75</v>
      </c>
      <c r="B93" s="3">
        <v>49730686</v>
      </c>
      <c r="C93" s="3">
        <v>79</v>
      </c>
      <c r="D93" s="26">
        <v>25875</v>
      </c>
      <c r="E93" s="26">
        <v>26373</v>
      </c>
      <c r="F93" s="2">
        <f t="shared" si="3"/>
        <v>0.42827999999999999</v>
      </c>
      <c r="G93" s="14">
        <f t="shared" si="5"/>
        <v>6.608391280433068E-2</v>
      </c>
      <c r="H93" s="15">
        <f t="shared" si="4"/>
        <v>0.49436391280433067</v>
      </c>
      <c r="Q93" s="45"/>
      <c r="R93" s="45"/>
    </row>
    <row r="94" spans="1:18" x14ac:dyDescent="0.25">
      <c r="A94" s="3">
        <v>76</v>
      </c>
      <c r="B94" s="3">
        <v>49690025</v>
      </c>
      <c r="C94" s="3">
        <v>78.3</v>
      </c>
      <c r="D94" s="26">
        <v>38241</v>
      </c>
      <c r="E94" s="26">
        <v>39059</v>
      </c>
      <c r="F94" s="2">
        <f t="shared" si="3"/>
        <v>0.70347999999999999</v>
      </c>
      <c r="G94" s="14">
        <f t="shared" si="5"/>
        <v>6.5498359146570775E-2</v>
      </c>
      <c r="H94" s="15">
        <f t="shared" si="4"/>
        <v>0.76897835914657076</v>
      </c>
      <c r="Q94" s="45"/>
      <c r="R94" s="45"/>
    </row>
    <row r="95" spans="1:18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6.541470862403366E-2</v>
      </c>
      <c r="H95" s="15">
        <f t="shared" si="4"/>
        <v>6.541470862403366E-2</v>
      </c>
      <c r="Q95" s="45"/>
      <c r="R95" s="45"/>
    </row>
    <row r="96" spans="1:18" x14ac:dyDescent="0.25">
      <c r="A96" s="3">
        <v>78</v>
      </c>
      <c r="B96" s="3">
        <v>49730694</v>
      </c>
      <c r="C96" s="3">
        <v>56.7</v>
      </c>
      <c r="D96" s="26">
        <v>10919</v>
      </c>
      <c r="E96" s="26">
        <v>11233</v>
      </c>
      <c r="F96" s="2">
        <f t="shared" si="3"/>
        <v>0.27004</v>
      </c>
      <c r="G96" s="14">
        <f t="shared" si="5"/>
        <v>4.7429846278551263E-2</v>
      </c>
      <c r="H96" s="15">
        <f t="shared" si="4"/>
        <v>0.31746984627855124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3220</v>
      </c>
      <c r="E97" s="26">
        <v>3222</v>
      </c>
      <c r="F97" s="2">
        <f t="shared" si="3"/>
        <v>1.72E-3</v>
      </c>
      <c r="G97" s="14">
        <f t="shared" si="5"/>
        <v>3.5133219465593522E-2</v>
      </c>
      <c r="H97" s="15">
        <f t="shared" si="4"/>
        <v>3.6853219465593522E-2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21176</v>
      </c>
      <c r="E98" s="26">
        <v>21519</v>
      </c>
      <c r="F98" s="2">
        <f t="shared" si="3"/>
        <v>0.29498000000000002</v>
      </c>
      <c r="G98" s="14">
        <f t="shared" si="5"/>
        <v>3.7559084619170215E-2</v>
      </c>
      <c r="H98" s="15">
        <f t="shared" si="4"/>
        <v>0.33253908461917026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4.2912718061546375E-2</v>
      </c>
      <c r="H99" s="15">
        <f t="shared" si="4"/>
        <v>4.2912718061546375E-2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33007</v>
      </c>
      <c r="E100" s="26">
        <v>33553</v>
      </c>
      <c r="F100" s="2">
        <f t="shared" si="3"/>
        <v>0.46955999999999998</v>
      </c>
      <c r="G100" s="14">
        <f t="shared" si="5"/>
        <v>4.3163669629157755E-2</v>
      </c>
      <c r="H100" s="15">
        <f t="shared" si="4"/>
        <v>0.51272366962915772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4439</v>
      </c>
      <c r="E101" s="26">
        <v>4439</v>
      </c>
      <c r="F101" s="2">
        <f t="shared" si="3"/>
        <v>0</v>
      </c>
      <c r="G101" s="14">
        <f t="shared" si="5"/>
        <v>4.1574309700952335E-2</v>
      </c>
      <c r="H101" s="15">
        <f t="shared" si="4"/>
        <v>4.1574309700952335E-2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6644</v>
      </c>
      <c r="E102" s="26">
        <v>6644</v>
      </c>
      <c r="F102" s="2">
        <f t="shared" si="3"/>
        <v>0</v>
      </c>
      <c r="G102" s="14">
        <f t="shared" si="5"/>
        <v>6.3323445560605471E-2</v>
      </c>
      <c r="H102" s="15">
        <f t="shared" si="4"/>
        <v>6.3323445560605471E-2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33064</v>
      </c>
      <c r="E103" s="26">
        <v>33328</v>
      </c>
      <c r="F103" s="2">
        <f t="shared" si="3"/>
        <v>0.22703999999999999</v>
      </c>
      <c r="G103" s="14">
        <f t="shared" si="5"/>
        <v>7.369611035520926E-2</v>
      </c>
      <c r="H103" s="15">
        <f t="shared" si="4"/>
        <v>0.30073611035520925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22514</v>
      </c>
      <c r="E104" s="26">
        <v>22973</v>
      </c>
      <c r="F104" s="2">
        <f t="shared" si="3"/>
        <v>0.39473999999999998</v>
      </c>
      <c r="G104" s="14">
        <f t="shared" si="5"/>
        <v>4.0988756043192437E-2</v>
      </c>
      <c r="H104" s="15">
        <f t="shared" si="4"/>
        <v>0.43572875604319239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13695</v>
      </c>
      <c r="E105" s="26">
        <v>13865</v>
      </c>
      <c r="F105" s="2">
        <f t="shared" si="3"/>
        <v>0.1462</v>
      </c>
      <c r="G105" s="14">
        <f t="shared" si="5"/>
        <v>3.5635122600816291E-2</v>
      </c>
      <c r="H105" s="15">
        <f t="shared" si="4"/>
        <v>0.1818351226008163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11252</v>
      </c>
      <c r="E106" s="26">
        <v>11266</v>
      </c>
      <c r="F106" s="2">
        <f t="shared" si="3"/>
        <v>1.204E-2</v>
      </c>
      <c r="G106" s="14">
        <f t="shared" si="5"/>
        <v>3.7642735141707344E-2</v>
      </c>
      <c r="H106" s="15">
        <f t="shared" si="4"/>
        <v>4.9682735141707346E-2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29421</v>
      </c>
      <c r="E107" s="26">
        <v>29948</v>
      </c>
      <c r="F107" s="2">
        <f t="shared" si="3"/>
        <v>0.45322000000000001</v>
      </c>
      <c r="G107" s="14">
        <f t="shared" si="5"/>
        <v>4.2829067539009245E-2</v>
      </c>
      <c r="H107" s="15">
        <f t="shared" si="4"/>
        <v>0.49604906753900924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18055</v>
      </c>
      <c r="E108" s="26">
        <v>19043</v>
      </c>
      <c r="F108" s="2">
        <f t="shared" si="3"/>
        <v>0.84967999999999999</v>
      </c>
      <c r="G108" s="14">
        <f t="shared" si="5"/>
        <v>4.3581922241843395E-2</v>
      </c>
      <c r="H108" s="15">
        <f t="shared" si="4"/>
        <v>0.89326192224184342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29680</v>
      </c>
      <c r="E109" s="26">
        <v>30167</v>
      </c>
      <c r="F109" s="2">
        <f t="shared" si="3"/>
        <v>0.41881999999999997</v>
      </c>
      <c r="G109" s="14">
        <f t="shared" si="5"/>
        <v>4.1657960223489464E-2</v>
      </c>
      <c r="H109" s="15">
        <f t="shared" si="4"/>
        <v>0.46047796022348941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28991</v>
      </c>
      <c r="E110" s="26">
        <v>29279</v>
      </c>
      <c r="F110" s="2">
        <f t="shared" si="3"/>
        <v>0.24767999999999998</v>
      </c>
      <c r="G110" s="14">
        <f t="shared" si="5"/>
        <v>6.3156144515531212E-2</v>
      </c>
      <c r="H110" s="15">
        <f t="shared" si="4"/>
        <v>0.31083614451553121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28">
        <v>8239</v>
      </c>
      <c r="E111" s="28">
        <v>8239</v>
      </c>
      <c r="F111" s="49">
        <f t="shared" si="3"/>
        <v>0</v>
      </c>
      <c r="G111" s="48">
        <f t="shared" si="5"/>
        <v>2.8441177662623329E-2</v>
      </c>
      <c r="H111" s="47">
        <f t="shared" si="4"/>
        <v>2.8441177662623329E-2</v>
      </c>
      <c r="J111" s="108"/>
      <c r="K111" s="105" t="s">
        <v>37</v>
      </c>
      <c r="M111" s="37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28">
        <v>8450</v>
      </c>
      <c r="E112" s="28">
        <v>8450</v>
      </c>
      <c r="F112" s="49">
        <f t="shared" si="3"/>
        <v>0</v>
      </c>
      <c r="G112" s="48">
        <f t="shared" si="5"/>
        <v>4.1072406565729573E-2</v>
      </c>
      <c r="H112" s="47">
        <f t="shared" si="4"/>
        <v>4.1072406565729573E-2</v>
      </c>
      <c r="J112" s="108"/>
      <c r="K112" s="105" t="s">
        <v>37</v>
      </c>
      <c r="M112" s="37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28">
        <v>6033</v>
      </c>
      <c r="E113" s="28">
        <f>6033-46</f>
        <v>5987</v>
      </c>
      <c r="F113" s="49">
        <f t="shared" si="3"/>
        <v>-3.9559999999999998E-2</v>
      </c>
      <c r="G113" s="48">
        <f t="shared" si="5"/>
        <v>4.0570503430506812E-2</v>
      </c>
      <c r="H113" s="47">
        <f t="shared" si="4"/>
        <v>1.0105034305068136E-3</v>
      </c>
      <c r="J113" s="109" t="s">
        <v>58</v>
      </c>
      <c r="K113" s="105" t="s">
        <v>36</v>
      </c>
      <c r="M113" s="37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12724</v>
      </c>
      <c r="E114" s="26">
        <v>12856</v>
      </c>
      <c r="F114" s="2">
        <f t="shared" si="3"/>
        <v>0.11352</v>
      </c>
      <c r="G114" s="14">
        <f t="shared" si="5"/>
        <v>3.5467821555742032E-2</v>
      </c>
      <c r="H114" s="15">
        <f t="shared" si="4"/>
        <v>0.14898782155574203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24525</v>
      </c>
      <c r="E115" s="26">
        <v>24888</v>
      </c>
      <c r="F115" s="2">
        <f t="shared" si="3"/>
        <v>0.31218000000000001</v>
      </c>
      <c r="G115" s="14">
        <f t="shared" si="5"/>
        <v>3.8479240367078615E-2</v>
      </c>
      <c r="H115" s="15">
        <f t="shared" si="4"/>
        <v>0.35065924036707863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14218</v>
      </c>
      <c r="E116" s="26">
        <v>14443</v>
      </c>
      <c r="F116" s="2">
        <f t="shared" si="3"/>
        <v>0.19350000000000001</v>
      </c>
      <c r="G116" s="14">
        <f t="shared" si="5"/>
        <v>4.3832873809454775E-2</v>
      </c>
      <c r="H116" s="15">
        <f t="shared" si="4"/>
        <v>0.23733287380945478</v>
      </c>
      <c r="J116" s="105">
        <f>5987-4626</f>
        <v>1361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31184</v>
      </c>
      <c r="E117" s="26">
        <v>31738</v>
      </c>
      <c r="F117" s="2">
        <f t="shared" si="3"/>
        <v>0.47643999999999997</v>
      </c>
      <c r="G117" s="14">
        <f t="shared" si="5"/>
        <v>4.3247320151694885E-2</v>
      </c>
      <c r="H117" s="15">
        <f t="shared" si="4"/>
        <v>0.51968732015169483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25127</v>
      </c>
      <c r="E118" s="26">
        <v>25618</v>
      </c>
      <c r="F118" s="2">
        <f t="shared" si="3"/>
        <v>0.42225999999999997</v>
      </c>
      <c r="G118" s="14">
        <f t="shared" si="5"/>
        <v>4.1908911791100845E-2</v>
      </c>
      <c r="H118" s="15">
        <f t="shared" si="4"/>
        <v>0.46416891179110081</v>
      </c>
      <c r="J118" s="105">
        <v>1361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13103</v>
      </c>
      <c r="E119" s="26">
        <v>13589</v>
      </c>
      <c r="F119" s="2">
        <f t="shared" si="3"/>
        <v>0.41796</v>
      </c>
      <c r="G119" s="14">
        <f t="shared" si="5"/>
        <v>6.4076300263439606E-2</v>
      </c>
      <c r="H119" s="15">
        <f t="shared" si="4"/>
        <v>0.48203630026343958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49556</v>
      </c>
      <c r="E120" s="26">
        <v>50507</v>
      </c>
      <c r="F120" s="2">
        <f t="shared" si="3"/>
        <v>0.81786000000000003</v>
      </c>
      <c r="G120" s="14">
        <f t="shared" si="5"/>
        <v>7.7711335436991394E-2</v>
      </c>
      <c r="H120" s="15">
        <f t="shared" si="4"/>
        <v>0.89557133543699141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25082</v>
      </c>
      <c r="E121" s="26">
        <v>25528</v>
      </c>
      <c r="F121" s="2">
        <f t="shared" si="3"/>
        <v>0.38356000000000001</v>
      </c>
      <c r="G121" s="14">
        <f t="shared" si="5"/>
        <v>4.0152250817821165E-2</v>
      </c>
      <c r="H121" s="15">
        <f t="shared" si="4"/>
        <v>0.42371225081782116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22012</v>
      </c>
      <c r="E122" s="26">
        <v>22407</v>
      </c>
      <c r="F122" s="2">
        <f t="shared" si="3"/>
        <v>0.3397</v>
      </c>
      <c r="G122" s="14">
        <f t="shared" si="5"/>
        <v>3.5551472078279162E-2</v>
      </c>
      <c r="H122" s="15">
        <f t="shared" si="4"/>
        <v>0.37525147207827914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6272</v>
      </c>
      <c r="E123" s="26">
        <v>6272</v>
      </c>
      <c r="F123" s="2">
        <f t="shared" si="3"/>
        <v>0</v>
      </c>
      <c r="G123" s="14">
        <f t="shared" si="5"/>
        <v>3.7977337231855854E-2</v>
      </c>
      <c r="H123" s="15">
        <f t="shared" si="4"/>
        <v>3.7977337231855854E-2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20260</v>
      </c>
      <c r="E124" s="26">
        <v>20531</v>
      </c>
      <c r="F124" s="2">
        <f t="shared" si="3"/>
        <v>0.23305999999999999</v>
      </c>
      <c r="G124" s="14">
        <f t="shared" si="5"/>
        <v>4.3247320151694885E-2</v>
      </c>
      <c r="H124" s="15">
        <f t="shared" si="4"/>
        <v>0.2763073201516949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27367</v>
      </c>
      <c r="E125" s="26">
        <v>27367</v>
      </c>
      <c r="F125" s="2">
        <f t="shared" si="3"/>
        <v>0</v>
      </c>
      <c r="G125" s="14">
        <f t="shared" si="5"/>
        <v>4.3330970674232014E-2</v>
      </c>
      <c r="H125" s="15">
        <f t="shared" si="4"/>
        <v>4.3330970674232014E-2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4.1741610746026586E-2</v>
      </c>
      <c r="H126" s="15">
        <f t="shared" si="4"/>
        <v>4.1741610746026586E-2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4.6258738963031468E-2</v>
      </c>
      <c r="H127" s="15">
        <f t="shared" si="4"/>
        <v>4.6258738963031468E-2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25926</v>
      </c>
      <c r="E128" s="26">
        <v>26552</v>
      </c>
      <c r="F128" s="2">
        <f t="shared" si="3"/>
        <v>0.53835999999999995</v>
      </c>
      <c r="G128" s="14">
        <f t="shared" si="5"/>
        <v>5.169602292794475E-2</v>
      </c>
      <c r="H128" s="15">
        <f t="shared" si="4"/>
        <v>0.59005602292794468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24648</v>
      </c>
      <c r="E129" s="26">
        <v>25063</v>
      </c>
      <c r="F129" s="2">
        <f t="shared" si="3"/>
        <v>0.3569</v>
      </c>
      <c r="G129" s="14">
        <f t="shared" si="5"/>
        <v>3.9901299250209785E-2</v>
      </c>
      <c r="H129" s="15">
        <f t="shared" si="4"/>
        <v>0.39680129925020979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21874</v>
      </c>
      <c r="E130" s="26">
        <v>22109</v>
      </c>
      <c r="F130" s="2">
        <f t="shared" si="3"/>
        <v>0.2021</v>
      </c>
      <c r="G130" s="14">
        <f t="shared" si="5"/>
        <v>4.2829067539009245E-2</v>
      </c>
      <c r="H130" s="15">
        <f t="shared" si="4"/>
        <v>0.24492906753900925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27794</v>
      </c>
      <c r="E131" s="26">
        <v>28399</v>
      </c>
      <c r="F131" s="2">
        <f t="shared" si="3"/>
        <v>0.52029999999999998</v>
      </c>
      <c r="G131" s="14">
        <f t="shared" si="5"/>
        <v>4.3414621196769136E-2</v>
      </c>
      <c r="H131" s="15">
        <f t="shared" si="4"/>
        <v>0.56371462119676907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16346</v>
      </c>
      <c r="E132" s="26">
        <v>16588</v>
      </c>
      <c r="F132" s="2">
        <f t="shared" si="3"/>
        <v>0.20812</v>
      </c>
      <c r="G132" s="14">
        <f t="shared" si="5"/>
        <v>4.1908911791100845E-2</v>
      </c>
      <c r="H132" s="15">
        <f t="shared" si="4"/>
        <v>0.25002891179110087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16520</v>
      </c>
      <c r="E133" s="26">
        <v>16645</v>
      </c>
      <c r="F133" s="2">
        <f t="shared" si="3"/>
        <v>0.1075</v>
      </c>
      <c r="G133" s="14">
        <f t="shared" si="5"/>
        <v>5.1110469270184859E-2</v>
      </c>
      <c r="H133" s="15">
        <f t="shared" si="4"/>
        <v>0.15861046927018485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26">
        <v>30018</v>
      </c>
      <c r="E134" s="26">
        <v>30538</v>
      </c>
      <c r="F134" s="2">
        <f t="shared" si="3"/>
        <v>0.44719999999999999</v>
      </c>
      <c r="G134" s="14">
        <f t="shared" si="5"/>
        <v>5.0106662999739329E-2</v>
      </c>
      <c r="H134" s="15">
        <f t="shared" si="4"/>
        <v>0.4973066629997393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26">
        <v>5751</v>
      </c>
      <c r="E135" s="26">
        <v>5751</v>
      </c>
      <c r="F135" s="2">
        <f t="shared" si="3"/>
        <v>0</v>
      </c>
      <c r="G135" s="14">
        <f t="shared" si="5"/>
        <v>3.8311939322004357E-2</v>
      </c>
      <c r="H135" s="15">
        <f t="shared" si="4"/>
        <v>3.8311939322004357E-2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26">
        <v>30951</v>
      </c>
      <c r="E136" s="26">
        <v>31420</v>
      </c>
      <c r="F136" s="2">
        <f t="shared" si="3"/>
        <v>0.40333999999999998</v>
      </c>
      <c r="G136" s="14">
        <f t="shared" si="5"/>
        <v>4.3163669629157755E-2</v>
      </c>
      <c r="H136" s="15">
        <f t="shared" si="4"/>
        <v>0.44650366962915772</v>
      </c>
      <c r="I136" s="105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33.298920000000017</v>
      </c>
      <c r="G137" s="17">
        <f>SUM(G19:G136)</f>
        <v>5.779079999999988</v>
      </c>
      <c r="H137" s="17">
        <f>SUM(H19:H136)</f>
        <v>39.077999999999996</v>
      </c>
      <c r="I137" s="105"/>
    </row>
    <row r="138" spans="1:19" x14ac:dyDescent="0.25">
      <c r="D138" s="16"/>
      <c r="F138" s="42"/>
      <c r="I138" s="105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">
        <v>53</v>
      </c>
      <c r="E139" s="12" t="s">
        <v>60</v>
      </c>
      <c r="F139" s="19" t="s">
        <v>34</v>
      </c>
      <c r="G139" s="24"/>
      <c r="H139" s="24"/>
      <c r="I139" s="105"/>
    </row>
    <row r="140" spans="1:19" x14ac:dyDescent="0.25">
      <c r="A140" s="98" t="s">
        <v>24</v>
      </c>
      <c r="B140" s="3">
        <v>49730695</v>
      </c>
      <c r="C140" s="3">
        <v>88.2</v>
      </c>
      <c r="D140" s="27">
        <v>81530</v>
      </c>
      <c r="E140" s="27">
        <v>83856</v>
      </c>
      <c r="F140" s="13">
        <f>(E140-D140)*0.00086</f>
        <v>2.0003600000000001</v>
      </c>
      <c r="G140" s="24"/>
      <c r="H140" s="24"/>
      <c r="I140" s="105"/>
    </row>
    <row r="141" spans="1:19" x14ac:dyDescent="0.25">
      <c r="A141" s="98" t="s">
        <v>25</v>
      </c>
      <c r="B141" s="3">
        <v>49777184</v>
      </c>
      <c r="C141" s="3">
        <v>95.2</v>
      </c>
      <c r="D141" s="27">
        <v>79096</v>
      </c>
      <c r="E141" s="27">
        <v>81547</v>
      </c>
      <c r="F141" s="13">
        <f>(E141-D141)*0.00086</f>
        <v>2.1078600000000001</v>
      </c>
      <c r="G141" s="24"/>
      <c r="H141" s="24"/>
      <c r="I141" s="105"/>
    </row>
    <row r="142" spans="1:19" x14ac:dyDescent="0.25">
      <c r="A142" s="98" t="s">
        <v>26</v>
      </c>
      <c r="B142" s="3">
        <v>49777197</v>
      </c>
      <c r="C142" s="3">
        <v>94.5</v>
      </c>
      <c r="D142" s="27">
        <v>66475</v>
      </c>
      <c r="E142" s="27">
        <v>68150</v>
      </c>
      <c r="F142" s="13">
        <f>(E142-D142)*0.00086</f>
        <v>1.4404999999999999</v>
      </c>
      <c r="G142" s="24"/>
      <c r="H142" s="24"/>
      <c r="I142" s="105"/>
    </row>
    <row r="143" spans="1:19" x14ac:dyDescent="0.25">
      <c r="A143" s="98" t="s">
        <v>27</v>
      </c>
      <c r="B143" s="3">
        <v>49777207</v>
      </c>
      <c r="C143" s="3">
        <v>66</v>
      </c>
      <c r="D143" s="27">
        <v>63295</v>
      </c>
      <c r="E143" s="27">
        <v>65491</v>
      </c>
      <c r="F143" s="13">
        <f>(E143-D143)*0.00086</f>
        <v>1.88856</v>
      </c>
      <c r="G143" s="24"/>
      <c r="H143" s="24"/>
      <c r="S143" s="37"/>
    </row>
    <row r="144" spans="1:19" x14ac:dyDescent="0.25">
      <c r="A144" s="98" t="s">
        <v>28</v>
      </c>
      <c r="B144" s="3">
        <v>49777210</v>
      </c>
      <c r="C144" s="3">
        <v>64.2</v>
      </c>
      <c r="D144" s="27">
        <v>55776</v>
      </c>
      <c r="E144" s="27">
        <v>56024</v>
      </c>
      <c r="F144" s="13">
        <f>(E144-D144)*0.00086</f>
        <v>0.21328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7.6505600000000005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8"/>
  <sheetViews>
    <sheetView workbookViewId="0">
      <pane xSplit="2" ySplit="18" topLeftCell="C70" activePane="bottomRight" state="frozen"/>
      <selection pane="topRight" activeCell="C1" sqref="C1"/>
      <selection pane="bottomLeft" activeCell="A19" sqref="A19"/>
      <selection pane="bottomRight" activeCell="F80" sqref="F80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95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65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95"/>
      <c r="F5" s="95"/>
      <c r="G5" s="95"/>
      <c r="H5" s="95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66</v>
      </c>
      <c r="H7" s="68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30.699000000000002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28.838179999999994</v>
      </c>
      <c r="H11" s="63"/>
      <c r="I11" s="62"/>
      <c r="J11" s="224" t="s">
        <v>68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1.8608200000000075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/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60</v>
      </c>
      <c r="E18" s="12" t="s">
        <v>67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35917</v>
      </c>
      <c r="E19" s="25">
        <v>36582</v>
      </c>
      <c r="F19" s="2">
        <f t="shared" ref="F19:F80" si="0">(E19-D19)*0.00086</f>
        <v>0.57189999999999996</v>
      </c>
      <c r="G19" s="14">
        <f>C19/6908.6*$G$12</f>
        <v>1.3925309614104216E-2</v>
      </c>
      <c r="H19" s="15">
        <f>F19+G19</f>
        <v>0.58582530961410417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28039</v>
      </c>
      <c r="E20" s="25">
        <v>28439</v>
      </c>
      <c r="F20" s="2">
        <f t="shared" si="0"/>
        <v>0.34399999999999997</v>
      </c>
      <c r="G20" s="14">
        <f>C20/6908.6*$G$12</f>
        <v>1.314419940364189E-2</v>
      </c>
      <c r="H20" s="15">
        <f t="shared" ref="H20:H82" si="1">F20+G20</f>
        <v>0.35714419940364184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31090</v>
      </c>
      <c r="E21" s="25">
        <v>31621</v>
      </c>
      <c r="F21" s="2">
        <f t="shared" si="0"/>
        <v>0.45666000000000001</v>
      </c>
      <c r="G21" s="14">
        <f>C21/6908.6*$G$12</f>
        <v>2.1493998205135714E-2</v>
      </c>
      <c r="H21" s="15">
        <f t="shared" si="1"/>
        <v>0.47815399820513571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65596</v>
      </c>
      <c r="E22" s="25">
        <v>66835</v>
      </c>
      <c r="F22" s="2">
        <f t="shared" si="0"/>
        <v>1.0655399999999999</v>
      </c>
      <c r="G22" s="14">
        <f>C22/6908.6*$G$12</f>
        <v>2.2706065773094492E-2</v>
      </c>
      <c r="H22" s="15">
        <f t="shared" si="1"/>
        <v>1.0882460657730944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46910</v>
      </c>
      <c r="E23" s="25">
        <v>47589</v>
      </c>
      <c r="F23" s="2">
        <f t="shared" si="0"/>
        <v>0.58394000000000001</v>
      </c>
      <c r="G23" s="14">
        <f t="shared" ref="G23:G86" si="2">C23*$G$12/6908.6</f>
        <v>2.2733000607938023E-2</v>
      </c>
      <c r="H23" s="15">
        <f t="shared" si="1"/>
        <v>0.60667300060793805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18241</v>
      </c>
      <c r="E24" s="25">
        <v>18241</v>
      </c>
      <c r="F24" s="2">
        <f t="shared" si="0"/>
        <v>0</v>
      </c>
      <c r="G24" s="14">
        <f t="shared" si="2"/>
        <v>1.5595269374402979E-2</v>
      </c>
      <c r="H24" s="15">
        <f t="shared" si="1"/>
        <v>1.5595269374402979E-2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23070</v>
      </c>
      <c r="E25" s="25">
        <v>23380</v>
      </c>
      <c r="F25" s="2">
        <f t="shared" si="0"/>
        <v>0.2666</v>
      </c>
      <c r="G25" s="14">
        <f t="shared" si="2"/>
        <v>1.1608913817560768E-2</v>
      </c>
      <c r="H25" s="15">
        <f t="shared" si="1"/>
        <v>0.27820891381756074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23265</v>
      </c>
      <c r="E26" s="25">
        <v>23741</v>
      </c>
      <c r="F26" s="2">
        <f t="shared" si="0"/>
        <v>0.40936</v>
      </c>
      <c r="G26" s="14">
        <f t="shared" si="2"/>
        <v>1.225534985380545E-2</v>
      </c>
      <c r="H26" s="15">
        <f t="shared" si="1"/>
        <v>0.42161534985380544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19300</v>
      </c>
      <c r="E27" s="25">
        <v>19300</v>
      </c>
      <c r="F27" s="2">
        <f t="shared" si="0"/>
        <v>0</v>
      </c>
      <c r="G27" s="14">
        <f t="shared" si="2"/>
        <v>1.40061141186348E-2</v>
      </c>
      <c r="H27" s="15">
        <f t="shared" si="1"/>
        <v>1.40061141186348E-2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34796</v>
      </c>
      <c r="E28" s="25">
        <v>35340</v>
      </c>
      <c r="F28" s="2">
        <f t="shared" si="0"/>
        <v>0.46783999999999998</v>
      </c>
      <c r="G28" s="14">
        <f t="shared" si="2"/>
        <v>1.4167723127695972E-2</v>
      </c>
      <c r="H28" s="15">
        <f t="shared" si="1"/>
        <v>0.48200772312769596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1.3602091595981873E-2</v>
      </c>
      <c r="H29" s="15">
        <f t="shared" si="1"/>
        <v>1.3602091595981873E-2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27947</v>
      </c>
      <c r="E30" s="25">
        <v>28054</v>
      </c>
      <c r="F30" s="2">
        <f t="shared" si="0"/>
        <v>9.2020000000000005E-2</v>
      </c>
      <c r="G30" s="14">
        <f t="shared" si="2"/>
        <v>2.1790281388414528E-2</v>
      </c>
      <c r="H30" s="15">
        <f t="shared" si="1"/>
        <v>0.11381028138841454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32634</v>
      </c>
      <c r="E31" s="25">
        <v>33210</v>
      </c>
      <c r="F31" s="2">
        <f t="shared" si="0"/>
        <v>0.49535999999999997</v>
      </c>
      <c r="G31" s="14">
        <f t="shared" si="2"/>
        <v>2.2517521929189793E-2</v>
      </c>
      <c r="H31" s="15">
        <f t="shared" si="1"/>
        <v>0.51787752192918979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38303</v>
      </c>
      <c r="E32" s="25">
        <v>39000</v>
      </c>
      <c r="F32" s="2">
        <f t="shared" si="0"/>
        <v>0.59941999999999995</v>
      </c>
      <c r="G32" s="14">
        <f t="shared" si="2"/>
        <v>2.2894609616999191E-2</v>
      </c>
      <c r="H32" s="15">
        <f t="shared" si="1"/>
        <v>0.62231460961699914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25074</v>
      </c>
      <c r="E33" s="25">
        <v>25512</v>
      </c>
      <c r="F33" s="2">
        <f t="shared" si="0"/>
        <v>0.37668000000000001</v>
      </c>
      <c r="G33" s="14">
        <f t="shared" si="2"/>
        <v>1.5595269374402979E-2</v>
      </c>
      <c r="H33" s="15">
        <f t="shared" si="1"/>
        <v>0.39227526937440299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21341</v>
      </c>
      <c r="E34" s="25">
        <v>21459</v>
      </c>
      <c r="F34" s="2">
        <f t="shared" si="0"/>
        <v>0.10148</v>
      </c>
      <c r="G34" s="14">
        <f t="shared" si="2"/>
        <v>1.139343513881254E-2</v>
      </c>
      <c r="H34" s="15">
        <f t="shared" si="1"/>
        <v>0.11287343513881254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25437</v>
      </c>
      <c r="E35" s="25">
        <v>25731</v>
      </c>
      <c r="F35" s="2">
        <f t="shared" si="0"/>
        <v>0.25284000000000001</v>
      </c>
      <c r="G35" s="14">
        <f t="shared" si="2"/>
        <v>1.2336154358336035E-2</v>
      </c>
      <c r="H35" s="15">
        <f t="shared" si="1"/>
        <v>0.26517615435833602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24254</v>
      </c>
      <c r="E36" s="25">
        <v>24581</v>
      </c>
      <c r="F36" s="2">
        <f t="shared" si="0"/>
        <v>0.28121999999999997</v>
      </c>
      <c r="G36" s="14">
        <f t="shared" si="2"/>
        <v>1.3979179283791273E-2</v>
      </c>
      <c r="H36" s="15">
        <f t="shared" si="1"/>
        <v>0.29519917928379125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1.4221592797383028E-2</v>
      </c>
      <c r="H37" s="15">
        <f t="shared" si="1"/>
        <v>1.4221592797383028E-2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1.3682896100512458E-2</v>
      </c>
      <c r="H38" s="15">
        <f t="shared" si="1"/>
        <v>1.3682896100512458E-2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18400</v>
      </c>
      <c r="E39" s="26">
        <v>18445</v>
      </c>
      <c r="F39" s="2">
        <f t="shared" si="0"/>
        <v>3.8699999999999998E-2</v>
      </c>
      <c r="G39" s="14">
        <f t="shared" si="2"/>
        <v>2.1736411718727471E-2</v>
      </c>
      <c r="H39" s="15">
        <f t="shared" si="1"/>
        <v>6.0436411718727469E-2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36847</v>
      </c>
      <c r="E40" s="26">
        <v>36847</v>
      </c>
      <c r="F40" s="2">
        <f t="shared" si="0"/>
        <v>0</v>
      </c>
      <c r="G40" s="14">
        <f t="shared" si="2"/>
        <v>2.3244762469965062E-2</v>
      </c>
      <c r="H40" s="15">
        <f t="shared" si="1"/>
        <v>2.3244762469965062E-2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43907</v>
      </c>
      <c r="E41" s="26">
        <v>44501</v>
      </c>
      <c r="F41" s="2">
        <f t="shared" si="0"/>
        <v>0.51083999999999996</v>
      </c>
      <c r="G41" s="14">
        <f t="shared" si="2"/>
        <v>2.3460241148713288E-2</v>
      </c>
      <c r="H41" s="15">
        <f t="shared" si="1"/>
        <v>0.53430024114871322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24088</v>
      </c>
      <c r="E42" s="26">
        <v>24417</v>
      </c>
      <c r="F42" s="2">
        <f t="shared" si="0"/>
        <v>0.28293999999999997</v>
      </c>
      <c r="G42" s="14">
        <f t="shared" si="2"/>
        <v>1.5460595200185338E-2</v>
      </c>
      <c r="H42" s="15">
        <f t="shared" si="1"/>
        <v>0.2984005952001853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8339</v>
      </c>
      <c r="E43" s="26">
        <v>8502</v>
      </c>
      <c r="F43" s="2">
        <f t="shared" si="0"/>
        <v>0.14018</v>
      </c>
      <c r="G43" s="14">
        <f t="shared" si="2"/>
        <v>1.1474239643343124E-2</v>
      </c>
      <c r="H43" s="15">
        <f t="shared" si="1"/>
        <v>0.15165423964334313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16527</v>
      </c>
      <c r="E44" s="26">
        <v>16885</v>
      </c>
      <c r="F44" s="2">
        <f t="shared" si="0"/>
        <v>0.30787999999999999</v>
      </c>
      <c r="G44" s="14">
        <f t="shared" si="2"/>
        <v>1.2309219523492508E-2</v>
      </c>
      <c r="H44" s="15">
        <f t="shared" si="1"/>
        <v>0.3201892195234925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33477</v>
      </c>
      <c r="E45" s="26">
        <v>33795</v>
      </c>
      <c r="F45" s="2">
        <f t="shared" si="0"/>
        <v>0.27348</v>
      </c>
      <c r="G45" s="14">
        <f t="shared" si="2"/>
        <v>1.4033048953478329E-2</v>
      </c>
      <c r="H45" s="15">
        <f t="shared" si="1"/>
        <v>0.28751304895347835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34296</v>
      </c>
      <c r="E46" s="26">
        <v>34800</v>
      </c>
      <c r="F46" s="2">
        <f t="shared" si="0"/>
        <v>0.43343999999999999</v>
      </c>
      <c r="G46" s="14">
        <f t="shared" si="2"/>
        <v>1.4167723127695972E-2</v>
      </c>
      <c r="H46" s="15">
        <f t="shared" si="1"/>
        <v>0.44760772312769598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28159</v>
      </c>
      <c r="E47" s="26">
        <v>28608</v>
      </c>
      <c r="F47" s="2">
        <f t="shared" si="0"/>
        <v>0.38613999999999998</v>
      </c>
      <c r="G47" s="14">
        <f t="shared" si="2"/>
        <v>1.3548221926294818E-2</v>
      </c>
      <c r="H47" s="15">
        <f t="shared" si="1"/>
        <v>0.39968822192629483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29196</v>
      </c>
      <c r="E48" s="26">
        <v>29673</v>
      </c>
      <c r="F48" s="2">
        <f t="shared" si="0"/>
        <v>0.41021999999999997</v>
      </c>
      <c r="G48" s="14">
        <f t="shared" si="2"/>
        <v>2.1278519526387485E-2</v>
      </c>
      <c r="H48" s="15">
        <f t="shared" si="1"/>
        <v>0.43149851952638746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46475</v>
      </c>
      <c r="E49" s="26">
        <v>47153</v>
      </c>
      <c r="F49" s="2">
        <f t="shared" si="0"/>
        <v>0.58307999999999993</v>
      </c>
      <c r="G49" s="14">
        <f t="shared" si="2"/>
        <v>2.3163957965434478E-2</v>
      </c>
      <c r="H49" s="15">
        <f t="shared" si="1"/>
        <v>0.6062439579654344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42939</v>
      </c>
      <c r="E50" s="26">
        <v>43508</v>
      </c>
      <c r="F50" s="2">
        <f t="shared" si="0"/>
        <v>0.48934</v>
      </c>
      <c r="G50" s="14">
        <f t="shared" si="2"/>
        <v>2.3541045653243879E-2</v>
      </c>
      <c r="H50" s="15">
        <f t="shared" si="1"/>
        <v>0.51288104565324388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25674</v>
      </c>
      <c r="E51" s="26">
        <v>26040</v>
      </c>
      <c r="F51" s="2">
        <f t="shared" si="0"/>
        <v>0.31475999999999998</v>
      </c>
      <c r="G51" s="14">
        <f t="shared" si="2"/>
        <v>1.5379790695654753E-2</v>
      </c>
      <c r="H51" s="15">
        <f t="shared" si="1"/>
        <v>0.33013979069565474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12672</v>
      </c>
      <c r="E52" s="26">
        <v>12870</v>
      </c>
      <c r="F52" s="2">
        <f t="shared" si="0"/>
        <v>0.17027999999999999</v>
      </c>
      <c r="G52" s="14">
        <f t="shared" si="2"/>
        <v>1.1555044147873708E-2</v>
      </c>
      <c r="H52" s="15">
        <f t="shared" si="1"/>
        <v>0.18183504414787369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21288</v>
      </c>
      <c r="E53" s="26">
        <v>21566</v>
      </c>
      <c r="F53" s="2">
        <f t="shared" si="0"/>
        <v>0.23907999999999999</v>
      </c>
      <c r="G53" s="14">
        <f t="shared" si="2"/>
        <v>1.1932131835683108E-2</v>
      </c>
      <c r="H53" s="15">
        <f t="shared" si="1"/>
        <v>0.25101213183568311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29396</v>
      </c>
      <c r="E54" s="26">
        <v>29871</v>
      </c>
      <c r="F54" s="2">
        <f t="shared" si="0"/>
        <v>0.40849999999999997</v>
      </c>
      <c r="G54" s="14">
        <f t="shared" si="2"/>
        <v>1.3925309614104216E-2</v>
      </c>
      <c r="H54" s="15">
        <f t="shared" si="1"/>
        <v>0.42242530961410418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27886</v>
      </c>
      <c r="E55" s="26">
        <v>28340</v>
      </c>
      <c r="F55" s="2">
        <f t="shared" si="0"/>
        <v>0.39044000000000001</v>
      </c>
      <c r="G55" s="14">
        <f t="shared" si="2"/>
        <v>1.4086918623165386E-2</v>
      </c>
      <c r="H55" s="15">
        <f t="shared" si="1"/>
        <v>0.40452691862316542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19687</v>
      </c>
      <c r="E56" s="26">
        <v>19687</v>
      </c>
      <c r="F56" s="2">
        <f t="shared" si="0"/>
        <v>0</v>
      </c>
      <c r="G56" s="14">
        <f t="shared" si="2"/>
        <v>1.3521287091451289E-2</v>
      </c>
      <c r="H56" s="15">
        <f t="shared" si="1"/>
        <v>1.3521287091451289E-2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17698</v>
      </c>
      <c r="E57" s="26">
        <v>18217</v>
      </c>
      <c r="F57" s="2">
        <f t="shared" si="0"/>
        <v>0.44634000000000001</v>
      </c>
      <c r="G57" s="14">
        <f t="shared" si="2"/>
        <v>2.1467063370292184E-2</v>
      </c>
      <c r="H57" s="15">
        <f t="shared" si="1"/>
        <v>0.46780706337029221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29754</v>
      </c>
      <c r="E58" s="26">
        <v>29790</v>
      </c>
      <c r="F58" s="2">
        <f t="shared" si="0"/>
        <v>3.0959999999999998E-2</v>
      </c>
      <c r="G58" s="14">
        <f t="shared" si="2"/>
        <v>2.3271697304808592E-2</v>
      </c>
      <c r="H58" s="15">
        <f t="shared" si="1"/>
        <v>5.423169730480859E-2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37066</v>
      </c>
      <c r="E59" s="26">
        <v>37454</v>
      </c>
      <c r="F59" s="2">
        <f t="shared" si="0"/>
        <v>0.33367999999999998</v>
      </c>
      <c r="G59" s="14">
        <f t="shared" si="2"/>
        <v>2.3541045653243879E-2</v>
      </c>
      <c r="H59" s="15">
        <f t="shared" si="1"/>
        <v>0.35722104565324386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24163</v>
      </c>
      <c r="E60" s="26">
        <v>24614</v>
      </c>
      <c r="F60" s="2">
        <f t="shared" si="0"/>
        <v>0.38785999999999998</v>
      </c>
      <c r="G60" s="14">
        <f t="shared" si="2"/>
        <v>1.5460595200185338E-2</v>
      </c>
      <c r="H60" s="15">
        <f t="shared" si="1"/>
        <v>0.40332059520018532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21555</v>
      </c>
      <c r="E61" s="26">
        <v>21836</v>
      </c>
      <c r="F61" s="2">
        <f t="shared" si="0"/>
        <v>0.24165999999999999</v>
      </c>
      <c r="G61" s="14">
        <f t="shared" si="2"/>
        <v>1.1420369973656069E-2</v>
      </c>
      <c r="H61" s="15">
        <f t="shared" si="1"/>
        <v>0.25308036997365607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15988</v>
      </c>
      <c r="E62" s="26">
        <v>16265</v>
      </c>
      <c r="F62" s="2">
        <f t="shared" si="0"/>
        <v>0.23821999999999999</v>
      </c>
      <c r="G62" s="14">
        <f t="shared" si="2"/>
        <v>1.2228415018961922E-2</v>
      </c>
      <c r="H62" s="15">
        <f t="shared" si="1"/>
        <v>0.25044841501896192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23006</v>
      </c>
      <c r="E63" s="26">
        <v>23440</v>
      </c>
      <c r="F63" s="2">
        <f t="shared" si="0"/>
        <v>0.37324000000000002</v>
      </c>
      <c r="G63" s="14">
        <f t="shared" si="2"/>
        <v>1.384450510957363E-2</v>
      </c>
      <c r="H63" s="15">
        <f t="shared" si="1"/>
        <v>0.38708450510957365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27907</v>
      </c>
      <c r="E64" s="26">
        <v>28351</v>
      </c>
      <c r="F64" s="2">
        <f t="shared" si="0"/>
        <v>0.38184000000000001</v>
      </c>
      <c r="G64" s="14">
        <f t="shared" si="2"/>
        <v>1.4302397301913615E-2</v>
      </c>
      <c r="H64" s="15">
        <f t="shared" si="1"/>
        <v>0.39614239730191364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7569</v>
      </c>
      <c r="E65" s="26">
        <v>7684</v>
      </c>
      <c r="F65" s="2">
        <f t="shared" si="0"/>
        <v>9.8900000000000002E-2</v>
      </c>
      <c r="G65" s="14">
        <f t="shared" si="2"/>
        <v>1.3440482586920701E-2</v>
      </c>
      <c r="H65" s="15">
        <f t="shared" si="1"/>
        <v>0.1123404825869207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19247</v>
      </c>
      <c r="E66" s="84">
        <v>19623</v>
      </c>
      <c r="F66" s="85">
        <f t="shared" si="0"/>
        <v>0.32335999999999998</v>
      </c>
      <c r="G66" s="14">
        <f t="shared" si="2"/>
        <v>2.1520933039979241E-2</v>
      </c>
      <c r="H66" s="15">
        <f t="shared" si="1"/>
        <v>0.34488093303997924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46679</v>
      </c>
      <c r="E67" s="26">
        <v>47395</v>
      </c>
      <c r="F67" s="2">
        <f t="shared" si="0"/>
        <v>0.61575999999999997</v>
      </c>
      <c r="G67" s="14">
        <f t="shared" si="2"/>
        <v>2.1009171177952202E-2</v>
      </c>
      <c r="H67" s="15">
        <f t="shared" si="1"/>
        <v>0.63676917117795218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20786</v>
      </c>
      <c r="E68" s="26">
        <v>20786</v>
      </c>
      <c r="F68" s="2">
        <f t="shared" si="0"/>
        <v>0</v>
      </c>
      <c r="G68" s="14">
        <f t="shared" si="2"/>
        <v>2.3433306313869761E-2</v>
      </c>
      <c r="H68" s="15">
        <f t="shared" si="1"/>
        <v>2.3433306313869761E-2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1.5352855860811223E-2</v>
      </c>
      <c r="H69" s="15">
        <f t="shared" si="1"/>
        <v>1.5352855860811223E-2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1.1366500303969011E-2</v>
      </c>
      <c r="H70" s="15">
        <f t="shared" si="1"/>
        <v>1.1366500303969011E-2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14172</v>
      </c>
      <c r="E71" s="26">
        <v>14316</v>
      </c>
      <c r="F71" s="2">
        <f t="shared" si="0"/>
        <v>0.12383999999999999</v>
      </c>
      <c r="G71" s="14">
        <f t="shared" si="2"/>
        <v>1.225534985380545E-2</v>
      </c>
      <c r="H71" s="15">
        <f t="shared" si="1"/>
        <v>0.13609534985380545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12378</v>
      </c>
      <c r="E72" s="26">
        <v>12588</v>
      </c>
      <c r="F72" s="2">
        <f t="shared" si="0"/>
        <v>0.18059999999999998</v>
      </c>
      <c r="G72" s="14">
        <f t="shared" si="2"/>
        <v>1.3898374779260687E-2</v>
      </c>
      <c r="H72" s="15">
        <f t="shared" si="1"/>
        <v>0.19449837477926066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32246</v>
      </c>
      <c r="E73" s="26">
        <v>32480</v>
      </c>
      <c r="F73" s="2">
        <f t="shared" si="0"/>
        <v>0.20124</v>
      </c>
      <c r="G73" s="14">
        <f t="shared" si="2"/>
        <v>1.4194657962539501E-2</v>
      </c>
      <c r="H73" s="15">
        <f t="shared" si="1"/>
        <v>0.21543465796253949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22082</v>
      </c>
      <c r="E74" s="26">
        <v>22441</v>
      </c>
      <c r="F74" s="2">
        <f t="shared" si="0"/>
        <v>0.30874000000000001</v>
      </c>
      <c r="G74" s="14">
        <f t="shared" si="2"/>
        <v>1.3440482586920701E-2</v>
      </c>
      <c r="H74" s="15">
        <f t="shared" si="1"/>
        <v>0.32218048258692072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25421</v>
      </c>
      <c r="E75" s="26">
        <v>25774</v>
      </c>
      <c r="F75" s="2">
        <f t="shared" si="0"/>
        <v>0.30358000000000002</v>
      </c>
      <c r="G75" s="14">
        <f t="shared" si="2"/>
        <v>2.141319370060513E-2</v>
      </c>
      <c r="H75" s="15">
        <f t="shared" si="1"/>
        <v>0.32499319370060514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39108</v>
      </c>
      <c r="E76" s="26">
        <v>39675</v>
      </c>
      <c r="F76" s="2">
        <f t="shared" si="0"/>
        <v>0.48762</v>
      </c>
      <c r="G76" s="14">
        <f t="shared" si="2"/>
        <v>2.1036106012795725E-2</v>
      </c>
      <c r="H76" s="15">
        <f t="shared" si="1"/>
        <v>0.50865610601279576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35063</v>
      </c>
      <c r="E77" s="26">
        <v>35506</v>
      </c>
      <c r="F77" s="2">
        <f t="shared" si="0"/>
        <v>0.38097999999999999</v>
      </c>
      <c r="G77" s="14">
        <f t="shared" si="2"/>
        <v>2.3433306313869761E-2</v>
      </c>
      <c r="H77" s="15">
        <f t="shared" si="1"/>
        <v>0.40441330631386974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24846</v>
      </c>
      <c r="E78" s="26">
        <v>25204</v>
      </c>
      <c r="F78" s="2">
        <f t="shared" si="0"/>
        <v>0.30787999999999999</v>
      </c>
      <c r="G78" s="14">
        <f t="shared" si="2"/>
        <v>1.5272051356280639E-2</v>
      </c>
      <c r="H78" s="15">
        <f t="shared" si="1"/>
        <v>0.32315205135628061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14878</v>
      </c>
      <c r="E79" s="26">
        <v>15165</v>
      </c>
      <c r="F79" s="2">
        <f t="shared" si="0"/>
        <v>0.24681999999999998</v>
      </c>
      <c r="G79" s="14">
        <f t="shared" si="2"/>
        <v>1.1447304808499596E-2</v>
      </c>
      <c r="H79" s="15">
        <f t="shared" si="1"/>
        <v>0.25826730480849958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7196</v>
      </c>
      <c r="E80" s="26">
        <v>7274</v>
      </c>
      <c r="F80" s="2">
        <f t="shared" si="0"/>
        <v>6.7080000000000001E-2</v>
      </c>
      <c r="G80" s="14">
        <f t="shared" si="2"/>
        <v>1.2147610514431337E-2</v>
      </c>
      <c r="H80" s="15">
        <f t="shared" si="1"/>
        <v>7.9227610514431335E-2</v>
      </c>
      <c r="I80" s="16"/>
      <c r="J80" s="24"/>
      <c r="K80" s="37"/>
      <c r="L80" s="37"/>
      <c r="Q80" s="45"/>
      <c r="R80" s="45"/>
    </row>
    <row r="81" spans="1:18" s="36" customFormat="1" x14ac:dyDescent="0.25">
      <c r="A81" s="3">
        <v>63</v>
      </c>
      <c r="B81" s="3">
        <v>17219687</v>
      </c>
      <c r="C81" s="3">
        <v>51.3</v>
      </c>
      <c r="D81" s="26">
        <v>1763</v>
      </c>
      <c r="E81" s="112">
        <v>3296</v>
      </c>
      <c r="F81" s="2">
        <f>(E81-D81)*0.00086</f>
        <v>1.3183799999999999</v>
      </c>
      <c r="G81" s="14">
        <f t="shared" si="2"/>
        <v>1.3817570274730101E-2</v>
      </c>
      <c r="H81" s="15">
        <f t="shared" si="1"/>
        <v>1.33219757027473</v>
      </c>
      <c r="I81" s="16"/>
      <c r="J81" s="24" t="s">
        <v>63</v>
      </c>
      <c r="K81" s="37"/>
      <c r="L81" s="37"/>
      <c r="P81" s="36" t="s">
        <v>69</v>
      </c>
      <c r="Q81" s="45"/>
      <c r="R81" s="45"/>
    </row>
    <row r="82" spans="1:18" s="36" customFormat="1" x14ac:dyDescent="0.25">
      <c r="A82" s="3">
        <v>64</v>
      </c>
      <c r="B82" s="52" t="s">
        <v>41</v>
      </c>
      <c r="C82" s="3">
        <v>52.3</v>
      </c>
      <c r="D82" s="29">
        <v>7.36</v>
      </c>
      <c r="E82" s="29">
        <v>7.42</v>
      </c>
      <c r="F82" s="2">
        <f>E82-D82</f>
        <v>5.9999999999999609E-2</v>
      </c>
      <c r="G82" s="14">
        <f t="shared" si="2"/>
        <v>1.4086918623165386E-2</v>
      </c>
      <c r="H82" s="15">
        <f t="shared" si="1"/>
        <v>7.4086918623164993E-2</v>
      </c>
      <c r="I82" s="16"/>
      <c r="J82" s="24"/>
      <c r="K82" s="37"/>
      <c r="L82" s="37"/>
      <c r="Q82" s="45"/>
      <c r="R82" s="45"/>
    </row>
    <row r="83" spans="1:18" x14ac:dyDescent="0.25">
      <c r="A83" s="3">
        <v>65</v>
      </c>
      <c r="B83" s="3">
        <v>49690060</v>
      </c>
      <c r="C83" s="3">
        <v>49.5</v>
      </c>
      <c r="D83" s="26">
        <v>26245</v>
      </c>
      <c r="E83" s="26">
        <v>26612</v>
      </c>
      <c r="F83" s="2">
        <f t="shared" ref="F83:F136" si="3">(E83-D83)*0.00086</f>
        <v>0.31562000000000001</v>
      </c>
      <c r="G83" s="14">
        <f t="shared" si="2"/>
        <v>1.3332743247546588E-2</v>
      </c>
      <c r="H83" s="15">
        <f t="shared" ref="H83:H136" si="4">F83+G83</f>
        <v>0.32895274324754659</v>
      </c>
      <c r="Q83" s="45"/>
      <c r="R83" s="45"/>
    </row>
    <row r="84" spans="1:18" x14ac:dyDescent="0.25">
      <c r="A84" s="3">
        <v>66</v>
      </c>
      <c r="B84" s="3">
        <v>49690051</v>
      </c>
      <c r="C84" s="3">
        <v>78.900000000000006</v>
      </c>
      <c r="D84" s="26">
        <v>21316</v>
      </c>
      <c r="E84" s="26">
        <v>21316</v>
      </c>
      <c r="F84" s="2">
        <f t="shared" si="3"/>
        <v>0</v>
      </c>
      <c r="G84" s="14">
        <f t="shared" si="2"/>
        <v>2.1251584691543961E-2</v>
      </c>
      <c r="H84" s="15">
        <f t="shared" si="4"/>
        <v>2.1251584691543961E-2</v>
      </c>
      <c r="Q84" s="45"/>
      <c r="R84" s="45"/>
    </row>
    <row r="85" spans="1:18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2.1036106012795725E-2</v>
      </c>
      <c r="H85" s="15">
        <f t="shared" si="4"/>
        <v>2.1036106012795725E-2</v>
      </c>
      <c r="Q85" s="45"/>
      <c r="R85" s="45"/>
    </row>
    <row r="86" spans="1:18" x14ac:dyDescent="0.25">
      <c r="A86" s="3">
        <v>68</v>
      </c>
      <c r="B86" s="3">
        <v>49690030</v>
      </c>
      <c r="C86" s="3">
        <v>78.099999999999994</v>
      </c>
      <c r="D86" s="26">
        <v>33840</v>
      </c>
      <c r="E86" s="26">
        <v>34289</v>
      </c>
      <c r="F86" s="2">
        <f t="shared" si="3"/>
        <v>0.38613999999999998</v>
      </c>
      <c r="G86" s="14">
        <f t="shared" si="2"/>
        <v>2.1036106012795725E-2</v>
      </c>
      <c r="H86" s="15">
        <f t="shared" si="4"/>
        <v>0.40717610601279569</v>
      </c>
      <c r="Q86" s="45"/>
      <c r="R86" s="45"/>
    </row>
    <row r="87" spans="1:18" x14ac:dyDescent="0.25">
      <c r="A87" s="3">
        <v>69</v>
      </c>
      <c r="B87" s="3">
        <v>49690022</v>
      </c>
      <c r="C87" s="3">
        <v>56.8</v>
      </c>
      <c r="D87" s="26">
        <v>10981</v>
      </c>
      <c r="E87" s="26">
        <v>11150</v>
      </c>
      <c r="F87" s="2">
        <f t="shared" si="3"/>
        <v>0.14534</v>
      </c>
      <c r="G87" s="14">
        <f t="shared" ref="G87:G136" si="5">C87*$G$12/6908.6</f>
        <v>1.5298986191124167E-2</v>
      </c>
      <c r="H87" s="15">
        <f t="shared" si="4"/>
        <v>0.16063898619112416</v>
      </c>
      <c r="Q87" s="45"/>
      <c r="R87" s="45"/>
    </row>
    <row r="88" spans="1:18" x14ac:dyDescent="0.25">
      <c r="A88" s="3">
        <v>70</v>
      </c>
      <c r="B88" s="3">
        <v>49690018</v>
      </c>
      <c r="C88" s="3">
        <v>42</v>
      </c>
      <c r="D88" s="26">
        <v>16377</v>
      </c>
      <c r="E88" s="26">
        <v>16695</v>
      </c>
      <c r="F88" s="2">
        <f t="shared" si="3"/>
        <v>0.27348</v>
      </c>
      <c r="G88" s="14">
        <f t="shared" si="5"/>
        <v>1.1312630634281954E-2</v>
      </c>
      <c r="H88" s="15">
        <f t="shared" si="4"/>
        <v>0.28479263063428195</v>
      </c>
      <c r="Q88" s="45"/>
      <c r="R88" s="45"/>
    </row>
    <row r="89" spans="1:18" x14ac:dyDescent="0.25">
      <c r="A89" s="3">
        <v>71</v>
      </c>
      <c r="B89" s="3">
        <v>49690021</v>
      </c>
      <c r="C89" s="3">
        <v>45.2</v>
      </c>
      <c r="D89" s="26">
        <v>18902</v>
      </c>
      <c r="E89" s="26">
        <v>19042</v>
      </c>
      <c r="F89" s="2">
        <f t="shared" si="3"/>
        <v>0.12039999999999999</v>
      </c>
      <c r="G89" s="14">
        <f t="shared" si="5"/>
        <v>1.2174545349274866E-2</v>
      </c>
      <c r="H89" s="15">
        <f t="shared" si="4"/>
        <v>0.13257454534927485</v>
      </c>
      <c r="Q89" s="45"/>
      <c r="R89" s="45"/>
    </row>
    <row r="90" spans="1:18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1.384450510957363E-2</v>
      </c>
      <c r="H90" s="15">
        <f t="shared" si="4"/>
        <v>1.384450510957363E-2</v>
      </c>
      <c r="Q90" s="45"/>
      <c r="R90" s="45"/>
    </row>
    <row r="91" spans="1:18" x14ac:dyDescent="0.25">
      <c r="A91" s="3">
        <v>73</v>
      </c>
      <c r="B91" s="3">
        <v>49690034</v>
      </c>
      <c r="C91" s="3">
        <v>52.1</v>
      </c>
      <c r="D91" s="26">
        <v>23391</v>
      </c>
      <c r="E91" s="26">
        <v>23772</v>
      </c>
      <c r="F91" s="2">
        <f t="shared" si="3"/>
        <v>0.32766000000000001</v>
      </c>
      <c r="G91" s="14">
        <f t="shared" si="5"/>
        <v>1.4033048953478329E-2</v>
      </c>
      <c r="H91" s="15">
        <f t="shared" si="4"/>
        <v>0.34169304895347835</v>
      </c>
      <c r="Q91" s="45"/>
      <c r="R91" s="45"/>
    </row>
    <row r="92" spans="1:18" x14ac:dyDescent="0.25">
      <c r="A92" s="3">
        <v>74</v>
      </c>
      <c r="B92" s="3">
        <v>49777205</v>
      </c>
      <c r="C92" s="3">
        <v>49.7</v>
      </c>
      <c r="D92" s="26">
        <v>15914</v>
      </c>
      <c r="E92" s="26">
        <v>16084</v>
      </c>
      <c r="F92" s="2">
        <f t="shared" si="3"/>
        <v>0.1462</v>
      </c>
      <c r="G92" s="14">
        <f t="shared" si="5"/>
        <v>1.3386612917233646E-2</v>
      </c>
      <c r="H92" s="15">
        <f t="shared" si="4"/>
        <v>0.15958661291723364</v>
      </c>
      <c r="Q92" s="45"/>
      <c r="R92" s="45"/>
    </row>
    <row r="93" spans="1:18" x14ac:dyDescent="0.25">
      <c r="A93" s="3">
        <v>75</v>
      </c>
      <c r="B93" s="3">
        <v>49730686</v>
      </c>
      <c r="C93" s="3">
        <v>79</v>
      </c>
      <c r="D93" s="26">
        <v>26373</v>
      </c>
      <c r="E93" s="26">
        <v>26896</v>
      </c>
      <c r="F93" s="2">
        <f t="shared" si="3"/>
        <v>0.44978000000000001</v>
      </c>
      <c r="G93" s="14">
        <f t="shared" si="5"/>
        <v>2.1278519526387485E-2</v>
      </c>
      <c r="H93" s="15">
        <f t="shared" si="4"/>
        <v>0.4710585195263875</v>
      </c>
      <c r="Q93" s="45"/>
      <c r="R93" s="45"/>
    </row>
    <row r="94" spans="1:18" x14ac:dyDescent="0.25">
      <c r="A94" s="3">
        <v>76</v>
      </c>
      <c r="B94" s="3">
        <v>49690025</v>
      </c>
      <c r="C94" s="3">
        <v>78.3</v>
      </c>
      <c r="D94" s="26">
        <v>39059</v>
      </c>
      <c r="E94" s="26">
        <v>39797</v>
      </c>
      <c r="F94" s="2">
        <f t="shared" si="3"/>
        <v>0.63468000000000002</v>
      </c>
      <c r="G94" s="14">
        <f t="shared" si="5"/>
        <v>2.1089975682482786E-2</v>
      </c>
      <c r="H94" s="15">
        <f t="shared" si="4"/>
        <v>0.65576997568248285</v>
      </c>
      <c r="Q94" s="45"/>
      <c r="R94" s="45"/>
    </row>
    <row r="95" spans="1:18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2.1063040847639259E-2</v>
      </c>
      <c r="H95" s="15">
        <f t="shared" si="4"/>
        <v>2.1063040847639259E-2</v>
      </c>
      <c r="Q95" s="45"/>
      <c r="R95" s="45"/>
    </row>
    <row r="96" spans="1:18" x14ac:dyDescent="0.25">
      <c r="A96" s="3">
        <v>78</v>
      </c>
      <c r="B96" s="3">
        <v>49730694</v>
      </c>
      <c r="C96" s="3">
        <v>56.7</v>
      </c>
      <c r="D96" s="26">
        <v>11233</v>
      </c>
      <c r="E96" s="26">
        <v>11233</v>
      </c>
      <c r="F96" s="2">
        <f t="shared" si="3"/>
        <v>0</v>
      </c>
      <c r="G96" s="14">
        <f t="shared" si="5"/>
        <v>1.5272051356280639E-2</v>
      </c>
      <c r="H96" s="15">
        <f t="shared" si="4"/>
        <v>1.5272051356280639E-2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3222</v>
      </c>
      <c r="E97" s="26">
        <v>3222</v>
      </c>
      <c r="F97" s="2">
        <f t="shared" si="3"/>
        <v>0</v>
      </c>
      <c r="G97" s="14">
        <f t="shared" si="5"/>
        <v>1.1312630634281954E-2</v>
      </c>
      <c r="H97" s="15">
        <f t="shared" si="4"/>
        <v>1.1312630634281954E-2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21519</v>
      </c>
      <c r="E98" s="26">
        <v>21825</v>
      </c>
      <c r="F98" s="2">
        <f t="shared" si="3"/>
        <v>0.26316000000000001</v>
      </c>
      <c r="G98" s="14">
        <f t="shared" si="5"/>
        <v>1.209374084474428E-2</v>
      </c>
      <c r="H98" s="15">
        <f t="shared" si="4"/>
        <v>0.2752537408447443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1.3817570274730101E-2</v>
      </c>
      <c r="H99" s="15">
        <f t="shared" si="4"/>
        <v>1.3817570274730101E-2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33553</v>
      </c>
      <c r="E100" s="26">
        <v>34049</v>
      </c>
      <c r="F100" s="2">
        <f t="shared" si="3"/>
        <v>0.42655999999999999</v>
      </c>
      <c r="G100" s="14">
        <f t="shared" si="5"/>
        <v>1.3898374779260687E-2</v>
      </c>
      <c r="H100" s="15">
        <f t="shared" si="4"/>
        <v>0.4404583747792607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4439</v>
      </c>
      <c r="E101" s="26">
        <v>4439</v>
      </c>
      <c r="F101" s="2">
        <f t="shared" si="3"/>
        <v>0</v>
      </c>
      <c r="G101" s="14">
        <f t="shared" si="5"/>
        <v>1.3386612917233646E-2</v>
      </c>
      <c r="H101" s="15">
        <f t="shared" si="4"/>
        <v>1.3386612917233646E-2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6644</v>
      </c>
      <c r="E102" s="26">
        <v>6644</v>
      </c>
      <c r="F102" s="2">
        <f t="shared" si="3"/>
        <v>0</v>
      </c>
      <c r="G102" s="14">
        <f t="shared" si="5"/>
        <v>2.0389669976551044E-2</v>
      </c>
      <c r="H102" s="15">
        <f t="shared" si="4"/>
        <v>2.0389669976551044E-2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33328</v>
      </c>
      <c r="E103" s="26">
        <v>33363</v>
      </c>
      <c r="F103" s="2">
        <f t="shared" si="3"/>
        <v>3.0099999999999998E-2</v>
      </c>
      <c r="G103" s="14">
        <f t="shared" si="5"/>
        <v>2.3729589497148575E-2</v>
      </c>
      <c r="H103" s="15">
        <f t="shared" si="4"/>
        <v>5.3829589497148569E-2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22973</v>
      </c>
      <c r="E104" s="26">
        <v>23342</v>
      </c>
      <c r="F104" s="2">
        <f t="shared" si="3"/>
        <v>0.31734000000000001</v>
      </c>
      <c r="G104" s="14">
        <f t="shared" si="5"/>
        <v>1.3198069073328947E-2</v>
      </c>
      <c r="H104" s="15">
        <f t="shared" si="4"/>
        <v>0.33053806907332894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13865</v>
      </c>
      <c r="E105" s="26">
        <v>14018</v>
      </c>
      <c r="F105" s="2">
        <f t="shared" si="3"/>
        <v>0.13158</v>
      </c>
      <c r="G105" s="14">
        <f t="shared" si="5"/>
        <v>1.1474239643343124E-2</v>
      </c>
      <c r="H105" s="15">
        <f t="shared" si="4"/>
        <v>0.14305423964334313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11266</v>
      </c>
      <c r="E106" s="26">
        <v>11268</v>
      </c>
      <c r="F106" s="2">
        <f t="shared" si="3"/>
        <v>1.72E-3</v>
      </c>
      <c r="G106" s="14">
        <f t="shared" si="5"/>
        <v>1.2120675679587807E-2</v>
      </c>
      <c r="H106" s="15">
        <f t="shared" si="4"/>
        <v>1.3840675679587806E-2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29948</v>
      </c>
      <c r="E107" s="26">
        <v>30329</v>
      </c>
      <c r="F107" s="2">
        <f t="shared" si="3"/>
        <v>0.32766000000000001</v>
      </c>
      <c r="G107" s="14">
        <f t="shared" si="5"/>
        <v>1.3790635439886572E-2</v>
      </c>
      <c r="H107" s="15">
        <f t="shared" si="4"/>
        <v>0.34145063543988657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19043</v>
      </c>
      <c r="E108" s="26">
        <v>19043</v>
      </c>
      <c r="F108" s="2">
        <f t="shared" si="3"/>
        <v>0</v>
      </c>
      <c r="G108" s="14">
        <f t="shared" si="5"/>
        <v>1.4033048953478329E-2</v>
      </c>
      <c r="H108" s="15">
        <f t="shared" si="4"/>
        <v>1.4033048953478329E-2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30167</v>
      </c>
      <c r="E109" s="26">
        <v>30667</v>
      </c>
      <c r="F109" s="2">
        <f t="shared" si="3"/>
        <v>0.43</v>
      </c>
      <c r="G109" s="14">
        <f t="shared" si="5"/>
        <v>1.3413547752077174E-2</v>
      </c>
      <c r="H109" s="15">
        <f t="shared" si="4"/>
        <v>0.44341354775207714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29279</v>
      </c>
      <c r="E110" s="26">
        <v>29733</v>
      </c>
      <c r="F110" s="2">
        <f t="shared" si="3"/>
        <v>0.39044000000000001</v>
      </c>
      <c r="G110" s="14">
        <f t="shared" si="5"/>
        <v>2.033580030686399E-2</v>
      </c>
      <c r="H110" s="15">
        <f t="shared" si="4"/>
        <v>0.410775800306864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9.1578438467996778E-3</v>
      </c>
      <c r="H111" s="47">
        <f t="shared" si="4"/>
        <v>9.1578438467996778E-3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1.3225003908172477E-2</v>
      </c>
      <c r="H112" s="47">
        <f t="shared" si="4"/>
        <v>1.3225003908172477E-2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4626</v>
      </c>
      <c r="E113" s="80">
        <v>4626</v>
      </c>
      <c r="F113" s="49">
        <f t="shared" si="3"/>
        <v>0</v>
      </c>
      <c r="G113" s="48">
        <f t="shared" si="5"/>
        <v>1.3063394899111305E-2</v>
      </c>
      <c r="H113" s="47">
        <f t="shared" si="4"/>
        <v>1.3063394899111305E-2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12856</v>
      </c>
      <c r="E114" s="26">
        <v>12856</v>
      </c>
      <c r="F114" s="2">
        <f t="shared" si="3"/>
        <v>0</v>
      </c>
      <c r="G114" s="14">
        <f t="shared" si="5"/>
        <v>1.1420369973656069E-2</v>
      </c>
      <c r="H114" s="15">
        <f t="shared" si="4"/>
        <v>1.1420369973656069E-2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24888</v>
      </c>
      <c r="E115" s="26">
        <v>24909</v>
      </c>
      <c r="F115" s="2">
        <f t="shared" si="3"/>
        <v>1.806E-2</v>
      </c>
      <c r="G115" s="14">
        <f t="shared" si="5"/>
        <v>1.2390024028023094E-2</v>
      </c>
      <c r="H115" s="15">
        <f t="shared" si="4"/>
        <v>3.0450024028023093E-2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14443</v>
      </c>
      <c r="E116" s="26">
        <v>14468</v>
      </c>
      <c r="F116" s="2">
        <f t="shared" si="3"/>
        <v>2.1499999999999998E-2</v>
      </c>
      <c r="G116" s="14">
        <f t="shared" si="5"/>
        <v>1.4113853458008913E-2</v>
      </c>
      <c r="H116" s="15">
        <f t="shared" si="4"/>
        <v>3.5613853458008909E-2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31738</v>
      </c>
      <c r="E117" s="26">
        <v>32167</v>
      </c>
      <c r="F117" s="2">
        <f t="shared" si="3"/>
        <v>0.36893999999999999</v>
      </c>
      <c r="G117" s="14">
        <f t="shared" si="5"/>
        <v>1.3925309614104216E-2</v>
      </c>
      <c r="H117" s="15">
        <f t="shared" si="4"/>
        <v>0.3828653096141042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25618</v>
      </c>
      <c r="E118" s="26">
        <v>26041</v>
      </c>
      <c r="F118" s="2">
        <f t="shared" si="3"/>
        <v>0.36377999999999999</v>
      </c>
      <c r="G118" s="14">
        <f t="shared" si="5"/>
        <v>1.349435225660776E-2</v>
      </c>
      <c r="H118" s="15">
        <f t="shared" si="4"/>
        <v>0.37727435225660777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13589</v>
      </c>
      <c r="E119" s="26">
        <v>14002</v>
      </c>
      <c r="F119" s="2">
        <f t="shared" si="3"/>
        <v>0.35518</v>
      </c>
      <c r="G119" s="14">
        <f t="shared" si="5"/>
        <v>2.0632083490142804E-2</v>
      </c>
      <c r="H119" s="15">
        <f t="shared" si="4"/>
        <v>0.37581208349014278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50507</v>
      </c>
      <c r="E120" s="26">
        <v>51021</v>
      </c>
      <c r="F120" s="2">
        <f t="shared" si="3"/>
        <v>0.44203999999999999</v>
      </c>
      <c r="G120" s="14">
        <f t="shared" si="5"/>
        <v>2.502246156963794E-2</v>
      </c>
      <c r="H120" s="15">
        <f t="shared" si="4"/>
        <v>0.46706246156963793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25528</v>
      </c>
      <c r="E121" s="26">
        <v>25900</v>
      </c>
      <c r="F121" s="2">
        <f t="shared" si="3"/>
        <v>0.31991999999999998</v>
      </c>
      <c r="G121" s="14">
        <f t="shared" si="5"/>
        <v>1.2928720724893662E-2</v>
      </c>
      <c r="H121" s="15">
        <f t="shared" si="4"/>
        <v>0.33284872072489363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22407</v>
      </c>
      <c r="E122" s="26">
        <v>22712</v>
      </c>
      <c r="F122" s="2">
        <f t="shared" si="3"/>
        <v>0.26229999999999998</v>
      </c>
      <c r="G122" s="14">
        <f t="shared" si="5"/>
        <v>1.1447304808499596E-2</v>
      </c>
      <c r="H122" s="15">
        <f t="shared" si="4"/>
        <v>0.27374730480849957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6272</v>
      </c>
      <c r="E123" s="26">
        <v>6272</v>
      </c>
      <c r="F123" s="2">
        <f t="shared" si="3"/>
        <v>0</v>
      </c>
      <c r="G123" s="14">
        <f t="shared" si="5"/>
        <v>1.2228415018961922E-2</v>
      </c>
      <c r="H123" s="15">
        <f t="shared" si="4"/>
        <v>1.2228415018961922E-2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20531</v>
      </c>
      <c r="E124" s="26">
        <v>20777</v>
      </c>
      <c r="F124" s="2">
        <f t="shared" si="3"/>
        <v>0.21156</v>
      </c>
      <c r="G124" s="14">
        <f t="shared" si="5"/>
        <v>1.3925309614104216E-2</v>
      </c>
      <c r="H124" s="15">
        <f t="shared" si="4"/>
        <v>0.22548530961410421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27367</v>
      </c>
      <c r="E125" s="26">
        <v>27619</v>
      </c>
      <c r="F125" s="2">
        <f t="shared" si="3"/>
        <v>0.21672</v>
      </c>
      <c r="G125" s="14">
        <f t="shared" si="5"/>
        <v>1.3952244448947743E-2</v>
      </c>
      <c r="H125" s="15">
        <f t="shared" si="4"/>
        <v>0.23067224444894774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1.3440482586920701E-2</v>
      </c>
      <c r="H126" s="15">
        <f t="shared" si="4"/>
        <v>1.3440482586920701E-2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1.4894963668471239E-2</v>
      </c>
      <c r="H127" s="15">
        <f t="shared" si="4"/>
        <v>1.4894963668471239E-2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26552</v>
      </c>
      <c r="E128" s="26">
        <v>27072</v>
      </c>
      <c r="F128" s="2">
        <f t="shared" si="3"/>
        <v>0.44719999999999999</v>
      </c>
      <c r="G128" s="14">
        <f t="shared" si="5"/>
        <v>1.6645727933300589E-2</v>
      </c>
      <c r="H128" s="15">
        <f t="shared" si="4"/>
        <v>0.46384572793330059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25063</v>
      </c>
      <c r="E129" s="26">
        <v>25343</v>
      </c>
      <c r="F129" s="2">
        <f t="shared" si="3"/>
        <v>0.24079999999999999</v>
      </c>
      <c r="G129" s="14">
        <f t="shared" si="5"/>
        <v>1.2847916220363078E-2</v>
      </c>
      <c r="H129" s="15">
        <f t="shared" si="4"/>
        <v>0.25364791622036309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22109</v>
      </c>
      <c r="E130" s="26">
        <v>22126</v>
      </c>
      <c r="F130" s="2">
        <f t="shared" si="3"/>
        <v>1.4619999999999999E-2</v>
      </c>
      <c r="G130" s="14">
        <f t="shared" si="5"/>
        <v>1.3790635439886572E-2</v>
      </c>
      <c r="H130" s="15">
        <f t="shared" si="4"/>
        <v>2.8410635439886572E-2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28399</v>
      </c>
      <c r="E131" s="26">
        <v>28631</v>
      </c>
      <c r="F131" s="2">
        <f t="shared" si="3"/>
        <v>0.19952</v>
      </c>
      <c r="G131" s="14">
        <f t="shared" si="5"/>
        <v>1.3979179283791273E-2</v>
      </c>
      <c r="H131" s="15">
        <f t="shared" si="4"/>
        <v>0.21349917928379128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16588</v>
      </c>
      <c r="E132" s="26">
        <v>16931</v>
      </c>
      <c r="F132" s="2">
        <f t="shared" si="3"/>
        <v>0.29498000000000002</v>
      </c>
      <c r="G132" s="14">
        <f t="shared" si="5"/>
        <v>1.349435225660776E-2</v>
      </c>
      <c r="H132" s="15">
        <f t="shared" si="4"/>
        <v>0.3084743522566078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16645</v>
      </c>
      <c r="E133" s="26">
        <v>16683</v>
      </c>
      <c r="F133" s="2">
        <f t="shared" si="3"/>
        <v>3.2680000000000001E-2</v>
      </c>
      <c r="G133" s="14">
        <f t="shared" si="5"/>
        <v>1.6457184089395893E-2</v>
      </c>
      <c r="H133" s="15">
        <f t="shared" si="4"/>
        <v>4.9137184089395894E-2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30538</v>
      </c>
      <c r="E134" s="84">
        <v>30931</v>
      </c>
      <c r="F134" s="2">
        <f t="shared" si="3"/>
        <v>0.33798</v>
      </c>
      <c r="G134" s="14">
        <f t="shared" si="5"/>
        <v>1.6133966071273549E-2</v>
      </c>
      <c r="H134" s="15">
        <f t="shared" si="4"/>
        <v>0.35411396607127354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5751</v>
      </c>
      <c r="E135" s="84">
        <v>5950</v>
      </c>
      <c r="F135" s="2">
        <f t="shared" si="3"/>
        <v>0.17113999999999999</v>
      </c>
      <c r="G135" s="14">
        <f t="shared" si="5"/>
        <v>1.2336154358336035E-2</v>
      </c>
      <c r="H135" s="15">
        <f t="shared" si="4"/>
        <v>0.18347615435833603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31420</v>
      </c>
      <c r="E136" s="84">
        <v>31651</v>
      </c>
      <c r="F136" s="2">
        <f t="shared" si="3"/>
        <v>0.19866</v>
      </c>
      <c r="G136" s="14">
        <f t="shared" si="5"/>
        <v>1.3898374779260687E-2</v>
      </c>
      <c r="H136" s="15">
        <f t="shared" si="4"/>
        <v>0.21255837477926068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28.838179999999994</v>
      </c>
      <c r="G137" s="17">
        <f>SUM(G19:G136)</f>
        <v>1.8608200000000075</v>
      </c>
      <c r="H137" s="17">
        <f>SUM(H19:H136)</f>
        <v>30.699000000000009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">
        <v>60</v>
      </c>
      <c r="E139" s="12" t="s">
        <v>67</v>
      </c>
      <c r="F139" s="19" t="s">
        <v>34</v>
      </c>
      <c r="G139" s="24"/>
      <c r="H139" s="24"/>
      <c r="I139" s="24"/>
    </row>
    <row r="140" spans="1:19" x14ac:dyDescent="0.25">
      <c r="A140" s="96" t="s">
        <v>24</v>
      </c>
      <c r="B140" s="3">
        <v>49730695</v>
      </c>
      <c r="C140" s="3">
        <v>88.2</v>
      </c>
      <c r="D140" s="27">
        <v>83856</v>
      </c>
      <c r="E140" s="27">
        <v>84909</v>
      </c>
      <c r="F140" s="13">
        <f>(E140-D140)*0.00086</f>
        <v>0.90557999999999994</v>
      </c>
      <c r="G140" s="24"/>
      <c r="H140" s="24"/>
      <c r="I140" s="24"/>
    </row>
    <row r="141" spans="1:19" x14ac:dyDescent="0.25">
      <c r="A141" s="96" t="s">
        <v>25</v>
      </c>
      <c r="B141" s="3">
        <v>49777184</v>
      </c>
      <c r="C141" s="3">
        <v>95.2</v>
      </c>
      <c r="D141" s="27">
        <v>81547</v>
      </c>
      <c r="E141" s="27">
        <v>82680</v>
      </c>
      <c r="F141" s="13">
        <f>(E141-D141)*0.00086</f>
        <v>0.97438000000000002</v>
      </c>
      <c r="G141" s="24"/>
      <c r="H141" s="24"/>
      <c r="I141" s="24"/>
    </row>
    <row r="142" spans="1:19" x14ac:dyDescent="0.25">
      <c r="A142" s="96" t="s">
        <v>26</v>
      </c>
      <c r="B142" s="3">
        <v>49777197</v>
      </c>
      <c r="C142" s="3">
        <v>94.5</v>
      </c>
      <c r="D142" s="27">
        <v>68150</v>
      </c>
      <c r="E142" s="27">
        <v>68150</v>
      </c>
      <c r="F142" s="13">
        <f>(E142-D142)*0.00086</f>
        <v>0</v>
      </c>
      <c r="G142" s="24"/>
      <c r="H142" s="24"/>
      <c r="I142" s="24"/>
    </row>
    <row r="143" spans="1:19" x14ac:dyDescent="0.25">
      <c r="A143" s="96" t="s">
        <v>27</v>
      </c>
      <c r="B143" s="3">
        <v>49777207</v>
      </c>
      <c r="C143" s="3">
        <v>66</v>
      </c>
      <c r="D143" s="27">
        <v>65491</v>
      </c>
      <c r="E143" s="27">
        <v>66536</v>
      </c>
      <c r="F143" s="13">
        <f>(E143-D143)*0.00086</f>
        <v>0.89869999999999994</v>
      </c>
      <c r="G143" s="24"/>
      <c r="H143" s="24"/>
      <c r="S143" s="37"/>
    </row>
    <row r="144" spans="1:19" x14ac:dyDescent="0.25">
      <c r="A144" s="96" t="s">
        <v>28</v>
      </c>
      <c r="B144" s="3">
        <v>49777210</v>
      </c>
      <c r="C144" s="3">
        <v>64.2</v>
      </c>
      <c r="D144" s="27">
        <v>56024</v>
      </c>
      <c r="E144" s="27">
        <v>56957</v>
      </c>
      <c r="F144" s="13">
        <f>(E144-D144)*0.00086</f>
        <v>0.80237999999999998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3.5810399999999998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workbookViewId="0">
      <pane xSplit="2" ySplit="18" topLeftCell="C75" activePane="bottomRight" state="frozen"/>
      <selection pane="topRight" activeCell="C1" sqref="C1"/>
      <selection pane="bottomLeft" activeCell="A19" sqref="A19"/>
      <selection pane="bottomRight" activeCell="E80" sqref="E80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14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70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14"/>
      <c r="F5" s="114"/>
      <c r="G5" s="114"/>
      <c r="H5" s="114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71</v>
      </c>
      <c r="H7" s="115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84.316000000000003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66.890198000000026</v>
      </c>
      <c r="H11" s="63"/>
      <c r="I11" s="62"/>
      <c r="J11" s="224" t="s">
        <v>68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17.425801999999976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/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67</v>
      </c>
      <c r="E18" s="12" t="s">
        <v>72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36582</v>
      </c>
      <c r="E19" s="25">
        <v>37692</v>
      </c>
      <c r="F19" s="2">
        <f t="shared" ref="F19:F80" si="0">(E19-D19)*0.00086</f>
        <v>0.9546</v>
      </c>
      <c r="G19" s="14">
        <f>C19/6908.6*$G$12</f>
        <v>0.1304047076687026</v>
      </c>
      <c r="H19" s="15">
        <f>F19+G19</f>
        <v>1.0850047076687026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28439</v>
      </c>
      <c r="E20" s="25">
        <v>29230</v>
      </c>
      <c r="F20" s="2">
        <f t="shared" si="0"/>
        <v>0.68025999999999998</v>
      </c>
      <c r="G20" s="14">
        <f>C20/6908.6*$G$12</f>
        <v>0.1230899368323537</v>
      </c>
      <c r="H20" s="15">
        <f t="shared" ref="H20:H83" si="1">F20+G20</f>
        <v>0.80334993683235367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31621</v>
      </c>
      <c r="E21" s="25">
        <v>32628</v>
      </c>
      <c r="F21" s="2">
        <f t="shared" si="0"/>
        <v>0.86602000000000001</v>
      </c>
      <c r="G21" s="14">
        <f>C21/6908.6*$G$12</f>
        <v>0.20128231473815217</v>
      </c>
      <c r="H21" s="15">
        <f t="shared" si="1"/>
        <v>1.0673023147381522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66835</v>
      </c>
      <c r="E22" s="25">
        <v>69170</v>
      </c>
      <c r="F22" s="2">
        <f t="shared" si="0"/>
        <v>2.0080999999999998</v>
      </c>
      <c r="G22" s="14">
        <f>C22/6908.6*$G$12</f>
        <v>0.2126328212083487</v>
      </c>
      <c r="H22" s="15">
        <f t="shared" si="1"/>
        <v>2.2207328212083484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47589</v>
      </c>
      <c r="E23" s="25">
        <v>49124</v>
      </c>
      <c r="F23" s="2">
        <f t="shared" si="0"/>
        <v>1.3201000000000001</v>
      </c>
      <c r="G23" s="14">
        <f t="shared" ref="G23:G86" si="2">C23*$G$12/6908.6</f>
        <v>0.2128850546854642</v>
      </c>
      <c r="H23" s="15">
        <f t="shared" si="1"/>
        <v>1.5329850546854642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18241</v>
      </c>
      <c r="E24" s="25">
        <v>18271</v>
      </c>
      <c r="F24" s="2">
        <f t="shared" si="0"/>
        <v>2.58E-2</v>
      </c>
      <c r="G24" s="14">
        <f t="shared" si="2"/>
        <v>0.14604318324986229</v>
      </c>
      <c r="H24" s="15">
        <f t="shared" si="1"/>
        <v>0.17184318324986228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23380</v>
      </c>
      <c r="E25" s="25">
        <v>24041</v>
      </c>
      <c r="F25" s="2">
        <f t="shared" si="0"/>
        <v>0.56845999999999997</v>
      </c>
      <c r="G25" s="14">
        <f t="shared" si="2"/>
        <v>0.10871262863677141</v>
      </c>
      <c r="H25" s="15">
        <f t="shared" si="1"/>
        <v>0.67717262863677141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23741</v>
      </c>
      <c r="E26" s="25">
        <v>24624</v>
      </c>
      <c r="F26" s="2">
        <f t="shared" si="0"/>
        <v>0.75937999999999994</v>
      </c>
      <c r="G26" s="14">
        <f t="shared" si="2"/>
        <v>0.1147662320875429</v>
      </c>
      <c r="H26" s="15">
        <f t="shared" si="1"/>
        <v>0.87414623208754283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19300</v>
      </c>
      <c r="E27" s="25">
        <v>19300</v>
      </c>
      <c r="F27" s="2">
        <f t="shared" si="0"/>
        <v>0</v>
      </c>
      <c r="G27" s="14">
        <f t="shared" si="2"/>
        <v>0.13116140810004903</v>
      </c>
      <c r="H27" s="15">
        <f t="shared" si="1"/>
        <v>0.13116140810004903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35340</v>
      </c>
      <c r="E28" s="25">
        <v>36481</v>
      </c>
      <c r="F28" s="2">
        <f t="shared" si="0"/>
        <v>0.98126000000000002</v>
      </c>
      <c r="G28" s="14">
        <f t="shared" si="2"/>
        <v>0.13267480896274189</v>
      </c>
      <c r="H28" s="15">
        <f t="shared" si="1"/>
        <v>1.1139348089627419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0.12737790594331685</v>
      </c>
      <c r="H29" s="15">
        <f t="shared" si="1"/>
        <v>0.12737790594331685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28054</v>
      </c>
      <c r="E30" s="25">
        <v>28825</v>
      </c>
      <c r="F30" s="2">
        <f t="shared" si="0"/>
        <v>0.66305999999999998</v>
      </c>
      <c r="G30" s="14">
        <f t="shared" si="2"/>
        <v>0.20405688298642247</v>
      </c>
      <c r="H30" s="15">
        <f t="shared" si="1"/>
        <v>0.86711688298642242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33210</v>
      </c>
      <c r="E31" s="25">
        <v>34519</v>
      </c>
      <c r="F31" s="2">
        <f t="shared" si="0"/>
        <v>1.12574</v>
      </c>
      <c r="G31" s="14">
        <f t="shared" si="2"/>
        <v>0.21086718686854033</v>
      </c>
      <c r="H31" s="15">
        <f t="shared" si="1"/>
        <v>1.3366071868685403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39000</v>
      </c>
      <c r="E32" s="25">
        <v>40317</v>
      </c>
      <c r="F32" s="2">
        <f t="shared" si="0"/>
        <v>1.13262</v>
      </c>
      <c r="G32" s="14">
        <f t="shared" si="2"/>
        <v>0.21439845554815706</v>
      </c>
      <c r="H32" s="15">
        <f t="shared" si="1"/>
        <v>1.347018455548157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25512</v>
      </c>
      <c r="E33" s="25">
        <v>26249</v>
      </c>
      <c r="F33" s="2">
        <f t="shared" si="0"/>
        <v>0.63381999999999994</v>
      </c>
      <c r="G33" s="14">
        <f t="shared" si="2"/>
        <v>0.14604318324986229</v>
      </c>
      <c r="H33" s="15">
        <f t="shared" si="1"/>
        <v>0.77986318324986226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21459</v>
      </c>
      <c r="E34" s="25">
        <v>21833</v>
      </c>
      <c r="F34" s="2">
        <f t="shared" si="0"/>
        <v>0.32163999999999998</v>
      </c>
      <c r="G34" s="14">
        <f t="shared" si="2"/>
        <v>0.10669476081984756</v>
      </c>
      <c r="H34" s="15">
        <f t="shared" si="1"/>
        <v>0.42833476081984756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25731</v>
      </c>
      <c r="E35" s="25">
        <v>26359</v>
      </c>
      <c r="F35" s="2">
        <f t="shared" si="0"/>
        <v>0.54008</v>
      </c>
      <c r="G35" s="14">
        <f t="shared" si="2"/>
        <v>0.11552293251888933</v>
      </c>
      <c r="H35" s="15">
        <f t="shared" si="1"/>
        <v>0.65560293251888935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24581</v>
      </c>
      <c r="E36" s="25">
        <v>25321</v>
      </c>
      <c r="F36" s="2">
        <f t="shared" si="0"/>
        <v>0.63639999999999997</v>
      </c>
      <c r="G36" s="14">
        <f t="shared" si="2"/>
        <v>0.13090917462293356</v>
      </c>
      <c r="H36" s="15">
        <f t="shared" si="1"/>
        <v>0.76730917462293347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0.13317927591697284</v>
      </c>
      <c r="H37" s="15">
        <f t="shared" si="1"/>
        <v>0.13317927591697284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0.12813460637466328</v>
      </c>
      <c r="H38" s="15">
        <f t="shared" si="1"/>
        <v>0.12813460637466328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18445</v>
      </c>
      <c r="E39" s="26">
        <v>18757</v>
      </c>
      <c r="F39" s="2">
        <f t="shared" si="0"/>
        <v>0.26832</v>
      </c>
      <c r="G39" s="14">
        <f t="shared" si="2"/>
        <v>0.20355241603219149</v>
      </c>
      <c r="H39" s="15">
        <f t="shared" si="1"/>
        <v>0.47187241603219149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36847</v>
      </c>
      <c r="E40" s="26">
        <v>37148</v>
      </c>
      <c r="F40" s="2">
        <f t="shared" si="0"/>
        <v>0.25885999999999998</v>
      </c>
      <c r="G40" s="14">
        <f t="shared" si="2"/>
        <v>0.21767749075065826</v>
      </c>
      <c r="H40" s="15">
        <f t="shared" si="1"/>
        <v>0.47653749075065821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44501</v>
      </c>
      <c r="E41" s="26">
        <v>45678</v>
      </c>
      <c r="F41" s="2">
        <f t="shared" si="0"/>
        <v>1.0122199999999999</v>
      </c>
      <c r="G41" s="14">
        <f t="shared" si="2"/>
        <v>0.2196953585675821</v>
      </c>
      <c r="H41" s="15">
        <f t="shared" si="1"/>
        <v>1.2319153585675819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24417</v>
      </c>
      <c r="E42" s="26">
        <v>25062</v>
      </c>
      <c r="F42" s="2">
        <f t="shared" si="0"/>
        <v>0.55469999999999997</v>
      </c>
      <c r="G42" s="14">
        <f t="shared" si="2"/>
        <v>0.14478201586428488</v>
      </c>
      <c r="H42" s="15">
        <f t="shared" si="1"/>
        <v>0.69948201586428482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8502</v>
      </c>
      <c r="E43" s="26">
        <v>8532</v>
      </c>
      <c r="F43" s="2">
        <f t="shared" si="0"/>
        <v>2.58E-2</v>
      </c>
      <c r="G43" s="14">
        <f t="shared" si="2"/>
        <v>0.10745146125119401</v>
      </c>
      <c r="H43" s="15">
        <f t="shared" si="1"/>
        <v>0.133251461251194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16885</v>
      </c>
      <c r="E44" s="26">
        <v>17648</v>
      </c>
      <c r="F44" s="2">
        <f t="shared" si="0"/>
        <v>0.65617999999999999</v>
      </c>
      <c r="G44" s="14">
        <f t="shared" si="2"/>
        <v>0.11527069904177387</v>
      </c>
      <c r="H44" s="15">
        <f t="shared" si="1"/>
        <v>0.77145069904177388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33795</v>
      </c>
      <c r="E45" s="26">
        <v>34425</v>
      </c>
      <c r="F45" s="2">
        <f t="shared" si="0"/>
        <v>0.54179999999999995</v>
      </c>
      <c r="G45" s="14">
        <f t="shared" si="2"/>
        <v>0.13141364157716451</v>
      </c>
      <c r="H45" s="15">
        <f t="shared" si="1"/>
        <v>0.67321364157716446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34800</v>
      </c>
      <c r="E46" s="26">
        <v>35873</v>
      </c>
      <c r="F46" s="2">
        <f t="shared" si="0"/>
        <v>0.92277999999999993</v>
      </c>
      <c r="G46" s="14">
        <f t="shared" si="2"/>
        <v>0.13267480896274189</v>
      </c>
      <c r="H46" s="15">
        <f t="shared" si="1"/>
        <v>1.0554548089627418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28608</v>
      </c>
      <c r="E47" s="26">
        <v>29421</v>
      </c>
      <c r="F47" s="2">
        <f t="shared" si="0"/>
        <v>0.69918000000000002</v>
      </c>
      <c r="G47" s="14">
        <f t="shared" si="2"/>
        <v>0.12687343898908587</v>
      </c>
      <c r="H47" s="15">
        <f t="shared" si="1"/>
        <v>0.8260534389890859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29673</v>
      </c>
      <c r="E48" s="26">
        <v>30653</v>
      </c>
      <c r="F48" s="2">
        <f t="shared" si="0"/>
        <v>0.84279999999999999</v>
      </c>
      <c r="G48" s="14">
        <f t="shared" si="2"/>
        <v>0.19926444692122833</v>
      </c>
      <c r="H48" s="15">
        <f t="shared" si="1"/>
        <v>1.0420644469212283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47153</v>
      </c>
      <c r="E49" s="26">
        <v>48498</v>
      </c>
      <c r="F49" s="2">
        <f t="shared" si="0"/>
        <v>1.1567000000000001</v>
      </c>
      <c r="G49" s="14">
        <f t="shared" si="2"/>
        <v>0.21692079031931186</v>
      </c>
      <c r="H49" s="15">
        <f t="shared" si="1"/>
        <v>1.3736207903193118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43508</v>
      </c>
      <c r="E50" s="26">
        <v>44947</v>
      </c>
      <c r="F50" s="2">
        <f t="shared" si="0"/>
        <v>1.2375399999999999</v>
      </c>
      <c r="G50" s="14">
        <f t="shared" si="2"/>
        <v>0.22045205899892856</v>
      </c>
      <c r="H50" s="15">
        <f t="shared" si="1"/>
        <v>1.4579920589989284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26040</v>
      </c>
      <c r="E51" s="26">
        <v>26813</v>
      </c>
      <c r="F51" s="2">
        <f t="shared" si="0"/>
        <v>0.66478000000000004</v>
      </c>
      <c r="G51" s="14">
        <f t="shared" si="2"/>
        <v>0.14402531543293845</v>
      </c>
      <c r="H51" s="15">
        <f t="shared" si="1"/>
        <v>0.80880531543293843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12870</v>
      </c>
      <c r="E52" s="26">
        <v>13423</v>
      </c>
      <c r="F52" s="2">
        <f t="shared" si="0"/>
        <v>0.47558</v>
      </c>
      <c r="G52" s="14">
        <f t="shared" si="2"/>
        <v>0.10820816168254044</v>
      </c>
      <c r="H52" s="15">
        <f t="shared" si="1"/>
        <v>0.58378816168254044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21566</v>
      </c>
      <c r="E53" s="26">
        <v>22358</v>
      </c>
      <c r="F53" s="2">
        <f t="shared" si="0"/>
        <v>0.68111999999999995</v>
      </c>
      <c r="G53" s="14">
        <f t="shared" si="2"/>
        <v>0.11173943036215714</v>
      </c>
      <c r="H53" s="15">
        <f t="shared" si="1"/>
        <v>0.79285943036215711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29871</v>
      </c>
      <c r="E54" s="26">
        <v>30873</v>
      </c>
      <c r="F54" s="2">
        <f t="shared" si="0"/>
        <v>0.86171999999999993</v>
      </c>
      <c r="G54" s="14">
        <f t="shared" si="2"/>
        <v>0.1304047076687026</v>
      </c>
      <c r="H54" s="15">
        <f t="shared" si="1"/>
        <v>0.99212470766870253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28340</v>
      </c>
      <c r="E55" s="26">
        <v>29327</v>
      </c>
      <c r="F55" s="2">
        <f t="shared" si="0"/>
        <v>0.84882000000000002</v>
      </c>
      <c r="G55" s="14">
        <f t="shared" si="2"/>
        <v>0.13191810853139546</v>
      </c>
      <c r="H55" s="15">
        <f t="shared" si="1"/>
        <v>0.98073810853139554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19687</v>
      </c>
      <c r="E56" s="26">
        <v>19780</v>
      </c>
      <c r="F56" s="2">
        <f t="shared" si="0"/>
        <v>7.9979999999999996E-2</v>
      </c>
      <c r="G56" s="14">
        <f t="shared" si="2"/>
        <v>0.12662120551197042</v>
      </c>
      <c r="H56" s="15">
        <f t="shared" si="1"/>
        <v>0.20660120551197042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18217</v>
      </c>
      <c r="E57" s="26">
        <v>19000</v>
      </c>
      <c r="F57" s="2">
        <f t="shared" si="0"/>
        <v>0.67337999999999998</v>
      </c>
      <c r="G57" s="14">
        <f t="shared" si="2"/>
        <v>0.20103008126103669</v>
      </c>
      <c r="H57" s="15">
        <f t="shared" si="1"/>
        <v>0.8744100812610367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29790</v>
      </c>
      <c r="E58" s="26">
        <v>29790</v>
      </c>
      <c r="F58" s="2">
        <f t="shared" si="0"/>
        <v>0</v>
      </c>
      <c r="G58" s="14">
        <f t="shared" si="2"/>
        <v>0.21792972422777379</v>
      </c>
      <c r="H58" s="15">
        <f t="shared" si="1"/>
        <v>0.21792972422777379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37454</v>
      </c>
      <c r="E59" s="26">
        <v>38634</v>
      </c>
      <c r="F59" s="2">
        <f t="shared" si="0"/>
        <v>1.0147999999999999</v>
      </c>
      <c r="G59" s="14">
        <f t="shared" si="2"/>
        <v>0.22045205899892856</v>
      </c>
      <c r="H59" s="15">
        <f t="shared" si="1"/>
        <v>1.2352520589989284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24614</v>
      </c>
      <c r="E60" s="26">
        <v>25436</v>
      </c>
      <c r="F60" s="2">
        <f t="shared" si="0"/>
        <v>0.70691999999999999</v>
      </c>
      <c r="G60" s="14">
        <f t="shared" si="2"/>
        <v>0.14478201586428488</v>
      </c>
      <c r="H60" s="15">
        <f t="shared" si="1"/>
        <v>0.85170201586428484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21836</v>
      </c>
      <c r="E61" s="26">
        <v>22390</v>
      </c>
      <c r="F61" s="2">
        <f t="shared" si="0"/>
        <v>0.47643999999999997</v>
      </c>
      <c r="G61" s="14">
        <f t="shared" si="2"/>
        <v>0.10694699429696305</v>
      </c>
      <c r="H61" s="15">
        <f t="shared" si="1"/>
        <v>0.58338699429696306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16265</v>
      </c>
      <c r="E62" s="26">
        <v>16970</v>
      </c>
      <c r="F62" s="2">
        <f t="shared" si="0"/>
        <v>0.60629999999999995</v>
      </c>
      <c r="G62" s="14">
        <f t="shared" si="2"/>
        <v>0.11451399861042742</v>
      </c>
      <c r="H62" s="15">
        <f t="shared" si="1"/>
        <v>0.72081399861042739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23440</v>
      </c>
      <c r="E63" s="26">
        <v>24405</v>
      </c>
      <c r="F63" s="2">
        <f t="shared" si="0"/>
        <v>0.82989999999999997</v>
      </c>
      <c r="G63" s="14">
        <f t="shared" si="2"/>
        <v>0.12964800723735614</v>
      </c>
      <c r="H63" s="15">
        <f t="shared" si="1"/>
        <v>0.95954800723735612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28351</v>
      </c>
      <c r="E64" s="26">
        <v>29423</v>
      </c>
      <c r="F64" s="2">
        <f t="shared" si="0"/>
        <v>0.92191999999999996</v>
      </c>
      <c r="G64" s="14">
        <f t="shared" si="2"/>
        <v>0.1339359763483193</v>
      </c>
      <c r="H64" s="15">
        <f t="shared" si="1"/>
        <v>1.0558559763483193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7684</v>
      </c>
      <c r="E65" s="26">
        <v>7982</v>
      </c>
      <c r="F65" s="2">
        <f t="shared" si="0"/>
        <v>0.25628000000000001</v>
      </c>
      <c r="G65" s="14">
        <f t="shared" si="2"/>
        <v>0.12586450508062397</v>
      </c>
      <c r="H65" s="15">
        <f t="shared" si="1"/>
        <v>0.38214450508062398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19623</v>
      </c>
      <c r="E66" s="84">
        <v>20381</v>
      </c>
      <c r="F66" s="85">
        <f t="shared" si="0"/>
        <v>0.65188000000000001</v>
      </c>
      <c r="G66" s="14">
        <f t="shared" si="2"/>
        <v>0.20153454821526767</v>
      </c>
      <c r="H66" s="15">
        <f t="shared" si="1"/>
        <v>0.85341454821526774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47395</v>
      </c>
      <c r="E67" s="26">
        <v>48730</v>
      </c>
      <c r="F67" s="2">
        <f t="shared" si="0"/>
        <v>1.1480999999999999</v>
      </c>
      <c r="G67" s="14">
        <f t="shared" si="2"/>
        <v>0.19674211215007353</v>
      </c>
      <c r="H67" s="15">
        <f t="shared" si="1"/>
        <v>1.3448421121500735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20786</v>
      </c>
      <c r="E68" s="26">
        <v>21346</v>
      </c>
      <c r="F68" s="2">
        <f t="shared" si="0"/>
        <v>0.48159999999999997</v>
      </c>
      <c r="G68" s="14">
        <f t="shared" si="2"/>
        <v>0.21944312509046665</v>
      </c>
      <c r="H68" s="15">
        <f t="shared" si="1"/>
        <v>0.70104312509046662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0.14377308195582297</v>
      </c>
      <c r="H69" s="15">
        <f t="shared" si="1"/>
        <v>0.14377308195582297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0.1064425273427321</v>
      </c>
      <c r="H70" s="15">
        <f t="shared" si="1"/>
        <v>0.1064425273427321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14316</v>
      </c>
      <c r="E71" s="26">
        <v>14684</v>
      </c>
      <c r="F71" s="2">
        <f t="shared" si="0"/>
        <v>0.31647999999999998</v>
      </c>
      <c r="G71" s="14">
        <f t="shared" si="2"/>
        <v>0.1147662320875429</v>
      </c>
      <c r="H71" s="15">
        <f t="shared" si="1"/>
        <v>0.43124623208754287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12588</v>
      </c>
      <c r="E72" s="26">
        <v>13113</v>
      </c>
      <c r="F72" s="2">
        <f t="shared" si="0"/>
        <v>0.45150000000000001</v>
      </c>
      <c r="G72" s="14">
        <f t="shared" si="2"/>
        <v>0.13015247419158713</v>
      </c>
      <c r="H72" s="15">
        <f t="shared" si="1"/>
        <v>0.58165247419158717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32480</v>
      </c>
      <c r="E73" s="26">
        <v>33246</v>
      </c>
      <c r="F73" s="2">
        <f t="shared" si="0"/>
        <v>0.65876000000000001</v>
      </c>
      <c r="G73" s="14">
        <f t="shared" si="2"/>
        <v>0.1329270424398574</v>
      </c>
      <c r="H73" s="15">
        <f t="shared" si="1"/>
        <v>0.79168704243985744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22441</v>
      </c>
      <c r="E74" s="26">
        <v>23148</v>
      </c>
      <c r="F74" s="2">
        <f t="shared" si="0"/>
        <v>0.60802</v>
      </c>
      <c r="G74" s="14">
        <f t="shared" si="2"/>
        <v>0.12586450508062397</v>
      </c>
      <c r="H74" s="15">
        <f t="shared" si="1"/>
        <v>0.73388450508062397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25774</v>
      </c>
      <c r="E75" s="26">
        <v>26466</v>
      </c>
      <c r="F75" s="2">
        <f t="shared" si="0"/>
        <v>0.59511999999999998</v>
      </c>
      <c r="G75" s="14">
        <f t="shared" si="2"/>
        <v>0.20052561430680574</v>
      </c>
      <c r="H75" s="15">
        <f t="shared" si="1"/>
        <v>0.79564561430680569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39675</v>
      </c>
      <c r="E76" s="26">
        <v>40791</v>
      </c>
      <c r="F76" s="2">
        <f t="shared" si="0"/>
        <v>0.95975999999999995</v>
      </c>
      <c r="G76" s="14">
        <f t="shared" si="2"/>
        <v>0.19699434562718898</v>
      </c>
      <c r="H76" s="15">
        <f t="shared" si="1"/>
        <v>1.1567543456271889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35506</v>
      </c>
      <c r="E77" s="26">
        <v>36510</v>
      </c>
      <c r="F77" s="2">
        <f t="shared" si="0"/>
        <v>0.86343999999999999</v>
      </c>
      <c r="G77" s="14">
        <f t="shared" si="2"/>
        <v>0.21944312509046665</v>
      </c>
      <c r="H77" s="15">
        <f t="shared" si="1"/>
        <v>1.0828831250904667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25204</v>
      </c>
      <c r="E78" s="26">
        <v>25909</v>
      </c>
      <c r="F78" s="2">
        <f t="shared" si="0"/>
        <v>0.60629999999999995</v>
      </c>
      <c r="G78" s="14">
        <f t="shared" si="2"/>
        <v>0.14301638152447654</v>
      </c>
      <c r="H78" s="15">
        <f t="shared" si="1"/>
        <v>0.74931638152447655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15165</v>
      </c>
      <c r="E79" s="26">
        <v>15740</v>
      </c>
      <c r="F79" s="2">
        <f t="shared" si="0"/>
        <v>0.4945</v>
      </c>
      <c r="G79" s="14">
        <f t="shared" si="2"/>
        <v>0.10719922777407853</v>
      </c>
      <c r="H79" s="15">
        <f t="shared" si="1"/>
        <v>0.60169922777407847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7274</v>
      </c>
      <c r="E80" s="26">
        <v>10509</v>
      </c>
      <c r="F80" s="2">
        <f t="shared" si="0"/>
        <v>2.7820999999999998</v>
      </c>
      <c r="G80" s="14">
        <f t="shared" si="2"/>
        <v>0.11375729817908099</v>
      </c>
      <c r="H80" s="15">
        <f t="shared" si="1"/>
        <v>2.8958572981790809</v>
      </c>
      <c r="I80" s="16"/>
      <c r="J80" s="24"/>
      <c r="K80" s="37"/>
      <c r="L80" s="37"/>
      <c r="Q80" s="45"/>
      <c r="R80" s="45"/>
    </row>
    <row r="81" spans="1:21" s="36" customFormat="1" x14ac:dyDescent="0.25">
      <c r="A81" s="3">
        <v>63</v>
      </c>
      <c r="B81" s="3">
        <v>17219687</v>
      </c>
      <c r="C81" s="3">
        <v>51.3</v>
      </c>
      <c r="D81" s="112">
        <v>1763</v>
      </c>
      <c r="E81" s="112">
        <v>1880.3</v>
      </c>
      <c r="F81" s="2">
        <f>(E81-D81)*0.00086</f>
        <v>0.10087799999999995</v>
      </c>
      <c r="G81" s="14">
        <f t="shared" si="2"/>
        <v>0.12939577376024067</v>
      </c>
      <c r="H81" s="15">
        <f t="shared" si="1"/>
        <v>0.23027377376024061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</row>
    <row r="82" spans="1:21" s="36" customFormat="1" x14ac:dyDescent="0.25">
      <c r="A82" s="3">
        <v>64</v>
      </c>
      <c r="B82" s="52" t="s">
        <v>41</v>
      </c>
      <c r="C82" s="3">
        <v>52.3</v>
      </c>
      <c r="D82" s="29">
        <v>7.42</v>
      </c>
      <c r="E82" s="29">
        <v>7.42</v>
      </c>
      <c r="F82" s="2">
        <f>E82-D82</f>
        <v>0</v>
      </c>
      <c r="G82" s="14">
        <f t="shared" si="2"/>
        <v>0.13191810853139546</v>
      </c>
      <c r="H82" s="15">
        <f t="shared" si="1"/>
        <v>0.13191810853139546</v>
      </c>
      <c r="I82" s="16"/>
      <c r="J82" s="24"/>
      <c r="K82" s="37"/>
      <c r="L82" s="37"/>
      <c r="Q82" s="45"/>
      <c r="R82" s="45"/>
    </row>
    <row r="83" spans="1:21" x14ac:dyDescent="0.25">
      <c r="A83" s="3">
        <v>65</v>
      </c>
      <c r="B83" s="3">
        <v>49690060</v>
      </c>
      <c r="C83" s="3">
        <v>49.5</v>
      </c>
      <c r="D83" s="26">
        <v>26612</v>
      </c>
      <c r="E83" s="26">
        <v>27327</v>
      </c>
      <c r="F83" s="2">
        <f t="shared" ref="F83:F136" si="3">(E83-D83)*0.00086</f>
        <v>0.6149</v>
      </c>
      <c r="G83" s="14">
        <f t="shared" si="2"/>
        <v>0.12485557117216206</v>
      </c>
      <c r="H83" s="15">
        <f t="shared" si="1"/>
        <v>0.73975557117216206</v>
      </c>
      <c r="Q83" s="45"/>
      <c r="R83" s="45"/>
    </row>
    <row r="84" spans="1:21" x14ac:dyDescent="0.25">
      <c r="A84" s="3">
        <v>66</v>
      </c>
      <c r="B84" s="3">
        <v>49690051</v>
      </c>
      <c r="C84" s="3">
        <v>78.900000000000006</v>
      </c>
      <c r="D84" s="26">
        <v>21316</v>
      </c>
      <c r="E84" s="26">
        <v>21566</v>
      </c>
      <c r="F84" s="2">
        <f t="shared" si="3"/>
        <v>0.215</v>
      </c>
      <c r="G84" s="14">
        <f t="shared" si="2"/>
        <v>0.19901221344411288</v>
      </c>
      <c r="H84" s="15">
        <f t="shared" ref="H84:H136" si="4">F84+G84</f>
        <v>0.41401221344411288</v>
      </c>
      <c r="Q84" s="45"/>
      <c r="R84" s="45"/>
    </row>
    <row r="85" spans="1:21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0.19699434562718898</v>
      </c>
      <c r="H85" s="15">
        <f t="shared" si="4"/>
        <v>0.19699434562718898</v>
      </c>
      <c r="Q85" s="45"/>
      <c r="R85" s="45"/>
    </row>
    <row r="86" spans="1:21" x14ac:dyDescent="0.25">
      <c r="A86" s="3">
        <v>68</v>
      </c>
      <c r="B86" s="3">
        <v>49690030</v>
      </c>
      <c r="C86" s="3">
        <v>78.099999999999994</v>
      </c>
      <c r="D86" s="26">
        <v>34289</v>
      </c>
      <c r="E86" s="26">
        <v>35269</v>
      </c>
      <c r="F86" s="2">
        <f t="shared" si="3"/>
        <v>0.84279999999999999</v>
      </c>
      <c r="G86" s="14">
        <f t="shared" si="2"/>
        <v>0.19699434562718898</v>
      </c>
      <c r="H86" s="15">
        <f t="shared" si="4"/>
        <v>1.039794345627189</v>
      </c>
      <c r="Q86" s="45"/>
      <c r="R86" s="45"/>
    </row>
    <row r="87" spans="1:21" x14ac:dyDescent="0.25">
      <c r="A87" s="3">
        <v>69</v>
      </c>
      <c r="B87" s="3">
        <v>49690022</v>
      </c>
      <c r="C87" s="3">
        <v>56.8</v>
      </c>
      <c r="D87" s="26">
        <v>11150</v>
      </c>
      <c r="E87" s="26">
        <v>11694</v>
      </c>
      <c r="F87" s="2">
        <f t="shared" si="3"/>
        <v>0.46783999999999998</v>
      </c>
      <c r="G87" s="14">
        <f t="shared" ref="G87:G136" si="5">C87*$G$12/6908.6</f>
        <v>0.14326861500159202</v>
      </c>
      <c r="H87" s="15">
        <f t="shared" si="4"/>
        <v>0.61110861500159197</v>
      </c>
      <c r="Q87" s="45"/>
      <c r="R87" s="45"/>
    </row>
    <row r="88" spans="1:21" x14ac:dyDescent="0.25">
      <c r="A88" s="3">
        <v>70</v>
      </c>
      <c r="B88" s="3">
        <v>49690018</v>
      </c>
      <c r="C88" s="3">
        <v>42</v>
      </c>
      <c r="D88" s="26">
        <v>16695</v>
      </c>
      <c r="E88" s="26">
        <v>17413</v>
      </c>
      <c r="F88" s="2">
        <f t="shared" si="3"/>
        <v>0.61748000000000003</v>
      </c>
      <c r="G88" s="14">
        <f t="shared" si="5"/>
        <v>0.10593806038850113</v>
      </c>
      <c r="H88" s="15">
        <f t="shared" si="4"/>
        <v>0.72341806038850121</v>
      </c>
      <c r="Q88" s="45"/>
      <c r="R88" s="45"/>
    </row>
    <row r="89" spans="1:21" x14ac:dyDescent="0.25">
      <c r="A89" s="3">
        <v>71</v>
      </c>
      <c r="B89" s="3">
        <v>49690021</v>
      </c>
      <c r="C89" s="3">
        <v>45.2</v>
      </c>
      <c r="D89" s="26">
        <v>19042</v>
      </c>
      <c r="E89" s="26">
        <v>19544</v>
      </c>
      <c r="F89" s="2">
        <f t="shared" si="3"/>
        <v>0.43171999999999999</v>
      </c>
      <c r="G89" s="14">
        <f t="shared" si="5"/>
        <v>0.11400953165619647</v>
      </c>
      <c r="H89" s="15">
        <f t="shared" si="4"/>
        <v>0.54572953165619642</v>
      </c>
      <c r="Q89" s="45"/>
      <c r="R89" s="45"/>
    </row>
    <row r="90" spans="1:21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0.12964800723735614</v>
      </c>
      <c r="H90" s="15">
        <f t="shared" si="4"/>
        <v>0.12964800723735614</v>
      </c>
      <c r="Q90" s="45"/>
      <c r="R90" s="45"/>
    </row>
    <row r="91" spans="1:21" x14ac:dyDescent="0.25">
      <c r="A91" s="3">
        <v>73</v>
      </c>
      <c r="B91" s="3">
        <v>49690034</v>
      </c>
      <c r="C91" s="3">
        <v>52.1</v>
      </c>
      <c r="D91" s="26">
        <v>23772</v>
      </c>
      <c r="E91" s="26">
        <v>24590</v>
      </c>
      <c r="F91" s="2">
        <f t="shared" si="3"/>
        <v>0.70347999999999999</v>
      </c>
      <c r="G91" s="14">
        <f t="shared" si="5"/>
        <v>0.13141364157716451</v>
      </c>
      <c r="H91" s="15">
        <f t="shared" si="4"/>
        <v>0.8348936415771645</v>
      </c>
      <c r="Q91" s="45"/>
      <c r="R91" s="45"/>
    </row>
    <row r="92" spans="1:21" x14ac:dyDescent="0.25">
      <c r="A92" s="3">
        <v>74</v>
      </c>
      <c r="B92" s="3">
        <v>49777205</v>
      </c>
      <c r="C92" s="3">
        <v>49.7</v>
      </c>
      <c r="D92" s="26">
        <v>16084</v>
      </c>
      <c r="E92" s="26">
        <v>16516</v>
      </c>
      <c r="F92" s="2">
        <f t="shared" si="3"/>
        <v>0.37152000000000002</v>
      </c>
      <c r="G92" s="14">
        <f t="shared" si="5"/>
        <v>0.12536003812639301</v>
      </c>
      <c r="H92" s="15">
        <f t="shared" si="4"/>
        <v>0.49688003812639303</v>
      </c>
      <c r="Q92" s="45"/>
      <c r="R92" s="45"/>
    </row>
    <row r="93" spans="1:21" x14ac:dyDescent="0.25">
      <c r="A93" s="3">
        <v>75</v>
      </c>
      <c r="B93" s="3">
        <v>49730686</v>
      </c>
      <c r="C93" s="3">
        <v>79</v>
      </c>
      <c r="D93" s="26">
        <v>26896</v>
      </c>
      <c r="E93" s="26">
        <v>27897</v>
      </c>
      <c r="F93" s="2">
        <f t="shared" si="3"/>
        <v>0.86085999999999996</v>
      </c>
      <c r="G93" s="14">
        <f t="shared" si="5"/>
        <v>0.19926444692122833</v>
      </c>
      <c r="H93" s="15">
        <f t="shared" si="4"/>
        <v>1.0601244469212283</v>
      </c>
      <c r="Q93" s="45"/>
      <c r="R93" s="45"/>
    </row>
    <row r="94" spans="1:21" x14ac:dyDescent="0.25">
      <c r="A94" s="3">
        <v>76</v>
      </c>
      <c r="B94" s="3">
        <v>49690025</v>
      </c>
      <c r="C94" s="3">
        <v>78.3</v>
      </c>
      <c r="D94" s="26">
        <v>39797</v>
      </c>
      <c r="E94" s="26">
        <v>41173</v>
      </c>
      <c r="F94" s="2">
        <f t="shared" si="3"/>
        <v>1.18336</v>
      </c>
      <c r="G94" s="14">
        <f t="shared" si="5"/>
        <v>0.19749881258141996</v>
      </c>
      <c r="H94" s="15">
        <f t="shared" si="4"/>
        <v>1.3808588125814198</v>
      </c>
      <c r="Q94" s="45"/>
      <c r="R94" s="45"/>
    </row>
    <row r="95" spans="1:21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0.19724657910430451</v>
      </c>
      <c r="H95" s="15">
        <f t="shared" si="4"/>
        <v>0.19724657910430451</v>
      </c>
      <c r="Q95" s="45"/>
      <c r="R95" s="45"/>
    </row>
    <row r="96" spans="1:21" x14ac:dyDescent="0.25">
      <c r="A96" s="3">
        <v>78</v>
      </c>
      <c r="B96" s="3">
        <v>49730694</v>
      </c>
      <c r="C96" s="3">
        <v>56.7</v>
      </c>
      <c r="D96" s="26">
        <v>11233</v>
      </c>
      <c r="E96" s="26">
        <v>11447</v>
      </c>
      <c r="F96" s="2">
        <f t="shared" si="3"/>
        <v>0.18404000000000001</v>
      </c>
      <c r="G96" s="14">
        <f t="shared" si="5"/>
        <v>0.14301638152447654</v>
      </c>
      <c r="H96" s="15">
        <f t="shared" si="4"/>
        <v>0.32705638152447658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3222</v>
      </c>
      <c r="E97" s="26">
        <v>3223</v>
      </c>
      <c r="F97" s="2">
        <f t="shared" si="3"/>
        <v>8.5999999999999998E-4</v>
      </c>
      <c r="G97" s="14">
        <f t="shared" si="5"/>
        <v>0.10593806038850113</v>
      </c>
      <c r="H97" s="15">
        <f t="shared" si="4"/>
        <v>0.10679806038850113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21825</v>
      </c>
      <c r="E98" s="26">
        <v>22407</v>
      </c>
      <c r="F98" s="2">
        <f t="shared" si="3"/>
        <v>0.50051999999999996</v>
      </c>
      <c r="G98" s="14">
        <f t="shared" si="5"/>
        <v>0.11325283122485003</v>
      </c>
      <c r="H98" s="15">
        <f t="shared" si="4"/>
        <v>0.61377283122485005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0.12939577376024067</v>
      </c>
      <c r="H99" s="15">
        <f t="shared" si="4"/>
        <v>0.12939577376024067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34049</v>
      </c>
      <c r="E100" s="26">
        <v>35012</v>
      </c>
      <c r="F100" s="2">
        <f t="shared" si="3"/>
        <v>0.82818000000000003</v>
      </c>
      <c r="G100" s="14">
        <f t="shared" si="5"/>
        <v>0.13015247419158713</v>
      </c>
      <c r="H100" s="15">
        <f t="shared" si="4"/>
        <v>0.95833247419158718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4439</v>
      </c>
      <c r="E101" s="26">
        <v>4892</v>
      </c>
      <c r="F101" s="2">
        <f t="shared" si="3"/>
        <v>0.38957999999999998</v>
      </c>
      <c r="G101" s="14">
        <f t="shared" si="5"/>
        <v>0.12536003812639301</v>
      </c>
      <c r="H101" s="15">
        <f t="shared" si="4"/>
        <v>0.514940038126393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6644</v>
      </c>
      <c r="E102" s="26">
        <v>6681</v>
      </c>
      <c r="F102" s="2">
        <f t="shared" si="3"/>
        <v>3.1820000000000001E-2</v>
      </c>
      <c r="G102" s="14">
        <f t="shared" si="5"/>
        <v>0.19094074217641754</v>
      </c>
      <c r="H102" s="15">
        <f t="shared" si="4"/>
        <v>0.22276074217641756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33363</v>
      </c>
      <c r="E103" s="26">
        <v>34054</v>
      </c>
      <c r="F103" s="2">
        <f t="shared" si="3"/>
        <v>0.59426000000000001</v>
      </c>
      <c r="G103" s="14">
        <f t="shared" si="5"/>
        <v>0.22221769333873687</v>
      </c>
      <c r="H103" s="15">
        <f t="shared" si="4"/>
        <v>0.81647769333873688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23342</v>
      </c>
      <c r="E104" s="26">
        <v>24091</v>
      </c>
      <c r="F104" s="2">
        <f t="shared" si="3"/>
        <v>0.64413999999999993</v>
      </c>
      <c r="G104" s="14">
        <f t="shared" si="5"/>
        <v>0.12359440378658466</v>
      </c>
      <c r="H104" s="15">
        <f t="shared" si="4"/>
        <v>0.76773440378658464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14018</v>
      </c>
      <c r="E105" s="26">
        <v>14349</v>
      </c>
      <c r="F105" s="2">
        <f t="shared" si="3"/>
        <v>0.28465999999999997</v>
      </c>
      <c r="G105" s="14">
        <f t="shared" si="5"/>
        <v>0.10745146125119401</v>
      </c>
      <c r="H105" s="15">
        <f t="shared" si="4"/>
        <v>0.392111461251194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11268</v>
      </c>
      <c r="E106" s="26">
        <v>11354</v>
      </c>
      <c r="F106" s="2">
        <f t="shared" si="3"/>
        <v>7.3959999999999998E-2</v>
      </c>
      <c r="G106" s="14">
        <f t="shared" si="5"/>
        <v>0.1135050647019655</v>
      </c>
      <c r="H106" s="15">
        <f t="shared" si="4"/>
        <v>0.1874650647019655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30329</v>
      </c>
      <c r="E107" s="26">
        <v>31190</v>
      </c>
      <c r="F107" s="2">
        <f t="shared" si="3"/>
        <v>0.74046000000000001</v>
      </c>
      <c r="G107" s="14">
        <f t="shared" si="5"/>
        <v>0.12914354028312519</v>
      </c>
      <c r="H107" s="15">
        <f t="shared" si="4"/>
        <v>0.86960354028312525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19043</v>
      </c>
      <c r="E108" s="26">
        <v>19851</v>
      </c>
      <c r="F108" s="2">
        <f t="shared" si="3"/>
        <v>0.69487999999999994</v>
      </c>
      <c r="G108" s="14">
        <f t="shared" si="5"/>
        <v>0.13141364157716451</v>
      </c>
      <c r="H108" s="15">
        <f t="shared" si="4"/>
        <v>0.82629364157716445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30667</v>
      </c>
      <c r="E109" s="26">
        <v>31574</v>
      </c>
      <c r="F109" s="2">
        <f t="shared" si="3"/>
        <v>0.78001999999999994</v>
      </c>
      <c r="G109" s="14">
        <f t="shared" si="5"/>
        <v>0.12561227160350849</v>
      </c>
      <c r="H109" s="15">
        <f t="shared" si="4"/>
        <v>0.90563227160350845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29733</v>
      </c>
      <c r="E110" s="26">
        <v>30638</v>
      </c>
      <c r="F110" s="2">
        <f t="shared" si="3"/>
        <v>0.77829999999999999</v>
      </c>
      <c r="G110" s="14">
        <f t="shared" si="5"/>
        <v>0.19043627522218659</v>
      </c>
      <c r="H110" s="15">
        <f t="shared" si="4"/>
        <v>0.96873627522218664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8.5759382219262825E-2</v>
      </c>
      <c r="H111" s="47">
        <f t="shared" si="4"/>
        <v>8.5759382219262825E-2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0.12384663726370014</v>
      </c>
      <c r="H112" s="47">
        <f t="shared" si="4"/>
        <v>0.12384663726370014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4626</v>
      </c>
      <c r="E113" s="80">
        <v>4627</v>
      </c>
      <c r="F113" s="49">
        <f t="shared" si="3"/>
        <v>8.5999999999999998E-4</v>
      </c>
      <c r="G113" s="48">
        <f t="shared" si="5"/>
        <v>0.12233323640100727</v>
      </c>
      <c r="H113" s="47">
        <f t="shared" si="4"/>
        <v>0.12319323640100727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12856</v>
      </c>
      <c r="E114" s="26">
        <v>12968</v>
      </c>
      <c r="F114" s="2">
        <f t="shared" si="3"/>
        <v>9.6320000000000003E-2</v>
      </c>
      <c r="G114" s="14">
        <f t="shared" si="5"/>
        <v>0.10694699429696305</v>
      </c>
      <c r="H114" s="15">
        <f t="shared" si="4"/>
        <v>0.20326699429696304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24909</v>
      </c>
      <c r="E115" s="26">
        <v>25552</v>
      </c>
      <c r="F115" s="2">
        <f t="shared" si="3"/>
        <v>0.55298000000000003</v>
      </c>
      <c r="G115" s="14">
        <f t="shared" si="5"/>
        <v>0.1160273994731203</v>
      </c>
      <c r="H115" s="15">
        <f t="shared" si="4"/>
        <v>0.66900739947312027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14468</v>
      </c>
      <c r="E116" s="26">
        <v>14956</v>
      </c>
      <c r="F116" s="2">
        <f t="shared" si="3"/>
        <v>0.41968</v>
      </c>
      <c r="G116" s="14">
        <f t="shared" si="5"/>
        <v>0.13217034200851094</v>
      </c>
      <c r="H116" s="15">
        <f t="shared" si="4"/>
        <v>0.55185034200851091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32167</v>
      </c>
      <c r="E117" s="26">
        <v>33155</v>
      </c>
      <c r="F117" s="2">
        <f t="shared" si="3"/>
        <v>0.84967999999999999</v>
      </c>
      <c r="G117" s="14">
        <f t="shared" si="5"/>
        <v>0.1304047076687026</v>
      </c>
      <c r="H117" s="15">
        <f t="shared" si="4"/>
        <v>0.98008470766870259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26041</v>
      </c>
      <c r="E118" s="26">
        <v>26824</v>
      </c>
      <c r="F118" s="2">
        <f t="shared" si="3"/>
        <v>0.67337999999999998</v>
      </c>
      <c r="G118" s="14">
        <f t="shared" si="5"/>
        <v>0.12636897203485492</v>
      </c>
      <c r="H118" s="15">
        <f t="shared" si="4"/>
        <v>0.79974897203485495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14002</v>
      </c>
      <c r="E119" s="26">
        <v>14797</v>
      </c>
      <c r="F119" s="2">
        <f t="shared" si="3"/>
        <v>0.68369999999999997</v>
      </c>
      <c r="G119" s="14">
        <f t="shared" si="5"/>
        <v>0.19321084347045683</v>
      </c>
      <c r="H119" s="15">
        <f t="shared" si="4"/>
        <v>0.87691084347045678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51021</v>
      </c>
      <c r="E120" s="26">
        <v>52475</v>
      </c>
      <c r="F120" s="2">
        <f t="shared" si="3"/>
        <v>1.25044</v>
      </c>
      <c r="G120" s="14">
        <f t="shared" si="5"/>
        <v>0.23432490024027994</v>
      </c>
      <c r="H120" s="15">
        <f t="shared" si="4"/>
        <v>1.4847649002402799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25900</v>
      </c>
      <c r="E121" s="26">
        <v>26678</v>
      </c>
      <c r="F121" s="2">
        <f t="shared" si="3"/>
        <v>0.66908000000000001</v>
      </c>
      <c r="G121" s="14">
        <f t="shared" si="5"/>
        <v>0.12107206901542987</v>
      </c>
      <c r="H121" s="15">
        <f t="shared" si="4"/>
        <v>0.79015206901542989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22712</v>
      </c>
      <c r="E122" s="26">
        <v>23294</v>
      </c>
      <c r="F122" s="2">
        <f t="shared" si="3"/>
        <v>0.50051999999999996</v>
      </c>
      <c r="G122" s="14">
        <f t="shared" si="5"/>
        <v>0.10719922777407853</v>
      </c>
      <c r="H122" s="15">
        <f t="shared" si="4"/>
        <v>0.6077192277740785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6272</v>
      </c>
      <c r="E123" s="26">
        <v>6272</v>
      </c>
      <c r="F123" s="2">
        <f t="shared" si="3"/>
        <v>0</v>
      </c>
      <c r="G123" s="14">
        <f t="shared" si="5"/>
        <v>0.11451399861042742</v>
      </c>
      <c r="H123" s="15">
        <f t="shared" si="4"/>
        <v>0.11451399861042742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20777</v>
      </c>
      <c r="E124" s="26">
        <v>21504</v>
      </c>
      <c r="F124" s="2">
        <f t="shared" si="3"/>
        <v>0.62522</v>
      </c>
      <c r="G124" s="14">
        <f t="shared" si="5"/>
        <v>0.1304047076687026</v>
      </c>
      <c r="H124" s="15">
        <f t="shared" si="4"/>
        <v>0.7556247076687026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27619</v>
      </c>
      <c r="E125" s="26">
        <v>28376</v>
      </c>
      <c r="F125" s="2">
        <f t="shared" si="3"/>
        <v>0.65101999999999993</v>
      </c>
      <c r="G125" s="14">
        <f t="shared" si="5"/>
        <v>0.13065694114581805</v>
      </c>
      <c r="H125" s="15">
        <f t="shared" si="4"/>
        <v>0.78167694114581798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0.12586450508062397</v>
      </c>
      <c r="H126" s="15">
        <f t="shared" si="4"/>
        <v>0.12586450508062397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0.13948511284485982</v>
      </c>
      <c r="H127" s="15">
        <f t="shared" si="4"/>
        <v>0.13948511284485982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27072</v>
      </c>
      <c r="E128" s="26">
        <v>28092</v>
      </c>
      <c r="F128" s="2">
        <f t="shared" si="3"/>
        <v>0.87719999999999998</v>
      </c>
      <c r="G128" s="14">
        <f t="shared" si="5"/>
        <v>0.15588028885736596</v>
      </c>
      <c r="H128" s="15">
        <f t="shared" si="4"/>
        <v>1.033080288857366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25343</v>
      </c>
      <c r="E129" s="26">
        <v>25993</v>
      </c>
      <c r="F129" s="2">
        <f t="shared" si="3"/>
        <v>0.55899999999999994</v>
      </c>
      <c r="G129" s="14">
        <f t="shared" si="5"/>
        <v>0.12031536858408344</v>
      </c>
      <c r="H129" s="15">
        <f t="shared" si="4"/>
        <v>0.67931536858408337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22126</v>
      </c>
      <c r="E130" s="26">
        <v>22737</v>
      </c>
      <c r="F130" s="2">
        <f t="shared" si="3"/>
        <v>0.52546000000000004</v>
      </c>
      <c r="G130" s="14">
        <f t="shared" si="5"/>
        <v>0.12914354028312519</v>
      </c>
      <c r="H130" s="15">
        <f t="shared" si="4"/>
        <v>0.65460354028312517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28631</v>
      </c>
      <c r="E131" s="26">
        <v>29607</v>
      </c>
      <c r="F131" s="2">
        <f t="shared" si="3"/>
        <v>0.83935999999999999</v>
      </c>
      <c r="G131" s="14">
        <f t="shared" si="5"/>
        <v>0.13090917462293356</v>
      </c>
      <c r="H131" s="15">
        <f t="shared" si="4"/>
        <v>0.97026917462293349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16931</v>
      </c>
      <c r="E132" s="26">
        <v>17652</v>
      </c>
      <c r="F132" s="2">
        <f t="shared" si="3"/>
        <v>0.62005999999999994</v>
      </c>
      <c r="G132" s="14">
        <f t="shared" si="5"/>
        <v>0.12636897203485492</v>
      </c>
      <c r="H132" s="15">
        <f t="shared" si="4"/>
        <v>0.74642897203485492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16683</v>
      </c>
      <c r="E133" s="26">
        <v>17431</v>
      </c>
      <c r="F133" s="2">
        <f t="shared" si="3"/>
        <v>0.64327999999999996</v>
      </c>
      <c r="G133" s="14">
        <f t="shared" si="5"/>
        <v>0.1541146545175576</v>
      </c>
      <c r="H133" s="15">
        <f t="shared" si="4"/>
        <v>0.79739465451755753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30931</v>
      </c>
      <c r="E134" s="84">
        <v>31814</v>
      </c>
      <c r="F134" s="2">
        <f t="shared" si="3"/>
        <v>0.75937999999999994</v>
      </c>
      <c r="G134" s="14">
        <f t="shared" si="5"/>
        <v>0.15108785279217185</v>
      </c>
      <c r="H134" s="15">
        <f t="shared" si="4"/>
        <v>0.91046785279217179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5950</v>
      </c>
      <c r="E135" s="84">
        <v>6406</v>
      </c>
      <c r="F135" s="2">
        <f t="shared" si="3"/>
        <v>0.39216000000000001</v>
      </c>
      <c r="G135" s="14">
        <f t="shared" si="5"/>
        <v>0.11552293251888933</v>
      </c>
      <c r="H135" s="15">
        <f t="shared" si="4"/>
        <v>0.5076829325188893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31651</v>
      </c>
      <c r="E136" s="84">
        <v>32414</v>
      </c>
      <c r="F136" s="2">
        <f t="shared" si="3"/>
        <v>0.65617999999999999</v>
      </c>
      <c r="G136" s="14">
        <f t="shared" si="5"/>
        <v>0.13015247419158713</v>
      </c>
      <c r="H136" s="15">
        <f t="shared" si="4"/>
        <v>0.78633247419158714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66.890198000000026</v>
      </c>
      <c r="G137" s="17">
        <f>SUM(G19:G136)</f>
        <v>17.425801999999969</v>
      </c>
      <c r="H137" s="17">
        <f>SUM(H19:H136)</f>
        <v>84.315999999999974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">
        <v>67</v>
      </c>
      <c r="E139" s="12" t="str">
        <f>E18</f>
        <v>Показания кВт на 23.11.18</v>
      </c>
      <c r="F139" s="19" t="s">
        <v>34</v>
      </c>
      <c r="G139" s="24"/>
      <c r="H139" s="24"/>
      <c r="I139" s="24"/>
    </row>
    <row r="140" spans="1:19" x14ac:dyDescent="0.25">
      <c r="A140" s="113" t="s">
        <v>24</v>
      </c>
      <c r="B140" s="3">
        <v>49730695</v>
      </c>
      <c r="C140" s="3">
        <v>88.2</v>
      </c>
      <c r="D140" s="27">
        <v>84909</v>
      </c>
      <c r="E140" s="27">
        <v>87225</v>
      </c>
      <c r="F140" s="13">
        <f>(E140-D140)*0.00086</f>
        <v>1.99176</v>
      </c>
      <c r="G140" s="24"/>
      <c r="H140" s="24"/>
      <c r="I140" s="24"/>
    </row>
    <row r="141" spans="1:19" x14ac:dyDescent="0.25">
      <c r="A141" s="113" t="s">
        <v>25</v>
      </c>
      <c r="B141" s="3">
        <v>49777184</v>
      </c>
      <c r="C141" s="3">
        <v>95.2</v>
      </c>
      <c r="D141" s="27">
        <v>82680</v>
      </c>
      <c r="E141" s="27">
        <v>85359</v>
      </c>
      <c r="F141" s="13">
        <f>(E141-D141)*0.00086</f>
        <v>2.3039399999999999</v>
      </c>
      <c r="G141" s="24"/>
      <c r="H141" s="24"/>
      <c r="I141" s="24"/>
    </row>
    <row r="142" spans="1:19" x14ac:dyDescent="0.25">
      <c r="A142" s="113" t="s">
        <v>26</v>
      </c>
      <c r="B142" s="3">
        <v>49777197</v>
      </c>
      <c r="C142" s="3">
        <v>94.5</v>
      </c>
      <c r="D142" s="27">
        <v>68150</v>
      </c>
      <c r="E142" s="27">
        <v>70437</v>
      </c>
      <c r="F142" s="13">
        <f>(E142-D142)*0.00086</f>
        <v>1.96682</v>
      </c>
      <c r="G142" s="24"/>
      <c r="H142" s="24"/>
      <c r="I142" s="24"/>
    </row>
    <row r="143" spans="1:19" x14ac:dyDescent="0.25">
      <c r="A143" s="113" t="s">
        <v>27</v>
      </c>
      <c r="B143" s="3">
        <v>49777207</v>
      </c>
      <c r="C143" s="3">
        <v>66</v>
      </c>
      <c r="D143" s="27">
        <v>66536</v>
      </c>
      <c r="E143" s="27">
        <v>68726</v>
      </c>
      <c r="F143" s="13">
        <f>(E143-D143)*0.00086</f>
        <v>1.8834</v>
      </c>
      <c r="G143" s="24"/>
      <c r="H143" s="24"/>
      <c r="S143" s="37"/>
    </row>
    <row r="144" spans="1:19" x14ac:dyDescent="0.25">
      <c r="A144" s="113" t="s">
        <v>28</v>
      </c>
      <c r="B144" s="3">
        <v>49777210</v>
      </c>
      <c r="C144" s="3">
        <v>64.2</v>
      </c>
      <c r="D144" s="27">
        <v>56957</v>
      </c>
      <c r="E144" s="27">
        <v>59197</v>
      </c>
      <c r="F144" s="13">
        <f>(E144-D144)*0.00086</f>
        <v>1.9263999999999999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10.072319999999999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33" activePane="bottomRight" state="frozen"/>
      <selection pane="topRight" activeCell="C1" sqref="C1"/>
      <selection pane="bottomLeft" activeCell="A19" sqref="A19"/>
      <selection pane="bottomRight" activeCell="E80" sqref="E80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16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74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16"/>
      <c r="F5" s="116"/>
      <c r="G5" s="116"/>
      <c r="H5" s="116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75</v>
      </c>
      <c r="H7" s="118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119.078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108.48076999999999</v>
      </c>
      <c r="H11" s="63"/>
      <c r="I11" s="62"/>
      <c r="J11" s="224" t="s">
        <v>68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10.59723000000001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v>17.350000000000001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72</v>
      </c>
      <c r="E18" s="12" t="s">
        <v>76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37692</v>
      </c>
      <c r="E19" s="25">
        <v>39472</v>
      </c>
      <c r="F19" s="2">
        <f t="shared" ref="F19:F80" si="0">(E19-D19)*0.00086</f>
        <v>1.5307999999999999</v>
      </c>
      <c r="G19" s="14">
        <f>C19/6908.6*$G$12</f>
        <v>7.9303591320962361E-2</v>
      </c>
      <c r="H19" s="15">
        <f>F19+G19</f>
        <v>1.6101035913209623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29230</v>
      </c>
      <c r="E20" s="25">
        <v>30640</v>
      </c>
      <c r="F20" s="2">
        <f t="shared" si="0"/>
        <v>1.2125999999999999</v>
      </c>
      <c r="G20" s="14">
        <f>C20/6908.6*$G$12</f>
        <v>7.4855227397736215E-2</v>
      </c>
      <c r="H20" s="15">
        <f t="shared" ref="H20:H83" si="1">F20+G20</f>
        <v>1.2874552273977362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32628</v>
      </c>
      <c r="E21" s="25">
        <v>34258</v>
      </c>
      <c r="F21" s="2">
        <f t="shared" si="0"/>
        <v>1.4017999999999999</v>
      </c>
      <c r="G21" s="14">
        <f>C21/6908.6*$G$12</f>
        <v>0.12240670381842932</v>
      </c>
      <c r="H21" s="15">
        <f t="shared" si="1"/>
        <v>1.5242067038184293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69170</v>
      </c>
      <c r="E22" s="25">
        <v>72784</v>
      </c>
      <c r="F22" s="2">
        <f t="shared" si="0"/>
        <v>3.1080399999999999</v>
      </c>
      <c r="G22" s="14">
        <f>C22/6908.6*$G$12</f>
        <v>0.12930933749240089</v>
      </c>
      <c r="H22" s="15">
        <f t="shared" si="1"/>
        <v>3.2373493374924007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49124</v>
      </c>
      <c r="E23" s="25">
        <v>51494</v>
      </c>
      <c r="F23" s="2">
        <f t="shared" si="0"/>
        <v>2.0381999999999998</v>
      </c>
      <c r="G23" s="14">
        <f t="shared" ref="G23:G86" si="2">C23*$G$12/6908.6</f>
        <v>0.12946272935182249</v>
      </c>
      <c r="H23" s="15">
        <f t="shared" si="1"/>
        <v>2.1676627293518225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18271</v>
      </c>
      <c r="E24" s="25">
        <v>19077</v>
      </c>
      <c r="F24" s="2">
        <f t="shared" si="0"/>
        <v>0.69316</v>
      </c>
      <c r="G24" s="14">
        <f t="shared" si="2"/>
        <v>8.8813886605100964E-2</v>
      </c>
      <c r="H24" s="15">
        <f t="shared" si="1"/>
        <v>0.78197388660510092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24041</v>
      </c>
      <c r="E25" s="25">
        <v>25107</v>
      </c>
      <c r="F25" s="2">
        <f t="shared" si="0"/>
        <v>0.91676000000000002</v>
      </c>
      <c r="G25" s="14">
        <f t="shared" si="2"/>
        <v>6.6111891410705559E-2</v>
      </c>
      <c r="H25" s="15">
        <f t="shared" si="1"/>
        <v>0.98287189141070552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24624</v>
      </c>
      <c r="E26" s="25">
        <v>25974</v>
      </c>
      <c r="F26" s="2">
        <f t="shared" si="0"/>
        <v>1.161</v>
      </c>
      <c r="G26" s="14">
        <f t="shared" si="2"/>
        <v>6.9793296036823729E-2</v>
      </c>
      <c r="H26" s="15">
        <f t="shared" si="1"/>
        <v>1.2307932960368237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19300</v>
      </c>
      <c r="E27" s="25">
        <v>19300</v>
      </c>
      <c r="F27" s="2">
        <f t="shared" si="0"/>
        <v>0</v>
      </c>
      <c r="G27" s="14">
        <f t="shared" si="2"/>
        <v>7.9763766899227137E-2</v>
      </c>
      <c r="H27" s="15">
        <f t="shared" si="1"/>
        <v>7.9763766899227137E-2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36481</v>
      </c>
      <c r="E28" s="25">
        <v>38410</v>
      </c>
      <c r="F28" s="2">
        <f t="shared" si="0"/>
        <v>1.6589399999999999</v>
      </c>
      <c r="G28" s="14">
        <f t="shared" si="2"/>
        <v>8.0684118055756676E-2</v>
      </c>
      <c r="H28" s="15">
        <f t="shared" si="1"/>
        <v>1.7396241180557566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7.7462889007903254E-2</v>
      </c>
      <c r="H29" s="15">
        <f t="shared" si="1"/>
        <v>7.7462889007903254E-2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28825</v>
      </c>
      <c r="E30" s="25">
        <v>30128</v>
      </c>
      <c r="F30" s="2">
        <f t="shared" si="0"/>
        <v>1.1205799999999999</v>
      </c>
      <c r="G30" s="14">
        <f t="shared" si="2"/>
        <v>0.12409401427206683</v>
      </c>
      <c r="H30" s="15">
        <f t="shared" si="1"/>
        <v>1.2446740142720667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34519</v>
      </c>
      <c r="E31" s="25">
        <v>36393</v>
      </c>
      <c r="F31" s="2">
        <f t="shared" si="0"/>
        <v>1.61164</v>
      </c>
      <c r="G31" s="14">
        <f t="shared" si="2"/>
        <v>0.12823559447644975</v>
      </c>
      <c r="H31" s="15">
        <f t="shared" si="1"/>
        <v>1.7398755944764497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40317</v>
      </c>
      <c r="E32" s="25">
        <v>42414</v>
      </c>
      <c r="F32" s="2">
        <f t="shared" si="0"/>
        <v>1.80342</v>
      </c>
      <c r="G32" s="14">
        <f t="shared" si="2"/>
        <v>0.13038308050835204</v>
      </c>
      <c r="H32" s="15">
        <f t="shared" si="1"/>
        <v>1.9338030805083521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26249</v>
      </c>
      <c r="E33" s="25">
        <v>27420</v>
      </c>
      <c r="F33" s="2">
        <f t="shared" si="0"/>
        <v>1.0070600000000001</v>
      </c>
      <c r="G33" s="14">
        <f t="shared" si="2"/>
        <v>8.8813886605100964E-2</v>
      </c>
      <c r="H33" s="15">
        <f t="shared" si="1"/>
        <v>1.095873886605101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21833</v>
      </c>
      <c r="E34" s="25">
        <v>22417</v>
      </c>
      <c r="F34" s="2">
        <f t="shared" si="0"/>
        <v>0.50224000000000002</v>
      </c>
      <c r="G34" s="14">
        <f t="shared" si="2"/>
        <v>6.4884756535332835E-2</v>
      </c>
      <c r="H34" s="15">
        <f t="shared" si="1"/>
        <v>0.5671247565353329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26359</v>
      </c>
      <c r="E35" s="25">
        <v>27275</v>
      </c>
      <c r="F35" s="2">
        <f t="shared" si="0"/>
        <v>0.78776000000000002</v>
      </c>
      <c r="G35" s="14">
        <f t="shared" si="2"/>
        <v>7.0253471615088506E-2</v>
      </c>
      <c r="H35" s="15">
        <f t="shared" si="1"/>
        <v>0.85801347161508856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25321</v>
      </c>
      <c r="E36" s="25">
        <v>26546</v>
      </c>
      <c r="F36" s="2">
        <f t="shared" si="0"/>
        <v>1.0534999999999999</v>
      </c>
      <c r="G36" s="14">
        <f t="shared" si="2"/>
        <v>7.9610375039805531E-2</v>
      </c>
      <c r="H36" s="15">
        <f t="shared" si="1"/>
        <v>1.1331103750398055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8.0990901774599847E-2</v>
      </c>
      <c r="H37" s="15">
        <f t="shared" si="1"/>
        <v>8.0990901774599847E-2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7.7923064586168031E-2</v>
      </c>
      <c r="H38" s="15">
        <f t="shared" si="1"/>
        <v>7.7923064586168031E-2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18757</v>
      </c>
      <c r="E39" s="26">
        <v>19617</v>
      </c>
      <c r="F39" s="2">
        <f t="shared" si="0"/>
        <v>0.73960000000000004</v>
      </c>
      <c r="G39" s="14">
        <f t="shared" si="2"/>
        <v>0.12378723055322365</v>
      </c>
      <c r="H39" s="15">
        <f t="shared" si="1"/>
        <v>0.86338723055322364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37148</v>
      </c>
      <c r="E40" s="26">
        <v>39007</v>
      </c>
      <c r="F40" s="2">
        <f t="shared" si="0"/>
        <v>1.59874</v>
      </c>
      <c r="G40" s="14">
        <f t="shared" si="2"/>
        <v>0.13237717468083271</v>
      </c>
      <c r="H40" s="15">
        <f t="shared" si="1"/>
        <v>1.7311171746808327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45678</v>
      </c>
      <c r="E41" s="26">
        <v>47573</v>
      </c>
      <c r="F41" s="2">
        <f t="shared" si="0"/>
        <v>1.6296999999999999</v>
      </c>
      <c r="G41" s="14">
        <f t="shared" si="2"/>
        <v>0.13360430955620542</v>
      </c>
      <c r="H41" s="15">
        <f t="shared" si="1"/>
        <v>1.7633043095562053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25062</v>
      </c>
      <c r="E42" s="26">
        <v>26091</v>
      </c>
      <c r="F42" s="2">
        <f t="shared" si="0"/>
        <v>0.88493999999999995</v>
      </c>
      <c r="G42" s="14">
        <f t="shared" si="2"/>
        <v>8.8046927307993017E-2</v>
      </c>
      <c r="H42" s="15">
        <f t="shared" si="1"/>
        <v>0.97298692730799297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8532</v>
      </c>
      <c r="E43" s="26">
        <v>8672</v>
      </c>
      <c r="F43" s="2">
        <f t="shared" si="0"/>
        <v>0.12039999999999999</v>
      </c>
      <c r="G43" s="14">
        <f t="shared" si="2"/>
        <v>6.5344932113597612E-2</v>
      </c>
      <c r="H43" s="15">
        <f t="shared" si="1"/>
        <v>0.18574493211359761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17648</v>
      </c>
      <c r="E44" s="26">
        <v>18844</v>
      </c>
      <c r="F44" s="2">
        <f t="shared" si="0"/>
        <v>1.0285599999999999</v>
      </c>
      <c r="G44" s="14">
        <f t="shared" si="2"/>
        <v>7.0100079755666914E-2</v>
      </c>
      <c r="H44" s="15">
        <f t="shared" si="1"/>
        <v>1.0986600797556669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34425</v>
      </c>
      <c r="E45" s="26">
        <v>35550</v>
      </c>
      <c r="F45" s="2">
        <f t="shared" si="0"/>
        <v>0.96750000000000003</v>
      </c>
      <c r="G45" s="14">
        <f t="shared" si="2"/>
        <v>7.9917158758648715E-2</v>
      </c>
      <c r="H45" s="15">
        <f t="shared" si="1"/>
        <v>1.0474171587586487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35873</v>
      </c>
      <c r="E46" s="26">
        <v>37672</v>
      </c>
      <c r="F46" s="2">
        <f t="shared" si="0"/>
        <v>1.54714</v>
      </c>
      <c r="G46" s="14">
        <f t="shared" si="2"/>
        <v>8.0684118055756676E-2</v>
      </c>
      <c r="H46" s="15">
        <f t="shared" si="1"/>
        <v>1.6278241180557567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29421</v>
      </c>
      <c r="E47" s="26">
        <v>30656</v>
      </c>
      <c r="F47" s="2">
        <f t="shared" si="0"/>
        <v>1.0621</v>
      </c>
      <c r="G47" s="14">
        <f t="shared" si="2"/>
        <v>7.715610528906007E-2</v>
      </c>
      <c r="H47" s="15">
        <f t="shared" si="1"/>
        <v>1.1392561052890602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30653</v>
      </c>
      <c r="E48" s="26">
        <v>32183</v>
      </c>
      <c r="F48" s="2">
        <f t="shared" si="0"/>
        <v>1.3157999999999999</v>
      </c>
      <c r="G48" s="14">
        <f t="shared" si="2"/>
        <v>0.12117956894305659</v>
      </c>
      <c r="H48" s="15">
        <f t="shared" si="1"/>
        <v>1.4369795689430565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48498</v>
      </c>
      <c r="E49" s="26">
        <v>50566</v>
      </c>
      <c r="F49" s="2">
        <f t="shared" si="0"/>
        <v>1.7784800000000001</v>
      </c>
      <c r="G49" s="14">
        <f t="shared" si="2"/>
        <v>0.13191699910256793</v>
      </c>
      <c r="H49" s="15">
        <f t="shared" si="1"/>
        <v>1.910396999102568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44947</v>
      </c>
      <c r="E50" s="26">
        <v>47243</v>
      </c>
      <c r="F50" s="2">
        <f t="shared" si="0"/>
        <v>1.9745599999999999</v>
      </c>
      <c r="G50" s="14">
        <f t="shared" si="2"/>
        <v>0.13406448513447022</v>
      </c>
      <c r="H50" s="15">
        <f t="shared" si="1"/>
        <v>2.1086244851344702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26813</v>
      </c>
      <c r="E51" s="26">
        <v>28069</v>
      </c>
      <c r="F51" s="2">
        <f t="shared" si="0"/>
        <v>1.08016</v>
      </c>
      <c r="G51" s="14">
        <f t="shared" si="2"/>
        <v>8.7586751729728254E-2</v>
      </c>
      <c r="H51" s="15">
        <f t="shared" si="1"/>
        <v>1.1677467517297282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13423</v>
      </c>
      <c r="E52" s="26">
        <v>14314</v>
      </c>
      <c r="F52" s="2">
        <f t="shared" si="0"/>
        <v>0.76625999999999994</v>
      </c>
      <c r="G52" s="14">
        <f t="shared" si="2"/>
        <v>6.5805107691862375E-2</v>
      </c>
      <c r="H52" s="15">
        <f t="shared" si="1"/>
        <v>0.83206510769186237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22358</v>
      </c>
      <c r="E53" s="26">
        <v>23547</v>
      </c>
      <c r="F53" s="2">
        <f t="shared" si="0"/>
        <v>1.02254</v>
      </c>
      <c r="G53" s="14">
        <f t="shared" si="2"/>
        <v>6.7952593723764637E-2</v>
      </c>
      <c r="H53" s="15">
        <f t="shared" si="1"/>
        <v>1.0904925937237646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30873</v>
      </c>
      <c r="E54" s="26">
        <v>32419</v>
      </c>
      <c r="F54" s="2">
        <f t="shared" si="0"/>
        <v>1.3295600000000001</v>
      </c>
      <c r="G54" s="14">
        <f t="shared" si="2"/>
        <v>7.9303591320962361E-2</v>
      </c>
      <c r="H54" s="15">
        <f t="shared" si="1"/>
        <v>1.4088635913209624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29327</v>
      </c>
      <c r="E55" s="26">
        <v>31021</v>
      </c>
      <c r="F55" s="2">
        <f t="shared" si="0"/>
        <v>1.4568399999999999</v>
      </c>
      <c r="G55" s="14">
        <f t="shared" si="2"/>
        <v>8.0223942477491886E-2</v>
      </c>
      <c r="H55" s="15">
        <f t="shared" si="1"/>
        <v>1.5370639424774919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19780</v>
      </c>
      <c r="E56" s="26">
        <v>19780</v>
      </c>
      <c r="F56" s="2">
        <f t="shared" si="0"/>
        <v>0</v>
      </c>
      <c r="G56" s="14">
        <f t="shared" si="2"/>
        <v>7.7002713429638506E-2</v>
      </c>
      <c r="H56" s="15">
        <f t="shared" si="1"/>
        <v>7.7002713429638506E-2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19000</v>
      </c>
      <c r="E57" s="26">
        <v>20133</v>
      </c>
      <c r="F57" s="2">
        <f t="shared" si="0"/>
        <v>0.97438000000000002</v>
      </c>
      <c r="G57" s="14">
        <f t="shared" si="2"/>
        <v>0.12225331195900772</v>
      </c>
      <c r="H57" s="15">
        <f t="shared" si="1"/>
        <v>1.0966333119590077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29790</v>
      </c>
      <c r="E58" s="26">
        <v>29790</v>
      </c>
      <c r="F58" s="2">
        <f t="shared" si="0"/>
        <v>0</v>
      </c>
      <c r="G58" s="14">
        <f t="shared" si="2"/>
        <v>0.1325305665402543</v>
      </c>
      <c r="H58" s="15">
        <f t="shared" si="1"/>
        <v>0.1325305665402543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38634</v>
      </c>
      <c r="E59" s="26">
        <v>40398</v>
      </c>
      <c r="F59" s="2">
        <f t="shared" si="0"/>
        <v>1.5170399999999999</v>
      </c>
      <c r="G59" s="14">
        <f t="shared" si="2"/>
        <v>0.13406448513447022</v>
      </c>
      <c r="H59" s="15">
        <f t="shared" si="1"/>
        <v>1.6511044851344701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25436</v>
      </c>
      <c r="E60" s="26">
        <v>26523</v>
      </c>
      <c r="F60" s="2">
        <f t="shared" si="0"/>
        <v>0.93481999999999998</v>
      </c>
      <c r="G60" s="14">
        <f t="shared" si="2"/>
        <v>8.8046927307993017E-2</v>
      </c>
      <c r="H60" s="15">
        <f t="shared" si="1"/>
        <v>1.0228669273079931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22390</v>
      </c>
      <c r="E61" s="26">
        <v>23348</v>
      </c>
      <c r="F61" s="2">
        <f t="shared" si="0"/>
        <v>0.82387999999999995</v>
      </c>
      <c r="G61" s="14">
        <f t="shared" si="2"/>
        <v>6.5038148394754428E-2</v>
      </c>
      <c r="H61" s="15">
        <f t="shared" si="1"/>
        <v>0.88891814839475436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16970</v>
      </c>
      <c r="E62" s="26">
        <v>17843</v>
      </c>
      <c r="F62" s="2">
        <f t="shared" si="0"/>
        <v>0.75078</v>
      </c>
      <c r="G62" s="14">
        <f t="shared" si="2"/>
        <v>6.9639904177402137E-2</v>
      </c>
      <c r="H62" s="15">
        <f t="shared" si="1"/>
        <v>0.82041990417740218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24405</v>
      </c>
      <c r="E63" s="26">
        <v>25908</v>
      </c>
      <c r="F63" s="2">
        <f t="shared" si="0"/>
        <v>1.2925800000000001</v>
      </c>
      <c r="G63" s="14">
        <f t="shared" si="2"/>
        <v>7.884341574269757E-2</v>
      </c>
      <c r="H63" s="15">
        <f t="shared" si="1"/>
        <v>1.3714234157426977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29423</v>
      </c>
      <c r="E64" s="26">
        <v>31047</v>
      </c>
      <c r="F64" s="2">
        <f t="shared" si="0"/>
        <v>1.3966399999999999</v>
      </c>
      <c r="G64" s="14">
        <f t="shared" si="2"/>
        <v>8.1451077352864623E-2</v>
      </c>
      <c r="H64" s="15">
        <f t="shared" si="1"/>
        <v>1.4780910773528646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7982</v>
      </c>
      <c r="E65" s="26">
        <v>8300</v>
      </c>
      <c r="F65" s="2">
        <f t="shared" si="0"/>
        <v>0.27348</v>
      </c>
      <c r="G65" s="14">
        <f t="shared" si="2"/>
        <v>7.6542537851373715E-2</v>
      </c>
      <c r="H65" s="15">
        <f t="shared" si="1"/>
        <v>0.35002253785137372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20381</v>
      </c>
      <c r="E66" s="84">
        <v>21556</v>
      </c>
      <c r="F66" s="85">
        <f t="shared" si="0"/>
        <v>1.0105</v>
      </c>
      <c r="G66" s="14">
        <f t="shared" si="2"/>
        <v>0.12256009567785091</v>
      </c>
      <c r="H66" s="15">
        <f t="shared" si="1"/>
        <v>1.1330600956778509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48730</v>
      </c>
      <c r="E67" s="26">
        <v>50847</v>
      </c>
      <c r="F67" s="2">
        <f t="shared" si="0"/>
        <v>1.8206199999999999</v>
      </c>
      <c r="G67" s="14">
        <f t="shared" si="2"/>
        <v>0.11964565034884068</v>
      </c>
      <c r="H67" s="15">
        <f t="shared" si="1"/>
        <v>1.9402656503488407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21346</v>
      </c>
      <c r="E68" s="26">
        <v>22377</v>
      </c>
      <c r="F68" s="2">
        <f t="shared" si="0"/>
        <v>0.88666</v>
      </c>
      <c r="G68" s="14">
        <f t="shared" si="2"/>
        <v>0.13345091769678386</v>
      </c>
      <c r="H68" s="15">
        <f t="shared" si="1"/>
        <v>1.0201109176967837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8.7433359870306648E-2</v>
      </c>
      <c r="H69" s="15">
        <f t="shared" si="1"/>
        <v>8.7433359870306648E-2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6.4731364675911243E-2</v>
      </c>
      <c r="H70" s="15">
        <f t="shared" si="1"/>
        <v>6.4731364675911243E-2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14684</v>
      </c>
      <c r="E71" s="26">
        <v>15442</v>
      </c>
      <c r="F71" s="2">
        <f t="shared" si="0"/>
        <v>0.65188000000000001</v>
      </c>
      <c r="G71" s="14">
        <f t="shared" si="2"/>
        <v>6.9793296036823729E-2</v>
      </c>
      <c r="H71" s="15">
        <f t="shared" si="1"/>
        <v>0.72167329603682373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13113</v>
      </c>
      <c r="E72" s="26">
        <v>14194</v>
      </c>
      <c r="F72" s="2">
        <f t="shared" si="0"/>
        <v>0.92965999999999993</v>
      </c>
      <c r="G72" s="14">
        <f t="shared" si="2"/>
        <v>7.9150199461540754E-2</v>
      </c>
      <c r="H72" s="15">
        <f t="shared" si="1"/>
        <v>1.0088101994615406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33246</v>
      </c>
      <c r="E73" s="26">
        <v>34584</v>
      </c>
      <c r="F73" s="2">
        <f t="shared" si="0"/>
        <v>1.1506799999999999</v>
      </c>
      <c r="G73" s="14">
        <f t="shared" si="2"/>
        <v>8.0837509915178254E-2</v>
      </c>
      <c r="H73" s="15">
        <f t="shared" si="1"/>
        <v>1.2315175099151783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23148</v>
      </c>
      <c r="E74" s="26">
        <v>24231</v>
      </c>
      <c r="F74" s="2">
        <f t="shared" si="0"/>
        <v>0.93137999999999999</v>
      </c>
      <c r="G74" s="14">
        <f t="shared" si="2"/>
        <v>7.6542537851373715E-2</v>
      </c>
      <c r="H74" s="15">
        <f t="shared" si="1"/>
        <v>1.0079225378513736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26466</v>
      </c>
      <c r="E75" s="26">
        <v>27554</v>
      </c>
      <c r="F75" s="2">
        <f t="shared" si="0"/>
        <v>0.93567999999999996</v>
      </c>
      <c r="G75" s="14">
        <f t="shared" si="2"/>
        <v>0.12194652824016454</v>
      </c>
      <c r="H75" s="15">
        <f t="shared" si="1"/>
        <v>1.0576265282401645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40791</v>
      </c>
      <c r="E76" s="26">
        <v>42559</v>
      </c>
      <c r="F76" s="2">
        <f t="shared" si="0"/>
        <v>1.5204800000000001</v>
      </c>
      <c r="G76" s="14">
        <f t="shared" si="2"/>
        <v>0.11979904220826226</v>
      </c>
      <c r="H76" s="15">
        <f t="shared" si="1"/>
        <v>1.6402790422082623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36510</v>
      </c>
      <c r="E77" s="26">
        <v>38397</v>
      </c>
      <c r="F77" s="2">
        <f t="shared" si="0"/>
        <v>1.6228199999999999</v>
      </c>
      <c r="G77" s="14">
        <f t="shared" si="2"/>
        <v>0.13345091769678386</v>
      </c>
      <c r="H77" s="15">
        <f t="shared" si="1"/>
        <v>1.7562709176967837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25909</v>
      </c>
      <c r="E78" s="26">
        <v>26984</v>
      </c>
      <c r="F78" s="2">
        <f t="shared" si="0"/>
        <v>0.92449999999999999</v>
      </c>
      <c r="G78" s="14">
        <f t="shared" si="2"/>
        <v>8.69731842920419E-2</v>
      </c>
      <c r="H78" s="15">
        <f t="shared" si="1"/>
        <v>1.0114731842920419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15740</v>
      </c>
      <c r="E79" s="26">
        <v>16645</v>
      </c>
      <c r="F79" s="2">
        <f t="shared" si="0"/>
        <v>0.77829999999999999</v>
      </c>
      <c r="G79" s="14">
        <f t="shared" si="2"/>
        <v>6.519154025417602E-2</v>
      </c>
      <c r="H79" s="15">
        <f t="shared" si="1"/>
        <v>0.84349154025417605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10509</v>
      </c>
      <c r="E80" s="26">
        <v>11550</v>
      </c>
      <c r="F80" s="2">
        <f t="shared" si="0"/>
        <v>0.89525999999999994</v>
      </c>
      <c r="G80" s="14">
        <f t="shared" si="2"/>
        <v>6.9179728599137374E-2</v>
      </c>
      <c r="H80" s="15">
        <f t="shared" si="1"/>
        <v>0.96443972859913729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112">
        <v>1880.3</v>
      </c>
      <c r="E81" s="112">
        <v>3047</v>
      </c>
      <c r="F81" s="2">
        <v>1.0000000000000001E-5</v>
      </c>
      <c r="G81" s="14">
        <f t="shared" si="2"/>
        <v>7.8690023883275992E-2</v>
      </c>
      <c r="H81" s="15">
        <f t="shared" si="1"/>
        <v>7.8700023883275988E-2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7.42</v>
      </c>
      <c r="E82" s="29">
        <v>8</v>
      </c>
      <c r="F82" s="2">
        <f>E82-D82</f>
        <v>0.58000000000000007</v>
      </c>
      <c r="G82" s="14">
        <f t="shared" si="2"/>
        <v>8.0223942477491886E-2</v>
      </c>
      <c r="H82" s="15">
        <f t="shared" si="1"/>
        <v>0.66022394247749194</v>
      </c>
      <c r="I82" s="16"/>
      <c r="J82" s="24"/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27327</v>
      </c>
      <c r="E83" s="26">
        <v>28487</v>
      </c>
      <c r="F83" s="2">
        <f t="shared" ref="F83:F136" si="3">(E83-D83)*0.00086</f>
        <v>0.99759999999999993</v>
      </c>
      <c r="G83" s="14">
        <f t="shared" si="2"/>
        <v>7.5928970413687361E-2</v>
      </c>
      <c r="H83" s="15">
        <f t="shared" si="1"/>
        <v>1.0735289704136872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21566</v>
      </c>
      <c r="E84" s="26">
        <v>22220</v>
      </c>
      <c r="F84" s="2">
        <f t="shared" si="3"/>
        <v>0.56243999999999994</v>
      </c>
      <c r="G84" s="14">
        <f t="shared" si="2"/>
        <v>0.12102617708363501</v>
      </c>
      <c r="H84" s="15">
        <f t="shared" ref="H84:H136" si="4">F84+G84</f>
        <v>0.683466177083635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0.11979904220826226</v>
      </c>
      <c r="H85" s="15">
        <f t="shared" si="4"/>
        <v>0.11979904220826226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35269</v>
      </c>
      <c r="E86" s="26">
        <v>36622</v>
      </c>
      <c r="F86" s="2">
        <f t="shared" si="3"/>
        <v>1.1635800000000001</v>
      </c>
      <c r="G86" s="14">
        <f t="shared" si="2"/>
        <v>0.11979904220826226</v>
      </c>
      <c r="H86" s="15">
        <f t="shared" si="4"/>
        <v>1.2833790422082623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11694</v>
      </c>
      <c r="E87" s="26">
        <v>12693</v>
      </c>
      <c r="F87" s="2">
        <f t="shared" si="3"/>
        <v>0.85914000000000001</v>
      </c>
      <c r="G87" s="14">
        <f t="shared" ref="G87:G136" si="5">C87*$G$12/6908.6</f>
        <v>8.7126576151463464E-2</v>
      </c>
      <c r="H87" s="15">
        <f t="shared" si="4"/>
        <v>0.94626657615146348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17413</v>
      </c>
      <c r="E88" s="26">
        <v>18529</v>
      </c>
      <c r="F88" s="2">
        <f t="shared" si="3"/>
        <v>0.95975999999999995</v>
      </c>
      <c r="G88" s="14">
        <f t="shared" si="5"/>
        <v>6.4424580957068073E-2</v>
      </c>
      <c r="H88" s="15">
        <f t="shared" si="4"/>
        <v>1.024184580957068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19544</v>
      </c>
      <c r="E89" s="26">
        <v>20617</v>
      </c>
      <c r="F89" s="2">
        <f t="shared" si="3"/>
        <v>0.92277999999999993</v>
      </c>
      <c r="G89" s="14">
        <f t="shared" si="5"/>
        <v>6.9333120458558967E-2</v>
      </c>
      <c r="H89" s="15">
        <f t="shared" si="4"/>
        <v>0.99211312045855893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7.884341574269757E-2</v>
      </c>
      <c r="H90" s="15">
        <f t="shared" si="4"/>
        <v>7.884341574269757E-2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24590</v>
      </c>
      <c r="E91" s="26">
        <v>26026</v>
      </c>
      <c r="F91" s="2">
        <f t="shared" si="3"/>
        <v>1.2349600000000001</v>
      </c>
      <c r="G91" s="14">
        <f t="shared" si="5"/>
        <v>7.9917158758648715E-2</v>
      </c>
      <c r="H91" s="15">
        <f t="shared" si="4"/>
        <v>1.3148771587586487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16516</v>
      </c>
      <c r="E92" s="26">
        <v>16855</v>
      </c>
      <c r="F92" s="2">
        <f t="shared" si="3"/>
        <v>0.29153999999999997</v>
      </c>
      <c r="G92" s="14">
        <f t="shared" si="5"/>
        <v>7.6235754132530545E-2</v>
      </c>
      <c r="H92" s="15">
        <f t="shared" si="4"/>
        <v>0.3677757541325305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27897</v>
      </c>
      <c r="E93" s="26">
        <v>29436</v>
      </c>
      <c r="F93" s="2">
        <f t="shared" si="3"/>
        <v>1.3235399999999999</v>
      </c>
      <c r="G93" s="14">
        <f t="shared" si="5"/>
        <v>0.12117956894305659</v>
      </c>
      <c r="H93" s="15">
        <f t="shared" si="4"/>
        <v>1.4447195689430565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41173</v>
      </c>
      <c r="E94" s="26">
        <v>43105</v>
      </c>
      <c r="F94" s="2">
        <f t="shared" si="3"/>
        <v>1.6615199999999999</v>
      </c>
      <c r="G94" s="14">
        <f t="shared" si="5"/>
        <v>0.12010582592710545</v>
      </c>
      <c r="H94" s="15">
        <f t="shared" si="4"/>
        <v>1.7816258259271054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0.11995243406768387</v>
      </c>
      <c r="H95" s="15">
        <f t="shared" si="4"/>
        <v>0.11995243406768387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11447</v>
      </c>
      <c r="E96" s="26">
        <v>11983</v>
      </c>
      <c r="F96" s="2">
        <f t="shared" si="3"/>
        <v>0.46095999999999998</v>
      </c>
      <c r="G96" s="14">
        <f t="shared" si="5"/>
        <v>8.69731842920419E-2</v>
      </c>
      <c r="H96" s="15">
        <f t="shared" si="4"/>
        <v>0.54793318429204185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3223</v>
      </c>
      <c r="E97" s="26">
        <v>3279</v>
      </c>
      <c r="F97" s="2">
        <f t="shared" si="3"/>
        <v>4.8160000000000001E-2</v>
      </c>
      <c r="G97" s="14">
        <f t="shared" si="5"/>
        <v>6.4424580957068073E-2</v>
      </c>
      <c r="H97" s="15">
        <f t="shared" si="4"/>
        <v>0.11258458095706808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22407</v>
      </c>
      <c r="E98" s="26">
        <v>23389</v>
      </c>
      <c r="F98" s="2">
        <f t="shared" si="3"/>
        <v>0.84451999999999994</v>
      </c>
      <c r="G98" s="14">
        <f t="shared" si="5"/>
        <v>6.887294488029419E-2</v>
      </c>
      <c r="H98" s="15">
        <f t="shared" si="4"/>
        <v>0.9133929448802941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7.8690023883275992E-2</v>
      </c>
      <c r="H99" s="15">
        <f t="shared" si="4"/>
        <v>7.8690023883275992E-2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35012</v>
      </c>
      <c r="E100" s="26">
        <v>36418</v>
      </c>
      <c r="F100" s="2">
        <f t="shared" si="3"/>
        <v>1.20916</v>
      </c>
      <c r="G100" s="14">
        <f t="shared" si="5"/>
        <v>7.9150199461540754E-2</v>
      </c>
      <c r="H100" s="15">
        <f t="shared" si="4"/>
        <v>1.2883101994615407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4892</v>
      </c>
      <c r="E101" s="26">
        <v>5987</v>
      </c>
      <c r="F101" s="2">
        <f t="shared" si="3"/>
        <v>0.94169999999999998</v>
      </c>
      <c r="G101" s="14">
        <f t="shared" si="5"/>
        <v>7.6235754132530545E-2</v>
      </c>
      <c r="H101" s="15">
        <f t="shared" si="4"/>
        <v>1.0179357541325305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6681</v>
      </c>
      <c r="E102" s="26">
        <v>7712</v>
      </c>
      <c r="F102" s="2">
        <f t="shared" si="3"/>
        <v>0.88666</v>
      </c>
      <c r="G102" s="14">
        <f t="shared" si="5"/>
        <v>0.11611763758214411</v>
      </c>
      <c r="H102" s="15">
        <f t="shared" si="4"/>
        <v>1.002777637582144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34054</v>
      </c>
      <c r="E103" s="26">
        <v>35624</v>
      </c>
      <c r="F103" s="2">
        <f t="shared" si="3"/>
        <v>1.3502000000000001</v>
      </c>
      <c r="G103" s="14">
        <f t="shared" si="5"/>
        <v>0.13513822815042134</v>
      </c>
      <c r="H103" s="15">
        <f t="shared" si="4"/>
        <v>1.4853382281504215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24091</v>
      </c>
      <c r="E104" s="26">
        <v>25316</v>
      </c>
      <c r="F104" s="2">
        <f t="shared" si="3"/>
        <v>1.0534999999999999</v>
      </c>
      <c r="G104" s="14">
        <f t="shared" si="5"/>
        <v>7.51620111165794E-2</v>
      </c>
      <c r="H104" s="15">
        <f t="shared" si="4"/>
        <v>1.1286620111165793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14349</v>
      </c>
      <c r="E105" s="26">
        <v>14814</v>
      </c>
      <c r="F105" s="2">
        <f t="shared" si="3"/>
        <v>0.39989999999999998</v>
      </c>
      <c r="G105" s="14">
        <f t="shared" si="5"/>
        <v>6.5344932113597612E-2</v>
      </c>
      <c r="H105" s="15">
        <f t="shared" si="4"/>
        <v>0.46524493211359758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11354</v>
      </c>
      <c r="E106" s="26">
        <v>11636</v>
      </c>
      <c r="F106" s="2">
        <f t="shared" si="3"/>
        <v>0.24251999999999999</v>
      </c>
      <c r="G106" s="14">
        <f t="shared" si="5"/>
        <v>6.9026336739715782E-2</v>
      </c>
      <c r="H106" s="15">
        <f t="shared" si="4"/>
        <v>0.31154633673971577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31190</v>
      </c>
      <c r="E107" s="26">
        <v>32642</v>
      </c>
      <c r="F107" s="2">
        <f t="shared" si="3"/>
        <v>1.2487200000000001</v>
      </c>
      <c r="G107" s="14">
        <f t="shared" si="5"/>
        <v>7.85366320238544E-2</v>
      </c>
      <c r="H107" s="15">
        <f t="shared" si="4"/>
        <v>1.3272566320238544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19851</v>
      </c>
      <c r="E108" s="26">
        <v>21422</v>
      </c>
      <c r="F108" s="2">
        <f t="shared" si="3"/>
        <v>1.3510599999999999</v>
      </c>
      <c r="G108" s="14">
        <f t="shared" si="5"/>
        <v>7.9917158758648715E-2</v>
      </c>
      <c r="H108" s="15">
        <f t="shared" si="4"/>
        <v>1.4309771587586486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31574</v>
      </c>
      <c r="E109" s="26">
        <v>32995</v>
      </c>
      <c r="F109" s="2">
        <f t="shared" si="3"/>
        <v>1.2220599999999999</v>
      </c>
      <c r="G109" s="14">
        <f t="shared" si="5"/>
        <v>7.6389145991952123E-2</v>
      </c>
      <c r="H109" s="15">
        <f t="shared" si="4"/>
        <v>1.298449145991952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30638</v>
      </c>
      <c r="E110" s="26">
        <v>31993</v>
      </c>
      <c r="F110" s="2">
        <f t="shared" si="3"/>
        <v>1.1653</v>
      </c>
      <c r="G110" s="14">
        <f t="shared" si="5"/>
        <v>0.11581085386330092</v>
      </c>
      <c r="H110" s="15">
        <f t="shared" si="4"/>
        <v>1.2811108538633009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5.2153232203340817E-2</v>
      </c>
      <c r="H111" s="47">
        <f t="shared" si="4"/>
        <v>5.2153232203340817E-2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7.5315402976001006E-2</v>
      </c>
      <c r="H112" s="47">
        <f t="shared" si="4"/>
        <v>7.5315402976001006E-2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48">
        <f t="shared" si="5"/>
        <v>7.4395051819471453E-2</v>
      </c>
      <c r="H113" s="47">
        <f t="shared" si="4"/>
        <v>7.4395051819471453E-2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12968</v>
      </c>
      <c r="E114" s="26">
        <v>13472</v>
      </c>
      <c r="F114" s="2">
        <f t="shared" si="3"/>
        <v>0.43343999999999999</v>
      </c>
      <c r="G114" s="14">
        <f t="shared" si="5"/>
        <v>6.5038148394754428E-2</v>
      </c>
      <c r="H114" s="15">
        <f t="shared" si="4"/>
        <v>0.49847814839475441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25552</v>
      </c>
      <c r="E115" s="26">
        <v>26579</v>
      </c>
      <c r="F115" s="2">
        <f t="shared" si="3"/>
        <v>0.88322000000000001</v>
      </c>
      <c r="G115" s="14">
        <f t="shared" si="5"/>
        <v>7.0560255333931676E-2</v>
      </c>
      <c r="H115" s="15">
        <f t="shared" si="4"/>
        <v>0.95378025533393163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14956</v>
      </c>
      <c r="E116" s="26">
        <v>15889</v>
      </c>
      <c r="F116" s="2">
        <f t="shared" si="3"/>
        <v>0.80237999999999998</v>
      </c>
      <c r="G116" s="14">
        <f t="shared" si="5"/>
        <v>8.0377334336913492E-2</v>
      </c>
      <c r="H116" s="15">
        <f t="shared" si="4"/>
        <v>0.8827573343369135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33155</v>
      </c>
      <c r="E117" s="26">
        <v>34835</v>
      </c>
      <c r="F117" s="2">
        <f t="shared" si="3"/>
        <v>1.4447999999999999</v>
      </c>
      <c r="G117" s="14">
        <f t="shared" si="5"/>
        <v>7.9303591320962361E-2</v>
      </c>
      <c r="H117" s="15">
        <f t="shared" si="4"/>
        <v>1.5241035913209622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26824</v>
      </c>
      <c r="E118" s="26">
        <v>28099</v>
      </c>
      <c r="F118" s="2">
        <f t="shared" si="3"/>
        <v>1.0965</v>
      </c>
      <c r="G118" s="14">
        <f t="shared" si="5"/>
        <v>7.68493215702169E-2</v>
      </c>
      <c r="H118" s="15">
        <f t="shared" si="4"/>
        <v>1.1733493215702169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14797</v>
      </c>
      <c r="E119" s="26">
        <v>16096</v>
      </c>
      <c r="F119" s="2">
        <f t="shared" si="3"/>
        <v>1.11714</v>
      </c>
      <c r="G119" s="14">
        <f t="shared" si="5"/>
        <v>0.11749816431693841</v>
      </c>
      <c r="H119" s="15">
        <f t="shared" si="4"/>
        <v>1.2346381643169384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52475</v>
      </c>
      <c r="E120" s="26">
        <v>55020</v>
      </c>
      <c r="F120" s="2">
        <f t="shared" si="3"/>
        <v>2.1886999999999999</v>
      </c>
      <c r="G120" s="14">
        <f t="shared" si="5"/>
        <v>0.14250103740265771</v>
      </c>
      <c r="H120" s="15">
        <f t="shared" si="4"/>
        <v>2.3312010374026575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26678</v>
      </c>
      <c r="E121" s="26">
        <v>27894</v>
      </c>
      <c r="F121" s="2">
        <f t="shared" si="3"/>
        <v>1.04576</v>
      </c>
      <c r="G121" s="14">
        <f t="shared" si="5"/>
        <v>7.3628092522363506E-2</v>
      </c>
      <c r="H121" s="15">
        <f t="shared" si="4"/>
        <v>1.1193880925223636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23294</v>
      </c>
      <c r="E122" s="26">
        <v>24233</v>
      </c>
      <c r="F122" s="2">
        <f t="shared" si="3"/>
        <v>0.80754000000000004</v>
      </c>
      <c r="G122" s="14">
        <f t="shared" si="5"/>
        <v>6.519154025417602E-2</v>
      </c>
      <c r="H122" s="15">
        <f t="shared" si="4"/>
        <v>0.8727315402541761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6272</v>
      </c>
      <c r="E123" s="26">
        <v>6385</v>
      </c>
      <c r="F123" s="2">
        <f t="shared" si="3"/>
        <v>9.7180000000000002E-2</v>
      </c>
      <c r="G123" s="14">
        <f t="shared" si="5"/>
        <v>6.9639904177402137E-2</v>
      </c>
      <c r="H123" s="15">
        <f t="shared" si="4"/>
        <v>0.16681990417740214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21504</v>
      </c>
      <c r="E124" s="26">
        <v>22710</v>
      </c>
      <c r="F124" s="2">
        <f t="shared" si="3"/>
        <v>1.0371600000000001</v>
      </c>
      <c r="G124" s="14">
        <f t="shared" si="5"/>
        <v>7.9303591320962361E-2</v>
      </c>
      <c r="H124" s="15">
        <f t="shared" si="4"/>
        <v>1.1164635913209624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28376</v>
      </c>
      <c r="E125" s="26">
        <v>29666</v>
      </c>
      <c r="F125" s="2">
        <f t="shared" si="3"/>
        <v>1.1093999999999999</v>
      </c>
      <c r="G125" s="14">
        <f t="shared" si="5"/>
        <v>7.9456983180383953E-2</v>
      </c>
      <c r="H125" s="15">
        <f t="shared" si="4"/>
        <v>1.1888569831803839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7.6542537851373715E-2</v>
      </c>
      <c r="H126" s="15">
        <f t="shared" si="4"/>
        <v>7.6542537851373715E-2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8.4825698260139609E-2</v>
      </c>
      <c r="H127" s="15">
        <f t="shared" si="4"/>
        <v>8.4825698260139609E-2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28092</v>
      </c>
      <c r="E128" s="26">
        <v>29652</v>
      </c>
      <c r="F128" s="2">
        <f t="shared" si="3"/>
        <v>1.3415999999999999</v>
      </c>
      <c r="G128" s="14">
        <f t="shared" si="5"/>
        <v>9.4796169122542989E-2</v>
      </c>
      <c r="H128" s="15">
        <f t="shared" si="4"/>
        <v>1.4363961691225429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25993</v>
      </c>
      <c r="E129" s="26">
        <v>27075</v>
      </c>
      <c r="F129" s="2">
        <f t="shared" si="3"/>
        <v>0.93052000000000001</v>
      </c>
      <c r="G129" s="14">
        <f t="shared" si="5"/>
        <v>7.3167916944098729E-2</v>
      </c>
      <c r="H129" s="15">
        <f t="shared" si="4"/>
        <v>1.0036879169440986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22737</v>
      </c>
      <c r="E130" s="26">
        <v>23879</v>
      </c>
      <c r="F130" s="2">
        <f t="shared" si="3"/>
        <v>0.98211999999999999</v>
      </c>
      <c r="G130" s="14">
        <f t="shared" si="5"/>
        <v>7.85366320238544E-2</v>
      </c>
      <c r="H130" s="15">
        <f t="shared" si="4"/>
        <v>1.0606566320238544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29607</v>
      </c>
      <c r="E131" s="26">
        <v>31216</v>
      </c>
      <c r="F131" s="2">
        <f t="shared" si="3"/>
        <v>1.38374</v>
      </c>
      <c r="G131" s="14">
        <f t="shared" si="5"/>
        <v>7.9610375039805531E-2</v>
      </c>
      <c r="H131" s="15">
        <f t="shared" si="4"/>
        <v>1.4633503750398056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17652</v>
      </c>
      <c r="E132" s="26">
        <v>18378</v>
      </c>
      <c r="F132" s="2">
        <f t="shared" si="3"/>
        <v>0.62436000000000003</v>
      </c>
      <c r="G132" s="14">
        <f t="shared" si="5"/>
        <v>7.68493215702169E-2</v>
      </c>
      <c r="H132" s="15">
        <f t="shared" si="4"/>
        <v>0.70120932157021687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17431</v>
      </c>
      <c r="E133" s="26">
        <v>18892</v>
      </c>
      <c r="F133" s="2">
        <f t="shared" si="3"/>
        <v>1.2564599999999999</v>
      </c>
      <c r="G133" s="14">
        <f t="shared" si="5"/>
        <v>9.3722426106591872E-2</v>
      </c>
      <c r="H133" s="15">
        <f t="shared" si="4"/>
        <v>1.3501824261065918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31814</v>
      </c>
      <c r="E134" s="84">
        <v>33222</v>
      </c>
      <c r="F134" s="2">
        <f t="shared" si="3"/>
        <v>1.21088</v>
      </c>
      <c r="G134" s="14">
        <f t="shared" si="5"/>
        <v>9.188172379353278E-2</v>
      </c>
      <c r="H134" s="15">
        <f t="shared" si="4"/>
        <v>1.3027617237935327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6406</v>
      </c>
      <c r="E135" s="84">
        <v>7155</v>
      </c>
      <c r="F135" s="2">
        <f t="shared" si="3"/>
        <v>0.64413999999999993</v>
      </c>
      <c r="G135" s="14">
        <f t="shared" si="5"/>
        <v>7.0253471615088506E-2</v>
      </c>
      <c r="H135" s="15">
        <f t="shared" si="4"/>
        <v>0.71439347161508848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32414</v>
      </c>
      <c r="E136" s="84">
        <v>33728</v>
      </c>
      <c r="F136" s="2">
        <f t="shared" si="3"/>
        <v>1.1300399999999999</v>
      </c>
      <c r="G136" s="14">
        <f t="shared" si="5"/>
        <v>7.9150199461540754E-2</v>
      </c>
      <c r="H136" s="15">
        <f t="shared" si="4"/>
        <v>1.2091901994615406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108.48076999999999</v>
      </c>
      <c r="G137" s="17">
        <f>SUM(G19:G136)</f>
        <v>10.597230000000019</v>
      </c>
      <c r="H137" s="17">
        <f>SUM(H19:H136)</f>
        <v>119.07799999999995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">
        <v>72</v>
      </c>
      <c r="E139" s="12" t="str">
        <f>E18</f>
        <v>Показания кВт на 24.12.18</v>
      </c>
      <c r="F139" s="19" t="s">
        <v>34</v>
      </c>
      <c r="G139" s="24"/>
      <c r="H139" s="24"/>
      <c r="I139" s="24"/>
    </row>
    <row r="140" spans="1:19" x14ac:dyDescent="0.25">
      <c r="A140" s="117" t="s">
        <v>24</v>
      </c>
      <c r="B140" s="3">
        <v>49730695</v>
      </c>
      <c r="C140" s="3">
        <v>88.2</v>
      </c>
      <c r="D140" s="27">
        <v>87225</v>
      </c>
      <c r="E140" s="27">
        <v>91149</v>
      </c>
      <c r="F140" s="13">
        <f>(E140-D140)*0.00086</f>
        <v>3.3746399999999999</v>
      </c>
      <c r="G140" s="24"/>
      <c r="H140" s="24"/>
      <c r="I140" s="24"/>
    </row>
    <row r="141" spans="1:19" x14ac:dyDescent="0.25">
      <c r="A141" s="117" t="s">
        <v>25</v>
      </c>
      <c r="B141" s="3">
        <v>49777184</v>
      </c>
      <c r="C141" s="3">
        <v>95.2</v>
      </c>
      <c r="D141" s="27">
        <v>85359</v>
      </c>
      <c r="E141" s="27">
        <v>89829</v>
      </c>
      <c r="F141" s="13">
        <f>(E141-D141)*0.00086</f>
        <v>3.8441999999999998</v>
      </c>
      <c r="G141" s="24"/>
      <c r="H141" s="24"/>
      <c r="I141" s="24"/>
    </row>
    <row r="142" spans="1:19" x14ac:dyDescent="0.25">
      <c r="A142" s="117" t="s">
        <v>26</v>
      </c>
      <c r="B142" s="3">
        <v>49777197</v>
      </c>
      <c r="C142" s="3">
        <v>94.5</v>
      </c>
      <c r="D142" s="27">
        <v>70437</v>
      </c>
      <c r="E142" s="27">
        <v>74693</v>
      </c>
      <c r="F142" s="13">
        <f>(E142-D142)*0.00086</f>
        <v>3.6601599999999999</v>
      </c>
      <c r="G142" s="24"/>
      <c r="H142" s="24"/>
      <c r="I142" s="24"/>
    </row>
    <row r="143" spans="1:19" x14ac:dyDescent="0.25">
      <c r="A143" s="117" t="s">
        <v>27</v>
      </c>
      <c r="B143" s="3">
        <v>49777207</v>
      </c>
      <c r="C143" s="3">
        <v>66</v>
      </c>
      <c r="D143" s="27">
        <v>68726</v>
      </c>
      <c r="E143" s="27">
        <v>72268</v>
      </c>
      <c r="F143" s="13">
        <f>(E143-D143)*0.00086</f>
        <v>3.0461199999999997</v>
      </c>
      <c r="G143" s="24"/>
      <c r="H143" s="24"/>
      <c r="S143" s="37"/>
    </row>
    <row r="144" spans="1:19" x14ac:dyDescent="0.25">
      <c r="A144" s="117" t="s">
        <v>28</v>
      </c>
      <c r="B144" s="3">
        <v>49777210</v>
      </c>
      <c r="C144" s="3">
        <v>64.2</v>
      </c>
      <c r="D144" s="27">
        <v>59197</v>
      </c>
      <c r="E144" s="27">
        <v>63179</v>
      </c>
      <c r="F144" s="13">
        <f>(E144-D144)*0.00086</f>
        <v>3.4245199999999998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17.349640000000001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100" activePane="bottomRight" state="frozen"/>
      <selection pane="topRight" activeCell="C1" sqref="C1"/>
      <selection pane="bottomLeft" activeCell="A19" sqref="A19"/>
      <selection pane="bottomRight" activeCell="F80" sqref="F80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23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79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23"/>
      <c r="F5" s="123"/>
      <c r="G5" s="123"/>
      <c r="H5" s="123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80</v>
      </c>
      <c r="H7" s="125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139.69499999999999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127.04452428571429</v>
      </c>
      <c r="H11" s="63"/>
      <c r="I11" s="62"/>
      <c r="J11" s="224" t="s">
        <v>68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12.650475714285704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v>17.350000000000001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76</v>
      </c>
      <c r="E18" s="12" t="s">
        <v>81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39472</v>
      </c>
      <c r="E19" s="25">
        <v>41747</v>
      </c>
      <c r="F19" s="2">
        <f t="shared" ref="F19:F79" si="0">(E19-D19)*0.00086</f>
        <v>1.9564999999999999</v>
      </c>
      <c r="G19" s="14">
        <f>C19/6908.6*$G$12</f>
        <v>9.4668904615779023E-2</v>
      </c>
      <c r="H19" s="15">
        <f>F19+G19</f>
        <v>2.0511689046157788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30640</v>
      </c>
      <c r="E20" s="25">
        <v>32376</v>
      </c>
      <c r="F20" s="2">
        <f t="shared" si="0"/>
        <v>1.4929600000000001</v>
      </c>
      <c r="G20" s="14">
        <f>C20/6908.6*$G$12</f>
        <v>8.9358656581238219E-2</v>
      </c>
      <c r="H20" s="15">
        <f t="shared" ref="H20:H83" si="1">F20+G20</f>
        <v>1.5823186565812384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34258</v>
      </c>
      <c r="E21" s="25">
        <v>36310</v>
      </c>
      <c r="F21" s="2">
        <f t="shared" si="0"/>
        <v>1.7647200000000001</v>
      </c>
      <c r="G21" s="14">
        <f>C21/6908.6*$G$12</f>
        <v>0.14612337695046743</v>
      </c>
      <c r="H21" s="15">
        <f t="shared" si="1"/>
        <v>1.9108433769504676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72784</v>
      </c>
      <c r="E22" s="25">
        <v>76835</v>
      </c>
      <c r="F22" s="2">
        <f t="shared" si="0"/>
        <v>3.48386</v>
      </c>
      <c r="G22" s="14">
        <f>C22/6908.6*$G$12</f>
        <v>0.1543634170040652</v>
      </c>
      <c r="H22" s="15">
        <f t="shared" si="1"/>
        <v>3.638223417004065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51494</v>
      </c>
      <c r="E23" s="25">
        <v>54462</v>
      </c>
      <c r="F23" s="2">
        <f t="shared" si="0"/>
        <v>2.5524800000000001</v>
      </c>
      <c r="G23" s="14">
        <f t="shared" ref="G23:G86" si="2">C23*$G$12/6908.6</f>
        <v>0.15454652900525628</v>
      </c>
      <c r="H23" s="15">
        <f t="shared" si="1"/>
        <v>2.7070265290052564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19077</v>
      </c>
      <c r="E24" s="25">
        <v>20094</v>
      </c>
      <c r="F24" s="2">
        <f t="shared" si="0"/>
        <v>0.87461999999999995</v>
      </c>
      <c r="G24" s="14">
        <f t="shared" si="2"/>
        <v>0.10602184868962485</v>
      </c>
      <c r="H24" s="15">
        <f t="shared" si="1"/>
        <v>0.98064184868962478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25107</v>
      </c>
      <c r="E25" s="25">
        <v>26554</v>
      </c>
      <c r="F25" s="2">
        <f t="shared" si="0"/>
        <v>1.2444199999999999</v>
      </c>
      <c r="G25" s="14">
        <f t="shared" si="2"/>
        <v>7.8921272513347684E-2</v>
      </c>
      <c r="H25" s="15">
        <f t="shared" si="1"/>
        <v>1.3233412725133475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25974</v>
      </c>
      <c r="E26" s="25">
        <v>27726</v>
      </c>
      <c r="F26" s="2">
        <f t="shared" si="0"/>
        <v>1.5067200000000001</v>
      </c>
      <c r="G26" s="14">
        <f t="shared" si="2"/>
        <v>8.3315960541933173E-2</v>
      </c>
      <c r="H26" s="15">
        <f t="shared" si="1"/>
        <v>1.5900359605419332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19300</v>
      </c>
      <c r="E27" s="25">
        <v>19330</v>
      </c>
      <c r="F27" s="2">
        <f t="shared" si="0"/>
        <v>2.58E-2</v>
      </c>
      <c r="G27" s="14">
        <f t="shared" si="2"/>
        <v>9.5218240619352204E-2</v>
      </c>
      <c r="H27" s="15">
        <f t="shared" si="1"/>
        <v>0.12101824061935221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38410</v>
      </c>
      <c r="E28" s="25">
        <v>40858</v>
      </c>
      <c r="F28" s="2">
        <f t="shared" si="0"/>
        <v>2.10528</v>
      </c>
      <c r="G28" s="14">
        <f t="shared" si="2"/>
        <v>9.6316912626498566E-2</v>
      </c>
      <c r="H28" s="15">
        <f t="shared" si="1"/>
        <v>2.2015969126264987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11882</v>
      </c>
      <c r="F29" s="2">
        <f t="shared" si="0"/>
        <v>0</v>
      </c>
      <c r="G29" s="14">
        <f t="shared" si="2"/>
        <v>9.2471560601486272E-2</v>
      </c>
      <c r="H29" s="15">
        <f t="shared" si="1"/>
        <v>9.2471560601486272E-2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30128</v>
      </c>
      <c r="E30" s="25">
        <v>31807</v>
      </c>
      <c r="F30" s="2">
        <f t="shared" si="0"/>
        <v>1.44394</v>
      </c>
      <c r="G30" s="14">
        <f t="shared" si="2"/>
        <v>0.14813760896356912</v>
      </c>
      <c r="H30" s="15">
        <f t="shared" si="1"/>
        <v>1.5920776089635691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36393</v>
      </c>
      <c r="E31" s="25">
        <v>38083</v>
      </c>
      <c r="F31" s="2">
        <f t="shared" si="0"/>
        <v>1.4534</v>
      </c>
      <c r="G31" s="14">
        <f t="shared" si="2"/>
        <v>0.15308163299572775</v>
      </c>
      <c r="H31" s="15">
        <f t="shared" si="1"/>
        <v>1.6064816329957279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42414</v>
      </c>
      <c r="E32" s="25">
        <v>44849</v>
      </c>
      <c r="F32" s="2">
        <f t="shared" si="0"/>
        <v>2.0941000000000001</v>
      </c>
      <c r="G32" s="14">
        <f t="shared" si="2"/>
        <v>0.15564520101240265</v>
      </c>
      <c r="H32" s="15">
        <f t="shared" si="1"/>
        <v>2.2497452010124026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27420</v>
      </c>
      <c r="E33" s="25">
        <v>29056</v>
      </c>
      <c r="F33" s="2">
        <f t="shared" si="0"/>
        <v>1.40696</v>
      </c>
      <c r="G33" s="14">
        <f t="shared" si="2"/>
        <v>0.10602184868962485</v>
      </c>
      <c r="H33" s="15">
        <f t="shared" si="1"/>
        <v>1.5129818486896249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22417</v>
      </c>
      <c r="E34" s="25">
        <v>23214</v>
      </c>
      <c r="F34" s="2">
        <f t="shared" si="0"/>
        <v>0.68542000000000003</v>
      </c>
      <c r="G34" s="14">
        <f t="shared" si="2"/>
        <v>7.7456376503819188E-2</v>
      </c>
      <c r="H34" s="15">
        <f t="shared" si="1"/>
        <v>0.76287637650381923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27275</v>
      </c>
      <c r="E35" s="25">
        <v>28240</v>
      </c>
      <c r="F35" s="2">
        <f t="shared" si="0"/>
        <v>0.82989999999999997</v>
      </c>
      <c r="G35" s="14">
        <f t="shared" si="2"/>
        <v>8.3865296545506354E-2</v>
      </c>
      <c r="H35" s="15">
        <f t="shared" si="1"/>
        <v>0.91376529654550631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26546</v>
      </c>
      <c r="E36" s="25">
        <v>28113</v>
      </c>
      <c r="F36" s="2">
        <f t="shared" si="0"/>
        <v>1.34762</v>
      </c>
      <c r="G36" s="14">
        <f t="shared" si="2"/>
        <v>9.5035128618161144E-2</v>
      </c>
      <c r="H36" s="15">
        <f t="shared" si="1"/>
        <v>1.4426551286181613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9.6683136628880686E-2</v>
      </c>
      <c r="H37" s="15">
        <f t="shared" si="1"/>
        <v>9.6683136628880686E-2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9.3020896605059439E-2</v>
      </c>
      <c r="H38" s="15">
        <f t="shared" si="1"/>
        <v>9.3020896605059439E-2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19617</v>
      </c>
      <c r="E39" s="26">
        <v>20047</v>
      </c>
      <c r="F39" s="2">
        <f t="shared" si="0"/>
        <v>0.36980000000000002</v>
      </c>
      <c r="G39" s="14">
        <f t="shared" si="2"/>
        <v>0.14777138496118697</v>
      </c>
      <c r="H39" s="15">
        <f t="shared" si="1"/>
        <v>0.51757138496118693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39007</v>
      </c>
      <c r="E40" s="26">
        <v>41090</v>
      </c>
      <c r="F40" s="2">
        <f t="shared" si="0"/>
        <v>1.79138</v>
      </c>
      <c r="G40" s="14">
        <f t="shared" si="2"/>
        <v>0.15802565702788646</v>
      </c>
      <c r="H40" s="15">
        <f t="shared" si="1"/>
        <v>1.9494056570278864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47573</v>
      </c>
      <c r="E41" s="26">
        <v>49829</v>
      </c>
      <c r="F41" s="2">
        <f t="shared" si="0"/>
        <v>1.9401599999999999</v>
      </c>
      <c r="G41" s="14">
        <f t="shared" si="2"/>
        <v>0.15949055303741494</v>
      </c>
      <c r="H41" s="15">
        <f t="shared" si="1"/>
        <v>2.099650553037415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26091</v>
      </c>
      <c r="E42" s="26">
        <v>27372</v>
      </c>
      <c r="F42" s="2">
        <f t="shared" si="0"/>
        <v>1.1016600000000001</v>
      </c>
      <c r="G42" s="14">
        <f t="shared" si="2"/>
        <v>0.10510628868366953</v>
      </c>
      <c r="H42" s="15">
        <f t="shared" si="1"/>
        <v>1.2067662886836696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2"/>
        <v>7.8005712507392383E-2</v>
      </c>
      <c r="H43" s="15">
        <f t="shared" si="1"/>
        <v>7.8005712507392383E-2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18844</v>
      </c>
      <c r="E44" s="26">
        <v>20312</v>
      </c>
      <c r="F44" s="2">
        <f t="shared" si="0"/>
        <v>1.26248</v>
      </c>
      <c r="G44" s="14">
        <f t="shared" si="2"/>
        <v>8.3682184544315308E-2</v>
      </c>
      <c r="H44" s="15">
        <f t="shared" si="1"/>
        <v>1.3461621845443155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35550</v>
      </c>
      <c r="E45" s="26">
        <v>37236</v>
      </c>
      <c r="F45" s="2">
        <f t="shared" si="0"/>
        <v>1.4499599999999999</v>
      </c>
      <c r="G45" s="14">
        <f t="shared" si="2"/>
        <v>9.5401352620543264E-2</v>
      </c>
      <c r="H45" s="15">
        <f t="shared" si="1"/>
        <v>1.5453613526205432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37672</v>
      </c>
      <c r="E46" s="26">
        <v>39851</v>
      </c>
      <c r="F46" s="2">
        <f t="shared" si="0"/>
        <v>1.8739399999999999</v>
      </c>
      <c r="G46" s="14">
        <f t="shared" si="2"/>
        <v>9.6316912626498566E-2</v>
      </c>
      <c r="H46" s="15">
        <f t="shared" si="1"/>
        <v>1.9702569126264986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30656</v>
      </c>
      <c r="E47" s="26">
        <v>32369</v>
      </c>
      <c r="F47" s="2">
        <f t="shared" si="0"/>
        <v>1.4731799999999999</v>
      </c>
      <c r="G47" s="14">
        <f t="shared" si="2"/>
        <v>9.2105336599104137E-2</v>
      </c>
      <c r="H47" s="15">
        <f t="shared" si="1"/>
        <v>1.565285336599104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32183</v>
      </c>
      <c r="E48" s="26">
        <v>33591</v>
      </c>
      <c r="F48" s="2">
        <f t="shared" si="0"/>
        <v>1.21088</v>
      </c>
      <c r="G48" s="14">
        <f t="shared" si="2"/>
        <v>0.14465848094093892</v>
      </c>
      <c r="H48" s="15">
        <f t="shared" si="1"/>
        <v>1.3555384809409388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50566</v>
      </c>
      <c r="E49" s="26">
        <v>53148</v>
      </c>
      <c r="F49" s="2">
        <f t="shared" si="0"/>
        <v>2.22052</v>
      </c>
      <c r="G49" s="14">
        <f t="shared" si="2"/>
        <v>0.15747632102431325</v>
      </c>
      <c r="H49" s="15">
        <f t="shared" si="1"/>
        <v>2.3779963210243134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47243</v>
      </c>
      <c r="E50" s="26">
        <v>50156</v>
      </c>
      <c r="F50" s="2">
        <f t="shared" si="0"/>
        <v>2.5051799999999997</v>
      </c>
      <c r="G50" s="14">
        <f t="shared" si="2"/>
        <v>0.16003988904098812</v>
      </c>
      <c r="H50" s="15">
        <f t="shared" si="1"/>
        <v>2.6652198890409879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28069</v>
      </c>
      <c r="E51" s="26">
        <v>29569</v>
      </c>
      <c r="F51" s="2">
        <f t="shared" si="0"/>
        <v>1.29</v>
      </c>
      <c r="G51" s="14">
        <f t="shared" si="2"/>
        <v>0.10455695268009635</v>
      </c>
      <c r="H51" s="15">
        <f t="shared" si="1"/>
        <v>1.3945569526800963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14314</v>
      </c>
      <c r="E52" s="26">
        <v>15157</v>
      </c>
      <c r="F52" s="2">
        <f t="shared" si="0"/>
        <v>0.72497999999999996</v>
      </c>
      <c r="G52" s="14">
        <f t="shared" si="2"/>
        <v>7.8555048510965564E-2</v>
      </c>
      <c r="H52" s="15">
        <f t="shared" si="1"/>
        <v>0.80353504851096558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23547</v>
      </c>
      <c r="E53" s="26">
        <v>24792</v>
      </c>
      <c r="F53" s="2">
        <f t="shared" si="0"/>
        <v>1.0707</v>
      </c>
      <c r="G53" s="14">
        <f t="shared" si="2"/>
        <v>8.1118616527640436E-2</v>
      </c>
      <c r="H53" s="15">
        <f t="shared" si="1"/>
        <v>1.1518186165276405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32419</v>
      </c>
      <c r="E54" s="26">
        <v>34579</v>
      </c>
      <c r="F54" s="2">
        <f t="shared" si="0"/>
        <v>1.8575999999999999</v>
      </c>
      <c r="G54" s="14">
        <f t="shared" si="2"/>
        <v>9.4668904615779009E-2</v>
      </c>
      <c r="H54" s="15">
        <f t="shared" si="1"/>
        <v>1.9522689046157788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31021</v>
      </c>
      <c r="E55" s="26">
        <v>33225</v>
      </c>
      <c r="F55" s="2">
        <f t="shared" si="0"/>
        <v>1.89544</v>
      </c>
      <c r="G55" s="14">
        <f t="shared" si="2"/>
        <v>9.5767576622925385E-2</v>
      </c>
      <c r="H55" s="15">
        <f t="shared" si="1"/>
        <v>1.9912075766229254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19780</v>
      </c>
      <c r="E56" s="26">
        <v>19780</v>
      </c>
      <c r="F56" s="2">
        <f t="shared" si="0"/>
        <v>0</v>
      </c>
      <c r="G56" s="14">
        <f t="shared" si="2"/>
        <v>9.1922224597913091E-2</v>
      </c>
      <c r="H56" s="15">
        <f t="shared" si="1"/>
        <v>9.1922224597913091E-2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20133</v>
      </c>
      <c r="E57" s="26">
        <v>21222</v>
      </c>
      <c r="F57" s="2">
        <f t="shared" si="0"/>
        <v>0.93653999999999993</v>
      </c>
      <c r="G57" s="14">
        <f t="shared" si="2"/>
        <v>0.14594026494927634</v>
      </c>
      <c r="H57" s="15">
        <f t="shared" si="1"/>
        <v>1.0824802649492762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29790</v>
      </c>
      <c r="E58" s="26">
        <v>29790</v>
      </c>
      <c r="F58" s="2">
        <f t="shared" si="0"/>
        <v>0</v>
      </c>
      <c r="G58" s="14">
        <f t="shared" si="2"/>
        <v>0.15820876902907752</v>
      </c>
      <c r="H58" s="15">
        <f t="shared" si="1"/>
        <v>0.15820876902907752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40398</v>
      </c>
      <c r="E59" s="26">
        <v>42075</v>
      </c>
      <c r="F59" s="2">
        <f t="shared" si="0"/>
        <v>1.4422200000000001</v>
      </c>
      <c r="G59" s="14">
        <f t="shared" si="2"/>
        <v>0.16003988904098812</v>
      </c>
      <c r="H59" s="15">
        <f t="shared" si="1"/>
        <v>1.6022598890409883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26523</v>
      </c>
      <c r="E60" s="26">
        <v>27837</v>
      </c>
      <c r="F60" s="2">
        <f t="shared" si="0"/>
        <v>1.1300399999999999</v>
      </c>
      <c r="G60" s="14">
        <f t="shared" si="2"/>
        <v>0.10510628868366953</v>
      </c>
      <c r="H60" s="15">
        <f t="shared" si="1"/>
        <v>1.2351462886836695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23348</v>
      </c>
      <c r="E61" s="26">
        <v>24386</v>
      </c>
      <c r="F61" s="2">
        <f t="shared" si="0"/>
        <v>0.89268000000000003</v>
      </c>
      <c r="G61" s="14">
        <f t="shared" si="2"/>
        <v>7.7639488505010248E-2</v>
      </c>
      <c r="H61" s="15">
        <f t="shared" si="1"/>
        <v>0.97031948850501026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17843</v>
      </c>
      <c r="E62" s="26">
        <v>19023</v>
      </c>
      <c r="F62" s="2">
        <f t="shared" si="0"/>
        <v>1.0147999999999999</v>
      </c>
      <c r="G62" s="14">
        <f t="shared" si="2"/>
        <v>8.3132848540742099E-2</v>
      </c>
      <c r="H62" s="15">
        <f t="shared" si="1"/>
        <v>1.097932848540742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25908</v>
      </c>
      <c r="E63" s="26">
        <v>27676</v>
      </c>
      <c r="F63" s="2">
        <f t="shared" si="0"/>
        <v>1.5204800000000001</v>
      </c>
      <c r="G63" s="14">
        <f t="shared" si="2"/>
        <v>9.4119568612205828E-2</v>
      </c>
      <c r="H63" s="15">
        <f t="shared" si="1"/>
        <v>1.6145995686122059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31047</v>
      </c>
      <c r="E64" s="26">
        <v>33226</v>
      </c>
      <c r="F64" s="2">
        <f t="shared" si="0"/>
        <v>1.8739399999999999</v>
      </c>
      <c r="G64" s="14">
        <f t="shared" si="2"/>
        <v>9.7232472632453881E-2</v>
      </c>
      <c r="H64" s="15">
        <f t="shared" si="1"/>
        <v>1.9711724726324538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8300</v>
      </c>
      <c r="E65" s="26">
        <v>8589</v>
      </c>
      <c r="F65" s="2">
        <f t="shared" si="0"/>
        <v>0.24853999999999998</v>
      </c>
      <c r="G65" s="14">
        <f t="shared" si="2"/>
        <v>9.1372888594339896E-2</v>
      </c>
      <c r="H65" s="15">
        <f t="shared" si="1"/>
        <v>0.33991288859433988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21556</v>
      </c>
      <c r="E66" s="84">
        <v>23091</v>
      </c>
      <c r="F66" s="85">
        <f t="shared" si="0"/>
        <v>1.3201000000000001</v>
      </c>
      <c r="G66" s="14">
        <f t="shared" si="2"/>
        <v>0.14630648895165849</v>
      </c>
      <c r="H66" s="15">
        <f t="shared" si="1"/>
        <v>1.4664064889516586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50847</v>
      </c>
      <c r="E67" s="26">
        <v>53583</v>
      </c>
      <c r="F67" s="2">
        <f t="shared" si="0"/>
        <v>2.3529599999999999</v>
      </c>
      <c r="G67" s="14">
        <f t="shared" si="2"/>
        <v>0.14282736092902831</v>
      </c>
      <c r="H67" s="15">
        <f t="shared" si="1"/>
        <v>2.4957873609290284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22377</v>
      </c>
      <c r="E68" s="26">
        <v>23785</v>
      </c>
      <c r="F68" s="2">
        <f t="shared" si="0"/>
        <v>1.21088</v>
      </c>
      <c r="G68" s="14">
        <f t="shared" si="2"/>
        <v>0.15930744103622388</v>
      </c>
      <c r="H68" s="15">
        <f t="shared" si="1"/>
        <v>1.3701874410362238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0.10437384067890529</v>
      </c>
      <c r="H69" s="15">
        <f t="shared" si="1"/>
        <v>0.10437384067890529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7.7273264502628142E-2</v>
      </c>
      <c r="H70" s="15">
        <f t="shared" si="1"/>
        <v>7.7273264502628142E-2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15442</v>
      </c>
      <c r="E71" s="26">
        <v>16151</v>
      </c>
      <c r="F71" s="2">
        <f t="shared" si="0"/>
        <v>0.60973999999999995</v>
      </c>
      <c r="G71" s="14">
        <f t="shared" si="2"/>
        <v>8.3315960541933173E-2</v>
      </c>
      <c r="H71" s="15">
        <f t="shared" si="1"/>
        <v>0.69305596054193308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14194</v>
      </c>
      <c r="E72" s="26">
        <v>15518</v>
      </c>
      <c r="F72" s="2">
        <f t="shared" si="0"/>
        <v>1.1386399999999999</v>
      </c>
      <c r="G72" s="14">
        <f t="shared" si="2"/>
        <v>9.4485792614587949E-2</v>
      </c>
      <c r="H72" s="15">
        <f t="shared" si="1"/>
        <v>1.2331257926145878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34584</v>
      </c>
      <c r="E73" s="26">
        <v>36410</v>
      </c>
      <c r="F73" s="2">
        <f t="shared" si="0"/>
        <v>1.57036</v>
      </c>
      <c r="G73" s="14">
        <f t="shared" si="2"/>
        <v>9.6500024627689626E-2</v>
      </c>
      <c r="H73" s="15">
        <f t="shared" si="1"/>
        <v>1.6668600246276897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24231</v>
      </c>
      <c r="E74" s="26">
        <v>25629</v>
      </c>
      <c r="F74" s="2">
        <f t="shared" si="0"/>
        <v>1.20228</v>
      </c>
      <c r="G74" s="14">
        <f t="shared" si="2"/>
        <v>9.1372888594339896E-2</v>
      </c>
      <c r="H74" s="15">
        <f t="shared" si="1"/>
        <v>1.2936528885943399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27554</v>
      </c>
      <c r="E75" s="26">
        <v>29033</v>
      </c>
      <c r="F75" s="2">
        <f t="shared" si="0"/>
        <v>1.2719400000000001</v>
      </c>
      <c r="G75" s="14">
        <f t="shared" si="2"/>
        <v>0.14557404094689422</v>
      </c>
      <c r="H75" s="15">
        <f t="shared" si="1"/>
        <v>1.4175140409468943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42559</v>
      </c>
      <c r="E76" s="26">
        <v>44836</v>
      </c>
      <c r="F76" s="2">
        <f t="shared" si="0"/>
        <v>1.9582199999999998</v>
      </c>
      <c r="G76" s="14">
        <f t="shared" si="2"/>
        <v>0.14301047293021935</v>
      </c>
      <c r="H76" s="15">
        <f t="shared" si="1"/>
        <v>2.1012304729302191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38397</v>
      </c>
      <c r="E77" s="26">
        <v>40619</v>
      </c>
      <c r="F77" s="2">
        <f t="shared" si="0"/>
        <v>1.91092</v>
      </c>
      <c r="G77" s="14">
        <f t="shared" si="2"/>
        <v>0.15930744103622388</v>
      </c>
      <c r="H77" s="15">
        <f t="shared" si="1"/>
        <v>2.070227441036224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26984</v>
      </c>
      <c r="E78" s="26">
        <v>28460</v>
      </c>
      <c r="F78" s="2">
        <f t="shared" si="0"/>
        <v>1.26936</v>
      </c>
      <c r="G78" s="14">
        <f t="shared" si="2"/>
        <v>0.10382450467533211</v>
      </c>
      <c r="H78" s="15">
        <f t="shared" si="1"/>
        <v>1.3731845046753322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16645</v>
      </c>
      <c r="E79" s="26">
        <v>17837</v>
      </c>
      <c r="F79" s="2">
        <f t="shared" si="0"/>
        <v>1.02512</v>
      </c>
      <c r="G79" s="14">
        <f t="shared" si="2"/>
        <v>7.7822600506201323E-2</v>
      </c>
      <c r="H79" s="15">
        <f t="shared" si="1"/>
        <v>1.1029426005062013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11550</v>
      </c>
      <c r="E80" s="26">
        <v>32746</v>
      </c>
      <c r="F80" s="2">
        <f>0.015*C80*12/7</f>
        <v>1.1597142857142857</v>
      </c>
      <c r="G80" s="14">
        <f t="shared" si="2"/>
        <v>8.2583512537168918E-2</v>
      </c>
      <c r="H80" s="15">
        <f t="shared" si="1"/>
        <v>1.2422977982514547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112">
        <v>3047</v>
      </c>
      <c r="E81" s="112">
        <v>4202</v>
      </c>
      <c r="F81" s="2">
        <f>(E81-D81)*0.00086-0.31503</f>
        <v>0.67826999999999993</v>
      </c>
      <c r="G81" s="14">
        <f t="shared" si="2"/>
        <v>9.3936456611014768E-2</v>
      </c>
      <c r="H81" s="15">
        <f t="shared" si="1"/>
        <v>0.77220645661101472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8</v>
      </c>
      <c r="E82" s="29">
        <v>8</v>
      </c>
      <c r="F82" s="2">
        <f>E82-D82</f>
        <v>0</v>
      </c>
      <c r="G82" s="14">
        <f t="shared" si="2"/>
        <v>9.5767576622925385E-2</v>
      </c>
      <c r="H82" s="15">
        <f t="shared" si="1"/>
        <v>9.5767576622925385E-2</v>
      </c>
      <c r="I82" s="16"/>
      <c r="J82" s="24"/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28487</v>
      </c>
      <c r="E83" s="26">
        <v>29983</v>
      </c>
      <c r="F83" s="2">
        <f t="shared" ref="F83:F136" si="3">(E83-D83)*0.00086</f>
        <v>1.2865599999999999</v>
      </c>
      <c r="G83" s="14">
        <f t="shared" si="2"/>
        <v>9.0640440589575641E-2</v>
      </c>
      <c r="H83" s="15">
        <f t="shared" si="1"/>
        <v>1.3772004405895755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22220</v>
      </c>
      <c r="E84" s="26">
        <v>23075</v>
      </c>
      <c r="F84" s="2">
        <f t="shared" si="3"/>
        <v>0.73529999999999995</v>
      </c>
      <c r="G84" s="14">
        <f t="shared" si="2"/>
        <v>0.14447536893974786</v>
      </c>
      <c r="H84" s="15">
        <f t="shared" ref="H84:H136" si="4">F84+G84</f>
        <v>0.87977536893974784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0.14301047293021935</v>
      </c>
      <c r="H85" s="15">
        <f t="shared" si="4"/>
        <v>0.14301047293021935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36622</v>
      </c>
      <c r="E86" s="26">
        <v>37795</v>
      </c>
      <c r="F86" s="2">
        <f t="shared" si="3"/>
        <v>1.00878</v>
      </c>
      <c r="G86" s="14">
        <f t="shared" si="2"/>
        <v>0.14301047293021935</v>
      </c>
      <c r="H86" s="15">
        <f t="shared" si="4"/>
        <v>1.1517904729302193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12693</v>
      </c>
      <c r="E87" s="26">
        <v>13928</v>
      </c>
      <c r="F87" s="2">
        <f t="shared" si="3"/>
        <v>1.0621</v>
      </c>
      <c r="G87" s="14">
        <f t="shared" ref="G87:G136" si="5">C87*$G$12/6908.6</f>
        <v>0.10400761667652317</v>
      </c>
      <c r="H87" s="15">
        <f t="shared" si="4"/>
        <v>1.1661076166765232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18529</v>
      </c>
      <c r="E88" s="26">
        <v>19953</v>
      </c>
      <c r="F88" s="2">
        <f t="shared" si="3"/>
        <v>1.22464</v>
      </c>
      <c r="G88" s="14">
        <f t="shared" si="5"/>
        <v>7.6907040500245993E-2</v>
      </c>
      <c r="H88" s="15">
        <f t="shared" si="4"/>
        <v>1.3015470405002461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20617</v>
      </c>
      <c r="E89" s="26">
        <v>21464</v>
      </c>
      <c r="F89" s="2">
        <f t="shared" si="3"/>
        <v>0.72841999999999996</v>
      </c>
      <c r="G89" s="14">
        <f t="shared" si="5"/>
        <v>8.2766624538360006E-2</v>
      </c>
      <c r="H89" s="15">
        <f t="shared" si="4"/>
        <v>0.81118662453835999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9.4119568612205828E-2</v>
      </c>
      <c r="H90" s="15">
        <f t="shared" si="4"/>
        <v>9.4119568612205828E-2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26026</v>
      </c>
      <c r="E91" s="26">
        <v>27785</v>
      </c>
      <c r="F91" s="2">
        <f t="shared" si="3"/>
        <v>1.51274</v>
      </c>
      <c r="G91" s="14">
        <f t="shared" si="5"/>
        <v>9.5401352620543264E-2</v>
      </c>
      <c r="H91" s="15">
        <f t="shared" si="4"/>
        <v>1.6081413526205433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16855</v>
      </c>
      <c r="E92" s="26">
        <v>17589</v>
      </c>
      <c r="F92" s="2">
        <f t="shared" si="3"/>
        <v>0.63124000000000002</v>
      </c>
      <c r="G92" s="14">
        <f t="shared" si="5"/>
        <v>9.1006664591957789E-2</v>
      </c>
      <c r="H92" s="15">
        <f t="shared" si="4"/>
        <v>0.72224666459195785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29436</v>
      </c>
      <c r="E93" s="26">
        <v>31499</v>
      </c>
      <c r="F93" s="2">
        <f t="shared" si="3"/>
        <v>1.7741799999999999</v>
      </c>
      <c r="G93" s="14">
        <f t="shared" si="5"/>
        <v>0.14465848094093892</v>
      </c>
      <c r="H93" s="15">
        <f t="shared" si="4"/>
        <v>1.9188384809409387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43105</v>
      </c>
      <c r="E94" s="26">
        <v>44008</v>
      </c>
      <c r="F94" s="2">
        <f t="shared" si="3"/>
        <v>0.77657999999999994</v>
      </c>
      <c r="G94" s="14">
        <f t="shared" si="5"/>
        <v>0.14337669693260147</v>
      </c>
      <c r="H94" s="15">
        <f t="shared" si="4"/>
        <v>0.9199566969326014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0.14319358493141043</v>
      </c>
      <c r="H95" s="15">
        <f t="shared" si="4"/>
        <v>0.14319358493141043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11983</v>
      </c>
      <c r="E96" s="26">
        <v>12806</v>
      </c>
      <c r="F96" s="2">
        <f t="shared" si="3"/>
        <v>0.70777999999999996</v>
      </c>
      <c r="G96" s="14">
        <f t="shared" si="5"/>
        <v>0.10382450467533211</v>
      </c>
      <c r="H96" s="15">
        <f t="shared" si="4"/>
        <v>0.81160450467533207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3279</v>
      </c>
      <c r="E97" s="26">
        <v>3396</v>
      </c>
      <c r="F97" s="2">
        <f t="shared" si="3"/>
        <v>0.10062</v>
      </c>
      <c r="G97" s="14">
        <f t="shared" si="5"/>
        <v>7.6907040500245993E-2</v>
      </c>
      <c r="H97" s="15">
        <f t="shared" si="4"/>
        <v>0.17752704050024598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23389</v>
      </c>
      <c r="E98" s="26">
        <v>24690</v>
      </c>
      <c r="F98" s="2">
        <f t="shared" si="3"/>
        <v>1.11886</v>
      </c>
      <c r="G98" s="14">
        <f t="shared" si="5"/>
        <v>8.2217288534786798E-2</v>
      </c>
      <c r="H98" s="15">
        <f t="shared" si="4"/>
        <v>1.2010772885347867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9.3936456611014768E-2</v>
      </c>
      <c r="H99" s="15">
        <f t="shared" si="4"/>
        <v>9.3936456611014768E-2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36418</v>
      </c>
      <c r="E100" s="26">
        <v>38281</v>
      </c>
      <c r="F100" s="2">
        <f t="shared" si="3"/>
        <v>1.6021799999999999</v>
      </c>
      <c r="G100" s="14">
        <f t="shared" si="5"/>
        <v>9.4485792614587949E-2</v>
      </c>
      <c r="H100" s="15">
        <f t="shared" si="4"/>
        <v>1.6966657926145878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5987</v>
      </c>
      <c r="E101" s="26">
        <v>7379</v>
      </c>
      <c r="F101" s="2">
        <f t="shared" si="3"/>
        <v>1.19712</v>
      </c>
      <c r="G101" s="14">
        <f t="shared" si="5"/>
        <v>9.1006664591957789E-2</v>
      </c>
      <c r="H101" s="15">
        <f t="shared" si="4"/>
        <v>1.2881266645919578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7712</v>
      </c>
      <c r="E102" s="26">
        <v>8572</v>
      </c>
      <c r="F102" s="2">
        <f t="shared" si="3"/>
        <v>0.73960000000000004</v>
      </c>
      <c r="G102" s="14">
        <f t="shared" si="5"/>
        <v>0.13861578490163387</v>
      </c>
      <c r="H102" s="15">
        <f t="shared" si="4"/>
        <v>0.87821578490163388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35624</v>
      </c>
      <c r="E103" s="26">
        <v>37298</v>
      </c>
      <c r="F103" s="2">
        <f t="shared" si="3"/>
        <v>1.43964</v>
      </c>
      <c r="G103" s="14">
        <f t="shared" si="5"/>
        <v>0.16132167304932554</v>
      </c>
      <c r="H103" s="15">
        <f t="shared" si="4"/>
        <v>1.6009616730493255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25316</v>
      </c>
      <c r="E104" s="26">
        <v>26887</v>
      </c>
      <c r="F104" s="2">
        <f t="shared" si="3"/>
        <v>1.3510599999999999</v>
      </c>
      <c r="G104" s="14">
        <f t="shared" si="5"/>
        <v>8.9724880583620339E-2</v>
      </c>
      <c r="H104" s="15">
        <f t="shared" si="4"/>
        <v>1.4407848805836203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14814</v>
      </c>
      <c r="E105" s="26">
        <v>15095</v>
      </c>
      <c r="F105" s="2">
        <f t="shared" si="3"/>
        <v>0.24165999999999999</v>
      </c>
      <c r="G105" s="14">
        <f t="shared" si="5"/>
        <v>7.8005712507392383E-2</v>
      </c>
      <c r="H105" s="15">
        <f t="shared" si="4"/>
        <v>0.3196657125073924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11636</v>
      </c>
      <c r="E106" s="26">
        <v>11752</v>
      </c>
      <c r="F106" s="2">
        <f t="shared" si="3"/>
        <v>9.9760000000000001E-2</v>
      </c>
      <c r="G106" s="14">
        <f t="shared" si="5"/>
        <v>8.2400400535977858E-2</v>
      </c>
      <c r="H106" s="15">
        <f t="shared" si="4"/>
        <v>0.18216040053597787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32642</v>
      </c>
      <c r="E107" s="26">
        <v>34635</v>
      </c>
      <c r="F107" s="2">
        <f t="shared" si="3"/>
        <v>1.7139800000000001</v>
      </c>
      <c r="G107" s="14">
        <f t="shared" si="5"/>
        <v>9.3753344609823708E-2</v>
      </c>
      <c r="H107" s="15">
        <f t="shared" si="4"/>
        <v>1.8077333446098238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21422</v>
      </c>
      <c r="E108" s="26">
        <v>23563</v>
      </c>
      <c r="F108" s="2">
        <f t="shared" si="3"/>
        <v>1.8412599999999999</v>
      </c>
      <c r="G108" s="14">
        <f t="shared" si="5"/>
        <v>9.5401352620543264E-2</v>
      </c>
      <c r="H108" s="15">
        <f t="shared" si="4"/>
        <v>1.9366613526205432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32995</v>
      </c>
      <c r="E109" s="26">
        <v>34836</v>
      </c>
      <c r="F109" s="2">
        <f t="shared" si="3"/>
        <v>1.5832599999999999</v>
      </c>
      <c r="G109" s="14">
        <f t="shared" si="5"/>
        <v>9.1189776593148836E-2</v>
      </c>
      <c r="H109" s="15">
        <f t="shared" si="4"/>
        <v>1.6744497765931488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31993</v>
      </c>
      <c r="E110" s="26">
        <v>33525</v>
      </c>
      <c r="F110" s="2">
        <f t="shared" si="3"/>
        <v>1.31752</v>
      </c>
      <c r="G110" s="14">
        <f t="shared" si="5"/>
        <v>0.13824956089925175</v>
      </c>
      <c r="H110" s="15">
        <f t="shared" si="4"/>
        <v>1.4557695608992518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6.2258080404961051E-2</v>
      </c>
      <c r="H111" s="47">
        <f t="shared" si="4"/>
        <v>6.2258080404961051E-2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8.99079925848114E-2</v>
      </c>
      <c r="H112" s="47">
        <f t="shared" si="4"/>
        <v>8.99079925848114E-2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48">
        <f t="shared" si="5"/>
        <v>8.8809320577665024E-2</v>
      </c>
      <c r="H113" s="47">
        <f t="shared" si="4"/>
        <v>8.8809320577665024E-2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13472</v>
      </c>
      <c r="E114" s="26">
        <v>14148</v>
      </c>
      <c r="F114" s="2">
        <f t="shared" si="3"/>
        <v>0.58135999999999999</v>
      </c>
      <c r="G114" s="14">
        <f t="shared" si="5"/>
        <v>7.7639488505010248E-2</v>
      </c>
      <c r="H114" s="15">
        <f t="shared" si="4"/>
        <v>0.65899948850501022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26579</v>
      </c>
      <c r="E115" s="26">
        <v>27918</v>
      </c>
      <c r="F115" s="2">
        <f t="shared" si="3"/>
        <v>1.15154</v>
      </c>
      <c r="G115" s="14">
        <f t="shared" si="5"/>
        <v>8.4231520547888489E-2</v>
      </c>
      <c r="H115" s="15">
        <f t="shared" si="4"/>
        <v>1.2357715205478885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15889</v>
      </c>
      <c r="E116" s="26">
        <v>16739</v>
      </c>
      <c r="F116" s="2">
        <f t="shared" si="3"/>
        <v>0.73099999999999998</v>
      </c>
      <c r="G116" s="14">
        <f t="shared" si="5"/>
        <v>9.5950688624116445E-2</v>
      </c>
      <c r="H116" s="15">
        <f t="shared" si="4"/>
        <v>0.82695068862411647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34835</v>
      </c>
      <c r="E117" s="26">
        <v>36692</v>
      </c>
      <c r="F117" s="2">
        <f t="shared" si="3"/>
        <v>1.5970199999999999</v>
      </c>
      <c r="G117" s="14">
        <f t="shared" si="5"/>
        <v>9.4668904615779009E-2</v>
      </c>
      <c r="H117" s="15">
        <f t="shared" si="4"/>
        <v>1.6916889046157788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28099</v>
      </c>
      <c r="E118" s="26">
        <v>29226</v>
      </c>
      <c r="F118" s="2">
        <f t="shared" si="3"/>
        <v>0.96921999999999997</v>
      </c>
      <c r="G118" s="14">
        <f t="shared" si="5"/>
        <v>9.1739112596722031E-2</v>
      </c>
      <c r="H118" s="15">
        <f t="shared" si="4"/>
        <v>1.0609591125967219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16096</v>
      </c>
      <c r="E119" s="26">
        <v>16463</v>
      </c>
      <c r="F119" s="2">
        <f t="shared" si="3"/>
        <v>0.31562000000000001</v>
      </c>
      <c r="G119" s="14">
        <f t="shared" si="5"/>
        <v>0.14026379291235344</v>
      </c>
      <c r="H119" s="15">
        <f t="shared" si="4"/>
        <v>0.45588379291235348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55020</v>
      </c>
      <c r="E120" s="26">
        <v>57861</v>
      </c>
      <c r="F120" s="2">
        <f t="shared" si="3"/>
        <v>2.44326</v>
      </c>
      <c r="G120" s="14">
        <f t="shared" si="5"/>
        <v>0.17011104910649655</v>
      </c>
      <c r="H120" s="15">
        <f t="shared" si="4"/>
        <v>2.6133710491064965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27894</v>
      </c>
      <c r="E121" s="26">
        <v>29212</v>
      </c>
      <c r="F121" s="2">
        <f t="shared" si="3"/>
        <v>1.13348</v>
      </c>
      <c r="G121" s="14">
        <f t="shared" si="5"/>
        <v>8.7893760571709723E-2</v>
      </c>
      <c r="H121" s="15">
        <f t="shared" si="4"/>
        <v>1.2213737605717099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24233</v>
      </c>
      <c r="E122" s="26">
        <v>25444</v>
      </c>
      <c r="F122" s="2">
        <f t="shared" si="3"/>
        <v>1.0414600000000001</v>
      </c>
      <c r="G122" s="14">
        <f t="shared" si="5"/>
        <v>7.7822600506201323E-2</v>
      </c>
      <c r="H122" s="15">
        <f t="shared" si="4"/>
        <v>1.1192826005062013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6385</v>
      </c>
      <c r="E123" s="26">
        <v>6685</v>
      </c>
      <c r="F123" s="2">
        <f t="shared" si="3"/>
        <v>0.25800000000000001</v>
      </c>
      <c r="G123" s="14">
        <f t="shared" si="5"/>
        <v>8.3132848540742099E-2</v>
      </c>
      <c r="H123" s="15">
        <f t="shared" si="4"/>
        <v>0.34113284854074211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22710</v>
      </c>
      <c r="E124" s="26">
        <v>24158</v>
      </c>
      <c r="F124" s="2">
        <f t="shared" si="3"/>
        <v>1.2452799999999999</v>
      </c>
      <c r="G124" s="14">
        <f t="shared" si="5"/>
        <v>9.4668904615779009E-2</v>
      </c>
      <c r="H124" s="15">
        <f t="shared" si="4"/>
        <v>1.3399489046157789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29666</v>
      </c>
      <c r="E125" s="26">
        <v>31214</v>
      </c>
      <c r="F125" s="2">
        <f t="shared" si="3"/>
        <v>1.33128</v>
      </c>
      <c r="G125" s="14">
        <f t="shared" si="5"/>
        <v>9.485201661697007E-2</v>
      </c>
      <c r="H125" s="15">
        <f t="shared" si="4"/>
        <v>1.42613201661697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9.1372888594339896E-2</v>
      </c>
      <c r="H126" s="15">
        <f t="shared" si="4"/>
        <v>9.1372888594339896E-2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0.10126093665865725</v>
      </c>
      <c r="H127" s="15">
        <f t="shared" si="4"/>
        <v>0.10126093665865725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29652</v>
      </c>
      <c r="E128" s="26">
        <v>31769</v>
      </c>
      <c r="F128" s="2">
        <f t="shared" si="3"/>
        <v>1.8206199999999999</v>
      </c>
      <c r="G128" s="14">
        <f t="shared" si="5"/>
        <v>0.11316321673607625</v>
      </c>
      <c r="H128" s="15">
        <f t="shared" si="4"/>
        <v>1.9337832167360762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27075</v>
      </c>
      <c r="E129" s="26">
        <v>27075</v>
      </c>
      <c r="F129" s="2">
        <f t="shared" si="3"/>
        <v>0</v>
      </c>
      <c r="G129" s="14">
        <f t="shared" si="5"/>
        <v>8.7344424568136542E-2</v>
      </c>
      <c r="H129" s="15">
        <f t="shared" si="4"/>
        <v>8.7344424568136542E-2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23879</v>
      </c>
      <c r="E130" s="26">
        <v>24955</v>
      </c>
      <c r="F130" s="2">
        <f t="shared" si="3"/>
        <v>0.92535999999999996</v>
      </c>
      <c r="G130" s="14">
        <f t="shared" si="5"/>
        <v>9.3753344609823708E-2</v>
      </c>
      <c r="H130" s="15">
        <f t="shared" si="4"/>
        <v>1.0191133446098237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31216</v>
      </c>
      <c r="E131" s="26">
        <v>33324</v>
      </c>
      <c r="F131" s="2">
        <f t="shared" si="3"/>
        <v>1.81288</v>
      </c>
      <c r="G131" s="14">
        <f t="shared" si="5"/>
        <v>9.5035128618161144E-2</v>
      </c>
      <c r="H131" s="15">
        <f t="shared" si="4"/>
        <v>1.9079151286181613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18378</v>
      </c>
      <c r="E132" s="26">
        <v>20116</v>
      </c>
      <c r="F132" s="2">
        <f t="shared" si="3"/>
        <v>1.49468</v>
      </c>
      <c r="G132" s="14">
        <f t="shared" si="5"/>
        <v>9.1739112596722031E-2</v>
      </c>
      <c r="H132" s="15">
        <f t="shared" si="4"/>
        <v>1.586419112596722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18892</v>
      </c>
      <c r="E133" s="26">
        <v>19823</v>
      </c>
      <c r="F133" s="2">
        <f t="shared" si="3"/>
        <v>0.80065999999999993</v>
      </c>
      <c r="G133" s="14">
        <f t="shared" si="5"/>
        <v>0.11188143272773883</v>
      </c>
      <c r="H133" s="15">
        <f t="shared" si="4"/>
        <v>0.9125414327277388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33222</v>
      </c>
      <c r="E134" s="84">
        <v>35003</v>
      </c>
      <c r="F134" s="2">
        <f t="shared" si="3"/>
        <v>1.53166</v>
      </c>
      <c r="G134" s="14">
        <f t="shared" si="5"/>
        <v>0.10968408871344609</v>
      </c>
      <c r="H134" s="15">
        <f t="shared" si="4"/>
        <v>1.6413440887134461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7155</v>
      </c>
      <c r="E135" s="84">
        <v>8124</v>
      </c>
      <c r="F135" s="2">
        <f t="shared" si="3"/>
        <v>0.83333999999999997</v>
      </c>
      <c r="G135" s="14">
        <f t="shared" si="5"/>
        <v>8.3865296545506354E-2</v>
      </c>
      <c r="H135" s="15">
        <f t="shared" si="4"/>
        <v>0.91720529654550631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33728</v>
      </c>
      <c r="E136" s="84">
        <v>35109</v>
      </c>
      <c r="F136" s="2">
        <f t="shared" si="3"/>
        <v>1.1876599999999999</v>
      </c>
      <c r="G136" s="14">
        <f t="shared" si="5"/>
        <v>9.4485792614587949E-2</v>
      </c>
      <c r="H136" s="15">
        <f t="shared" si="4"/>
        <v>1.2821457926145878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127.04452428571429</v>
      </c>
      <c r="G137" s="17">
        <f>SUM(G19:G136)</f>
        <v>12.650475714285704</v>
      </c>
      <c r="H137" s="17">
        <f>SUM(H19:H136)</f>
        <v>139.69500000000002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24.12.18</v>
      </c>
      <c r="E139" s="12" t="str">
        <f>E18</f>
        <v>Показания кВт на 26.01.19</v>
      </c>
      <c r="F139" s="19" t="s">
        <v>34</v>
      </c>
      <c r="G139" s="24"/>
      <c r="H139" s="24"/>
      <c r="I139" s="24"/>
    </row>
    <row r="140" spans="1:19" x14ac:dyDescent="0.25">
      <c r="A140" s="124" t="s">
        <v>24</v>
      </c>
      <c r="B140" s="3">
        <v>49730695</v>
      </c>
      <c r="C140" s="3">
        <v>88.2</v>
      </c>
      <c r="D140" s="27">
        <v>87225</v>
      </c>
      <c r="E140" s="27">
        <v>95927</v>
      </c>
      <c r="F140" s="13">
        <f>(E140-D140)*0.00086</f>
        <v>7.4837199999999999</v>
      </c>
      <c r="G140" s="24"/>
      <c r="H140" s="24"/>
      <c r="I140" s="24"/>
    </row>
    <row r="141" spans="1:19" x14ac:dyDescent="0.25">
      <c r="A141" s="124" t="s">
        <v>25</v>
      </c>
      <c r="B141" s="3">
        <v>49777184</v>
      </c>
      <c r="C141" s="3">
        <v>95.2</v>
      </c>
      <c r="D141" s="27">
        <v>85359</v>
      </c>
      <c r="E141" s="27">
        <v>95263</v>
      </c>
      <c r="F141" s="13">
        <f>(E141-D141)*0.00086</f>
        <v>8.5174400000000006</v>
      </c>
      <c r="G141" s="24"/>
      <c r="H141" s="24"/>
      <c r="I141" s="24"/>
    </row>
    <row r="142" spans="1:19" x14ac:dyDescent="0.25">
      <c r="A142" s="124" t="s">
        <v>26</v>
      </c>
      <c r="B142" s="3">
        <v>49777197</v>
      </c>
      <c r="C142" s="3">
        <v>94.5</v>
      </c>
      <c r="D142" s="27">
        <v>70437</v>
      </c>
      <c r="E142" s="27">
        <v>79780</v>
      </c>
      <c r="F142" s="13">
        <f>(E142-D142)*0.00086</f>
        <v>8.0349799999999991</v>
      </c>
      <c r="G142" s="24"/>
      <c r="H142" s="24"/>
      <c r="I142" s="24"/>
    </row>
    <row r="143" spans="1:19" x14ac:dyDescent="0.25">
      <c r="A143" s="124" t="s">
        <v>27</v>
      </c>
      <c r="B143" s="3">
        <v>49777207</v>
      </c>
      <c r="C143" s="3">
        <v>66</v>
      </c>
      <c r="D143" s="27">
        <v>68726</v>
      </c>
      <c r="E143" s="27">
        <v>76510</v>
      </c>
      <c r="F143" s="13">
        <f>(E143-D143)*0.00086</f>
        <v>6.6942399999999997</v>
      </c>
      <c r="G143" s="24"/>
      <c r="H143" s="24"/>
      <c r="S143" s="37"/>
    </row>
    <row r="144" spans="1:19" x14ac:dyDescent="0.25">
      <c r="A144" s="124" t="s">
        <v>28</v>
      </c>
      <c r="B144" s="3">
        <v>49777210</v>
      </c>
      <c r="C144" s="3">
        <v>64.2</v>
      </c>
      <c r="D144" s="27">
        <v>59197</v>
      </c>
      <c r="E144" s="27">
        <v>67751</v>
      </c>
      <c r="F144" s="13">
        <f>(E144-D144)*0.00086</f>
        <v>7.3564400000000001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38.086819999999996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  <mergeCell ref="A8:D8"/>
    <mergeCell ref="E8:F8"/>
    <mergeCell ref="A9:D9"/>
    <mergeCell ref="E9:F9"/>
    <mergeCell ref="A10:D10"/>
    <mergeCell ref="E10:F10"/>
    <mergeCell ref="A1:H1"/>
    <mergeCell ref="A3:H3"/>
    <mergeCell ref="J3:K7"/>
    <mergeCell ref="A4:H4"/>
    <mergeCell ref="A6:G6"/>
    <mergeCell ref="A7:D7"/>
    <mergeCell ref="E7:F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workbookViewId="0">
      <pane xSplit="2" ySplit="18" topLeftCell="C93" activePane="bottomRight" state="frozen"/>
      <selection pane="topRight" activeCell="C1" sqref="C1"/>
      <selection pane="bottomLeft" activeCell="A19" sqref="A19"/>
      <selection pane="bottomRight" activeCell="K87" sqref="K87"/>
    </sheetView>
  </sheetViews>
  <sheetFormatPr defaultRowHeight="15" x14ac:dyDescent="0.25"/>
  <cols>
    <col min="1" max="1" width="4.85546875" style="37" customWidth="1"/>
    <col min="2" max="2" width="12.7109375" style="37" customWidth="1"/>
    <col min="3" max="3" width="8.28515625" style="37" customWidth="1"/>
    <col min="4" max="4" width="11.140625" style="37" customWidth="1"/>
    <col min="5" max="5" width="11.28515625" style="16" customWidth="1"/>
    <col min="6" max="6" width="10.85546875" style="16" customWidth="1"/>
    <col min="7" max="7" width="11.85546875" style="18" customWidth="1"/>
    <col min="8" max="8" width="10.7109375" style="18" customWidth="1"/>
    <col min="9" max="9" width="2.140625" style="16" customWidth="1"/>
    <col min="10" max="10" width="25.28515625" style="24" customWidth="1"/>
    <col min="11" max="11" width="4.7109375" style="37" customWidth="1"/>
    <col min="12" max="12" width="10.7109375" style="37" bestFit="1" customWidth="1"/>
    <col min="13" max="19" width="9.140625" style="36"/>
  </cols>
  <sheetData>
    <row r="1" spans="1:19" ht="20.25" x14ac:dyDescent="0.25">
      <c r="A1" s="222" t="s">
        <v>16</v>
      </c>
      <c r="B1" s="222"/>
      <c r="C1" s="222"/>
      <c r="D1" s="222"/>
      <c r="E1" s="222"/>
      <c r="F1" s="222"/>
      <c r="G1" s="222"/>
      <c r="H1" s="222"/>
      <c r="I1" s="72"/>
      <c r="J1" s="72"/>
      <c r="K1" s="72"/>
      <c r="L1" s="71"/>
    </row>
    <row r="2" spans="1:19" ht="8.25" customHeight="1" x14ac:dyDescent="0.3">
      <c r="A2" s="35"/>
      <c r="B2" s="35"/>
      <c r="C2" s="35"/>
      <c r="D2" s="35"/>
      <c r="E2" s="35"/>
      <c r="F2" s="10"/>
      <c r="G2" s="11"/>
      <c r="H2" s="11"/>
      <c r="I2" s="126"/>
      <c r="J2" s="70"/>
      <c r="K2" s="65"/>
      <c r="L2" s="65"/>
    </row>
    <row r="3" spans="1:19" ht="32.25" customHeight="1" x14ac:dyDescent="0.25">
      <c r="A3" s="223" t="s">
        <v>40</v>
      </c>
      <c r="B3" s="223"/>
      <c r="C3" s="223"/>
      <c r="D3" s="223"/>
      <c r="E3" s="223"/>
      <c r="F3" s="223"/>
      <c r="G3" s="223"/>
      <c r="H3" s="223"/>
      <c r="I3" s="62" t="s">
        <v>22</v>
      </c>
      <c r="J3" s="211" t="s">
        <v>23</v>
      </c>
      <c r="K3" s="212"/>
      <c r="L3" s="65"/>
    </row>
    <row r="4" spans="1:19" ht="18.75" x14ac:dyDescent="0.25">
      <c r="A4" s="207" t="s">
        <v>82</v>
      </c>
      <c r="B4" s="207"/>
      <c r="C4" s="207"/>
      <c r="D4" s="207"/>
      <c r="E4" s="207"/>
      <c r="F4" s="207"/>
      <c r="G4" s="207"/>
      <c r="H4" s="207"/>
      <c r="I4" s="62"/>
      <c r="J4" s="213"/>
      <c r="K4" s="214"/>
      <c r="L4" s="65"/>
    </row>
    <row r="5" spans="1:19" ht="18.75" x14ac:dyDescent="0.25">
      <c r="A5" s="65"/>
      <c r="B5" s="65"/>
      <c r="C5" s="65"/>
      <c r="D5" s="65"/>
      <c r="E5" s="126"/>
      <c r="F5" s="126"/>
      <c r="G5" s="126"/>
      <c r="H5" s="126"/>
      <c r="I5" s="62"/>
      <c r="J5" s="213"/>
      <c r="K5" s="214"/>
      <c r="L5" s="65"/>
    </row>
    <row r="6" spans="1:19" ht="18.75" x14ac:dyDescent="0.25">
      <c r="A6" s="208" t="s">
        <v>17</v>
      </c>
      <c r="B6" s="209"/>
      <c r="C6" s="209"/>
      <c r="D6" s="209"/>
      <c r="E6" s="209"/>
      <c r="F6" s="209"/>
      <c r="G6" s="210"/>
      <c r="H6" s="69"/>
      <c r="I6" s="62"/>
      <c r="J6" s="213"/>
      <c r="K6" s="214"/>
      <c r="L6" s="65"/>
    </row>
    <row r="7" spans="1:19" ht="36" x14ac:dyDescent="0.25">
      <c r="A7" s="217" t="s">
        <v>5</v>
      </c>
      <c r="B7" s="217"/>
      <c r="C7" s="217"/>
      <c r="D7" s="217"/>
      <c r="E7" s="217" t="s">
        <v>6</v>
      </c>
      <c r="F7" s="217"/>
      <c r="G7" s="30" t="s">
        <v>83</v>
      </c>
      <c r="H7" s="128"/>
      <c r="I7" s="62"/>
      <c r="J7" s="215"/>
      <c r="K7" s="216"/>
      <c r="L7" s="65"/>
    </row>
    <row r="8" spans="1:19" ht="18.75" x14ac:dyDescent="0.25">
      <c r="A8" s="218" t="s">
        <v>7</v>
      </c>
      <c r="B8" s="218"/>
      <c r="C8" s="218"/>
      <c r="D8" s="218"/>
      <c r="E8" s="217" t="s">
        <v>8</v>
      </c>
      <c r="F8" s="217"/>
      <c r="G8" s="9"/>
      <c r="H8" s="63"/>
      <c r="I8" s="62"/>
      <c r="J8" s="61"/>
      <c r="K8" s="66"/>
      <c r="L8" s="65"/>
    </row>
    <row r="9" spans="1:19" ht="18.75" x14ac:dyDescent="0.25">
      <c r="A9" s="219" t="s">
        <v>9</v>
      </c>
      <c r="B9" s="220"/>
      <c r="C9" s="220"/>
      <c r="D9" s="221"/>
      <c r="E9" s="217"/>
      <c r="F9" s="217"/>
      <c r="G9" s="67"/>
      <c r="H9" s="63"/>
      <c r="I9" s="62"/>
      <c r="J9" s="61" t="s">
        <v>31</v>
      </c>
      <c r="K9" s="66"/>
      <c r="L9" s="65"/>
    </row>
    <row r="10" spans="1:19" ht="18.75" x14ac:dyDescent="0.25">
      <c r="A10" s="218" t="s">
        <v>10</v>
      </c>
      <c r="B10" s="218"/>
      <c r="C10" s="218"/>
      <c r="D10" s="218"/>
      <c r="E10" s="217" t="s">
        <v>11</v>
      </c>
      <c r="F10" s="217"/>
      <c r="G10" s="67">
        <v>115.28</v>
      </c>
      <c r="H10" s="63"/>
      <c r="I10" s="62"/>
      <c r="J10" s="61"/>
      <c r="K10" s="66"/>
      <c r="L10" s="65"/>
    </row>
    <row r="11" spans="1:19" x14ac:dyDescent="0.25">
      <c r="A11" s="225" t="s">
        <v>9</v>
      </c>
      <c r="B11" s="226"/>
      <c r="C11" s="226"/>
      <c r="D11" s="227"/>
      <c r="E11" s="217" t="s">
        <v>18</v>
      </c>
      <c r="F11" s="217"/>
      <c r="G11" s="64">
        <f>F137</f>
        <v>99.491254285714319</v>
      </c>
      <c r="H11" s="63"/>
      <c r="I11" s="62"/>
      <c r="J11" s="224" t="s">
        <v>84</v>
      </c>
      <c r="K11" s="224"/>
      <c r="L11" s="61"/>
    </row>
    <row r="12" spans="1:19" x14ac:dyDescent="0.25">
      <c r="A12" s="228"/>
      <c r="B12" s="229"/>
      <c r="C12" s="229"/>
      <c r="D12" s="230"/>
      <c r="E12" s="217" t="s">
        <v>19</v>
      </c>
      <c r="F12" s="217"/>
      <c r="G12" s="64">
        <f>G10-G11</f>
        <v>15.788745714285682</v>
      </c>
      <c r="H12" s="63"/>
      <c r="I12" s="62"/>
      <c r="J12" s="224"/>
      <c r="K12" s="224"/>
      <c r="L12" s="61"/>
    </row>
    <row r="13" spans="1:19" x14ac:dyDescent="0.25">
      <c r="A13" s="218" t="s">
        <v>12</v>
      </c>
      <c r="B13" s="218"/>
      <c r="C13" s="218"/>
      <c r="D13" s="218"/>
      <c r="E13" s="217" t="s">
        <v>13</v>
      </c>
      <c r="F13" s="217"/>
      <c r="G13" s="67">
        <v>0</v>
      </c>
      <c r="H13" s="63"/>
    </row>
    <row r="14" spans="1:19" x14ac:dyDescent="0.25">
      <c r="A14" s="218" t="s">
        <v>14</v>
      </c>
      <c r="B14" s="218"/>
      <c r="C14" s="218"/>
      <c r="D14" s="218"/>
      <c r="E14" s="217" t="s">
        <v>21</v>
      </c>
      <c r="F14" s="217"/>
      <c r="G14" s="64">
        <v>17.350000000000001</v>
      </c>
      <c r="H14" s="63"/>
    </row>
    <row r="15" spans="1:19" x14ac:dyDescent="0.25">
      <c r="A15" s="218"/>
      <c r="B15" s="218"/>
      <c r="C15" s="218"/>
      <c r="D15" s="218"/>
      <c r="E15" s="217" t="s">
        <v>20</v>
      </c>
      <c r="F15" s="217"/>
      <c r="G15" s="64"/>
      <c r="H15" s="63"/>
      <c r="I15" s="57"/>
      <c r="J15" s="56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5">
      <c r="G16" s="16"/>
      <c r="H16" s="16"/>
      <c r="Q16" s="45"/>
      <c r="R16" s="45"/>
    </row>
    <row r="17" spans="1:18" x14ac:dyDescent="0.25">
      <c r="Q17" s="45"/>
      <c r="R17" s="45"/>
    </row>
    <row r="18" spans="1:18" ht="36" x14ac:dyDescent="0.25">
      <c r="A18" s="1" t="s">
        <v>0</v>
      </c>
      <c r="B18" s="60" t="s">
        <v>1</v>
      </c>
      <c r="C18" s="1" t="s">
        <v>2</v>
      </c>
      <c r="D18" s="12" t="s">
        <v>81</v>
      </c>
      <c r="E18" s="12" t="s">
        <v>85</v>
      </c>
      <c r="F18" s="12" t="s">
        <v>32</v>
      </c>
      <c r="G18" s="59" t="s">
        <v>15</v>
      </c>
      <c r="H18" s="58" t="s">
        <v>35</v>
      </c>
      <c r="Q18" s="45"/>
      <c r="R18" s="45"/>
    </row>
    <row r="19" spans="1:18" x14ac:dyDescent="0.25">
      <c r="A19" s="3">
        <v>1</v>
      </c>
      <c r="B19" s="3">
        <v>49694375</v>
      </c>
      <c r="C19" s="3">
        <v>51.7</v>
      </c>
      <c r="D19" s="25">
        <v>41747</v>
      </c>
      <c r="E19" s="25">
        <v>43473</v>
      </c>
      <c r="F19" s="2">
        <f t="shared" ref="F19:F81" si="0">(E19-D19)*0.00086</f>
        <v>1.4843599999999999</v>
      </c>
      <c r="G19" s="14">
        <f>C19/6908.6*$G$12</f>
        <v>0.118153917353526</v>
      </c>
      <c r="H19" s="15">
        <f>F19+G19</f>
        <v>1.6025139173535259</v>
      </c>
      <c r="Q19" s="45"/>
      <c r="R19" s="45"/>
    </row>
    <row r="20" spans="1:18" x14ac:dyDescent="0.25">
      <c r="A20" s="3">
        <v>2</v>
      </c>
      <c r="B20" s="3">
        <v>49694370</v>
      </c>
      <c r="C20" s="3">
        <v>48.8</v>
      </c>
      <c r="D20" s="25">
        <v>32376</v>
      </c>
      <c r="E20" s="25">
        <v>33678</v>
      </c>
      <c r="F20" s="2">
        <f t="shared" si="0"/>
        <v>1.11972</v>
      </c>
      <c r="G20" s="14">
        <f>C20/6908.6*$G$12</f>
        <v>0.11152632817895683</v>
      </c>
      <c r="H20" s="15">
        <f t="shared" ref="H20:H83" si="1">F20+G20</f>
        <v>1.231246328178957</v>
      </c>
      <c r="Q20" s="45"/>
      <c r="R20" s="45"/>
    </row>
    <row r="21" spans="1:18" x14ac:dyDescent="0.25">
      <c r="A21" s="3">
        <v>3</v>
      </c>
      <c r="B21" s="3">
        <v>49694359</v>
      </c>
      <c r="C21" s="3">
        <v>79.8</v>
      </c>
      <c r="D21" s="25">
        <v>36310</v>
      </c>
      <c r="E21" s="25">
        <v>37878</v>
      </c>
      <c r="F21" s="2">
        <f t="shared" si="0"/>
        <v>1.3484799999999999</v>
      </c>
      <c r="G21" s="14">
        <f>C21/6908.6*$G$12</f>
        <v>0.18237297107952369</v>
      </c>
      <c r="H21" s="15">
        <f t="shared" si="1"/>
        <v>1.5308529710795236</v>
      </c>
      <c r="Q21" s="45"/>
      <c r="R21" s="45"/>
    </row>
    <row r="22" spans="1:18" x14ac:dyDescent="0.25">
      <c r="A22" s="3">
        <v>4</v>
      </c>
      <c r="B22" s="3">
        <v>49694358</v>
      </c>
      <c r="C22" s="3">
        <v>84.3</v>
      </c>
      <c r="D22" s="25">
        <v>76835</v>
      </c>
      <c r="E22" s="25">
        <v>80048</v>
      </c>
      <c r="F22" s="2">
        <f t="shared" si="0"/>
        <v>2.7631799999999997</v>
      </c>
      <c r="G22" s="14">
        <f>C22/6908.6*$G$12</f>
        <v>0.19265716117799306</v>
      </c>
      <c r="H22" s="15">
        <f t="shared" si="1"/>
        <v>2.955837161177993</v>
      </c>
      <c r="Q22" s="45"/>
      <c r="R22" s="45"/>
    </row>
    <row r="23" spans="1:18" x14ac:dyDescent="0.25">
      <c r="A23" s="3">
        <v>5</v>
      </c>
      <c r="B23" s="3">
        <v>49694360</v>
      </c>
      <c r="C23" s="3">
        <v>84.4</v>
      </c>
      <c r="D23" s="25">
        <v>54462</v>
      </c>
      <c r="E23" s="25">
        <v>56700</v>
      </c>
      <c r="F23" s="2">
        <f t="shared" si="0"/>
        <v>1.9246799999999999</v>
      </c>
      <c r="G23" s="14">
        <f t="shared" ref="G23:G86" si="2">C23*$G$12/6908.6</f>
        <v>0.19288569873573685</v>
      </c>
      <c r="H23" s="15">
        <f t="shared" si="1"/>
        <v>2.1175656987357367</v>
      </c>
      <c r="Q23" s="45"/>
      <c r="R23" s="45"/>
    </row>
    <row r="24" spans="1:18" x14ac:dyDescent="0.25">
      <c r="A24" s="3">
        <v>6</v>
      </c>
      <c r="B24" s="3">
        <v>49694353</v>
      </c>
      <c r="C24" s="3">
        <v>57.9</v>
      </c>
      <c r="D24" s="25">
        <v>20094</v>
      </c>
      <c r="E24" s="25">
        <v>20973</v>
      </c>
      <c r="F24" s="2">
        <f t="shared" si="0"/>
        <v>0.75593999999999995</v>
      </c>
      <c r="G24" s="14">
        <f t="shared" si="2"/>
        <v>0.13232324593363937</v>
      </c>
      <c r="H24" s="15">
        <f t="shared" si="1"/>
        <v>0.88826324593363926</v>
      </c>
      <c r="Q24" s="45"/>
      <c r="R24" s="45"/>
    </row>
    <row r="25" spans="1:18" x14ac:dyDescent="0.25">
      <c r="A25" s="3">
        <v>7</v>
      </c>
      <c r="B25" s="3">
        <v>49694367</v>
      </c>
      <c r="C25" s="3">
        <v>43.1</v>
      </c>
      <c r="D25" s="25">
        <v>26554</v>
      </c>
      <c r="E25" s="25">
        <v>27676</v>
      </c>
      <c r="F25" s="2">
        <f t="shared" si="0"/>
        <v>0.96492</v>
      </c>
      <c r="G25" s="14">
        <f t="shared" si="2"/>
        <v>9.849968738756229E-2</v>
      </c>
      <c r="H25" s="15">
        <f t="shared" si="1"/>
        <v>1.0634196873875623</v>
      </c>
      <c r="Q25" s="45"/>
      <c r="R25" s="45"/>
    </row>
    <row r="26" spans="1:18" x14ac:dyDescent="0.25">
      <c r="A26" s="3">
        <v>8</v>
      </c>
      <c r="B26" s="53">
        <v>49694352</v>
      </c>
      <c r="C26" s="3">
        <v>45.5</v>
      </c>
      <c r="D26" s="25">
        <v>27726</v>
      </c>
      <c r="E26" s="25">
        <v>29084</v>
      </c>
      <c r="F26" s="2">
        <f t="shared" si="0"/>
        <v>1.16788</v>
      </c>
      <c r="G26" s="14">
        <f t="shared" si="2"/>
        <v>0.10398458877341263</v>
      </c>
      <c r="H26" s="15">
        <f t="shared" si="1"/>
        <v>1.2718645887734126</v>
      </c>
      <c r="L26" s="54" t="s">
        <v>46</v>
      </c>
      <c r="Q26" s="45"/>
      <c r="R26" s="45"/>
    </row>
    <row r="27" spans="1:18" x14ac:dyDescent="0.25">
      <c r="A27" s="3">
        <v>9</v>
      </c>
      <c r="B27" s="53">
        <v>49694372</v>
      </c>
      <c r="C27" s="3">
        <v>52</v>
      </c>
      <c r="D27" s="25">
        <v>19330</v>
      </c>
      <c r="E27" s="25">
        <v>19490</v>
      </c>
      <c r="F27" s="2">
        <f t="shared" si="0"/>
        <v>0.1376</v>
      </c>
      <c r="G27" s="14">
        <f t="shared" si="2"/>
        <v>0.11883953002675729</v>
      </c>
      <c r="H27" s="15">
        <f t="shared" si="1"/>
        <v>0.25643953002675729</v>
      </c>
      <c r="Q27" s="45"/>
      <c r="R27" s="45"/>
    </row>
    <row r="28" spans="1:18" x14ac:dyDescent="0.25">
      <c r="A28" s="3">
        <v>10</v>
      </c>
      <c r="B28" s="4">
        <v>49694378</v>
      </c>
      <c r="C28" s="3">
        <v>52.6</v>
      </c>
      <c r="D28" s="25">
        <v>40858</v>
      </c>
      <c r="E28" s="25">
        <v>42622</v>
      </c>
      <c r="F28" s="2">
        <f t="shared" si="0"/>
        <v>1.5170399999999999</v>
      </c>
      <c r="G28" s="14">
        <f t="shared" si="2"/>
        <v>0.12021075537321987</v>
      </c>
      <c r="H28" s="15">
        <f t="shared" si="1"/>
        <v>1.6372507553732198</v>
      </c>
      <c r="Q28" s="45"/>
      <c r="R28" s="45"/>
    </row>
    <row r="29" spans="1:18" x14ac:dyDescent="0.25">
      <c r="A29" s="3">
        <v>11</v>
      </c>
      <c r="B29" s="4">
        <v>49694373</v>
      </c>
      <c r="C29" s="3">
        <v>50.5</v>
      </c>
      <c r="D29" s="25">
        <v>11882</v>
      </c>
      <c r="E29" s="25">
        <v>12177</v>
      </c>
      <c r="F29" s="2">
        <f t="shared" si="0"/>
        <v>0.25369999999999998</v>
      </c>
      <c r="G29" s="14">
        <f t="shared" si="2"/>
        <v>0.11541146666060083</v>
      </c>
      <c r="H29" s="15">
        <f t="shared" si="1"/>
        <v>0.3691114666606008</v>
      </c>
      <c r="Q29" s="45"/>
      <c r="R29" s="45"/>
    </row>
    <row r="30" spans="1:18" x14ac:dyDescent="0.25">
      <c r="A30" s="3">
        <v>12</v>
      </c>
      <c r="B30" s="4">
        <v>49694377</v>
      </c>
      <c r="C30" s="3">
        <v>80.900000000000006</v>
      </c>
      <c r="D30" s="25">
        <v>31807</v>
      </c>
      <c r="E30" s="25">
        <v>33046</v>
      </c>
      <c r="F30" s="2">
        <f t="shared" si="0"/>
        <v>1.0655399999999999</v>
      </c>
      <c r="G30" s="14">
        <f t="shared" si="2"/>
        <v>0.18488688421470512</v>
      </c>
      <c r="H30" s="15">
        <f t="shared" si="1"/>
        <v>1.250426884214705</v>
      </c>
      <c r="Q30" s="45"/>
      <c r="R30" s="45"/>
    </row>
    <row r="31" spans="1:18" x14ac:dyDescent="0.25">
      <c r="A31" s="3">
        <v>13</v>
      </c>
      <c r="B31" s="53">
        <v>49694366</v>
      </c>
      <c r="C31" s="3">
        <v>83.6</v>
      </c>
      <c r="D31" s="25">
        <v>38083</v>
      </c>
      <c r="E31" s="25">
        <v>39636</v>
      </c>
      <c r="F31" s="2">
        <f t="shared" si="0"/>
        <v>1.33558</v>
      </c>
      <c r="G31" s="14">
        <f t="shared" si="2"/>
        <v>0.1910573982737867</v>
      </c>
      <c r="H31" s="15">
        <f t="shared" si="1"/>
        <v>1.5266373982737866</v>
      </c>
      <c r="L31" s="54" t="s">
        <v>47</v>
      </c>
      <c r="Q31" s="45"/>
      <c r="R31" s="45"/>
    </row>
    <row r="32" spans="1:18" x14ac:dyDescent="0.25">
      <c r="A32" s="3">
        <v>14</v>
      </c>
      <c r="B32" s="53">
        <v>48446947</v>
      </c>
      <c r="C32" s="3">
        <v>85</v>
      </c>
      <c r="D32" s="25">
        <v>44849</v>
      </c>
      <c r="E32" s="25">
        <v>46564</v>
      </c>
      <c r="F32" s="2">
        <f t="shared" si="0"/>
        <v>1.4748999999999999</v>
      </c>
      <c r="G32" s="14">
        <f t="shared" si="2"/>
        <v>0.19425692408219941</v>
      </c>
      <c r="H32" s="15">
        <f t="shared" si="1"/>
        <v>1.6691569240821993</v>
      </c>
      <c r="Q32" s="45"/>
      <c r="R32" s="45"/>
    </row>
    <row r="33" spans="1:18" x14ac:dyDescent="0.25">
      <c r="A33" s="3">
        <v>15</v>
      </c>
      <c r="B33" s="3">
        <v>49694351</v>
      </c>
      <c r="C33" s="3">
        <v>57.9</v>
      </c>
      <c r="D33" s="25">
        <v>29056</v>
      </c>
      <c r="E33" s="25">
        <v>30338</v>
      </c>
      <c r="F33" s="2">
        <f t="shared" si="0"/>
        <v>1.1025199999999999</v>
      </c>
      <c r="G33" s="14">
        <f t="shared" si="2"/>
        <v>0.13232324593363937</v>
      </c>
      <c r="H33" s="15">
        <f t="shared" si="1"/>
        <v>1.2348432459336394</v>
      </c>
      <c r="Q33" s="45"/>
      <c r="R33" s="45"/>
    </row>
    <row r="34" spans="1:18" x14ac:dyDescent="0.25">
      <c r="A34" s="3">
        <v>16</v>
      </c>
      <c r="B34" s="3">
        <v>49694368</v>
      </c>
      <c r="C34" s="3">
        <v>42.3</v>
      </c>
      <c r="D34" s="25">
        <v>23214</v>
      </c>
      <c r="E34" s="25">
        <v>23896</v>
      </c>
      <c r="F34" s="2">
        <f t="shared" si="0"/>
        <v>0.58651999999999993</v>
      </c>
      <c r="G34" s="14">
        <f t="shared" si="2"/>
        <v>9.6671386925612182E-2</v>
      </c>
      <c r="H34" s="15">
        <f t="shared" si="1"/>
        <v>0.6831913869256121</v>
      </c>
      <c r="Q34" s="45"/>
      <c r="R34" s="45"/>
    </row>
    <row r="35" spans="1:18" x14ac:dyDescent="0.25">
      <c r="A35" s="3">
        <v>17</v>
      </c>
      <c r="B35" s="3">
        <v>49694356</v>
      </c>
      <c r="C35" s="3">
        <v>45.8</v>
      </c>
      <c r="D35" s="25">
        <v>28240</v>
      </c>
      <c r="E35" s="25">
        <v>28872</v>
      </c>
      <c r="F35" s="2">
        <f t="shared" si="0"/>
        <v>0.54352</v>
      </c>
      <c r="G35" s="14">
        <f t="shared" si="2"/>
        <v>0.10467020144664391</v>
      </c>
      <c r="H35" s="15">
        <f t="shared" si="1"/>
        <v>0.64819020144664385</v>
      </c>
      <c r="Q35" s="45"/>
      <c r="R35" s="45"/>
    </row>
    <row r="36" spans="1:18" x14ac:dyDescent="0.25">
      <c r="A36" s="3">
        <v>18</v>
      </c>
      <c r="B36" s="3">
        <v>49694371</v>
      </c>
      <c r="C36" s="3">
        <v>51.9</v>
      </c>
      <c r="D36" s="25">
        <v>28113</v>
      </c>
      <c r="E36" s="25">
        <v>29308</v>
      </c>
      <c r="F36" s="2">
        <f t="shared" si="0"/>
        <v>1.0277000000000001</v>
      </c>
      <c r="G36" s="14">
        <f t="shared" si="2"/>
        <v>0.11861099246901352</v>
      </c>
      <c r="H36" s="15">
        <f t="shared" si="1"/>
        <v>1.1463109924690136</v>
      </c>
      <c r="Q36" s="45"/>
      <c r="R36" s="45"/>
    </row>
    <row r="37" spans="1:18" x14ac:dyDescent="0.25">
      <c r="A37" s="3">
        <v>19</v>
      </c>
      <c r="B37" s="3">
        <v>49694357</v>
      </c>
      <c r="C37" s="3">
        <v>52.8</v>
      </c>
      <c r="D37" s="25">
        <v>2057</v>
      </c>
      <c r="E37" s="25">
        <v>2057</v>
      </c>
      <c r="F37" s="2">
        <f t="shared" si="0"/>
        <v>0</v>
      </c>
      <c r="G37" s="14">
        <f t="shared" si="2"/>
        <v>0.12066783048870738</v>
      </c>
      <c r="H37" s="15">
        <f t="shared" si="1"/>
        <v>0.12066783048870738</v>
      </c>
      <c r="Q37" s="45"/>
      <c r="R37" s="45"/>
    </row>
    <row r="38" spans="1:18" x14ac:dyDescent="0.25">
      <c r="A38" s="3">
        <v>20</v>
      </c>
      <c r="B38" s="3">
        <v>49690023</v>
      </c>
      <c r="C38" s="3">
        <v>50.8</v>
      </c>
      <c r="D38" s="25">
        <v>9481</v>
      </c>
      <c r="E38" s="25">
        <v>9481</v>
      </c>
      <c r="F38" s="2">
        <f t="shared" si="0"/>
        <v>0</v>
      </c>
      <c r="G38" s="14">
        <f t="shared" si="2"/>
        <v>0.11609707933383212</v>
      </c>
      <c r="H38" s="15">
        <f t="shared" si="1"/>
        <v>0.11609707933383212</v>
      </c>
      <c r="Q38" s="45"/>
      <c r="R38" s="45"/>
    </row>
    <row r="39" spans="1:18" x14ac:dyDescent="0.25">
      <c r="A39" s="3">
        <v>21</v>
      </c>
      <c r="B39" s="3">
        <v>49690017</v>
      </c>
      <c r="C39" s="3">
        <v>80.7</v>
      </c>
      <c r="D39" s="26">
        <v>20047</v>
      </c>
      <c r="E39" s="26">
        <v>20229</v>
      </c>
      <c r="F39" s="2">
        <f t="shared" si="0"/>
        <v>0.15651999999999999</v>
      </c>
      <c r="G39" s="14">
        <f t="shared" si="2"/>
        <v>0.18442980909921758</v>
      </c>
      <c r="H39" s="15">
        <f t="shared" si="1"/>
        <v>0.34094980909921757</v>
      </c>
      <c r="Q39" s="45"/>
      <c r="R39" s="45"/>
    </row>
    <row r="40" spans="1:18" x14ac:dyDescent="0.25">
      <c r="A40" s="3">
        <v>22</v>
      </c>
      <c r="B40" s="3">
        <v>49690009</v>
      </c>
      <c r="C40" s="3">
        <v>86.3</v>
      </c>
      <c r="D40" s="26">
        <v>41090</v>
      </c>
      <c r="E40" s="26">
        <v>42420</v>
      </c>
      <c r="F40" s="2">
        <f t="shared" si="0"/>
        <v>1.1437999999999999</v>
      </c>
      <c r="G40" s="14">
        <f t="shared" si="2"/>
        <v>0.19722791233286835</v>
      </c>
      <c r="H40" s="15">
        <f t="shared" si="1"/>
        <v>1.3410279123328683</v>
      </c>
      <c r="Q40" s="45"/>
      <c r="R40" s="45"/>
    </row>
    <row r="41" spans="1:18" x14ac:dyDescent="0.25">
      <c r="A41" s="3">
        <v>23</v>
      </c>
      <c r="B41" s="3">
        <v>49690012</v>
      </c>
      <c r="C41" s="3">
        <v>87.1</v>
      </c>
      <c r="D41" s="26">
        <v>49829</v>
      </c>
      <c r="E41" s="26">
        <v>51562</v>
      </c>
      <c r="F41" s="2">
        <f t="shared" si="0"/>
        <v>1.49038</v>
      </c>
      <c r="G41" s="14">
        <f t="shared" si="2"/>
        <v>0.19905621279481844</v>
      </c>
      <c r="H41" s="15">
        <f t="shared" si="1"/>
        <v>1.6894362127948184</v>
      </c>
      <c r="Q41" s="45"/>
      <c r="R41" s="45"/>
    </row>
    <row r="42" spans="1:18" x14ac:dyDescent="0.25">
      <c r="A42" s="3">
        <v>24</v>
      </c>
      <c r="B42" s="3">
        <v>49694361</v>
      </c>
      <c r="C42" s="3">
        <v>57.4</v>
      </c>
      <c r="D42" s="26">
        <v>27372</v>
      </c>
      <c r="E42" s="26">
        <v>28143</v>
      </c>
      <c r="F42" s="2">
        <f t="shared" si="0"/>
        <v>0.66305999999999998</v>
      </c>
      <c r="G42" s="14">
        <f t="shared" si="2"/>
        <v>0.13118055814492052</v>
      </c>
      <c r="H42" s="15">
        <f t="shared" si="1"/>
        <v>0.79424055814492056</v>
      </c>
      <c r="Q42" s="45"/>
      <c r="R42" s="45"/>
    </row>
    <row r="43" spans="1:18" x14ac:dyDescent="0.25">
      <c r="A43" s="3">
        <v>25</v>
      </c>
      <c r="B43" s="3">
        <v>49694376</v>
      </c>
      <c r="C43" s="3">
        <v>42.6</v>
      </c>
      <c r="D43" s="26">
        <v>8672</v>
      </c>
      <c r="E43" s="26">
        <v>8672</v>
      </c>
      <c r="F43" s="2">
        <f t="shared" si="0"/>
        <v>0</v>
      </c>
      <c r="G43" s="14">
        <f t="shared" si="2"/>
        <v>9.7356999598843488E-2</v>
      </c>
      <c r="H43" s="15">
        <f t="shared" si="1"/>
        <v>9.7356999598843488E-2</v>
      </c>
      <c r="Q43" s="45"/>
      <c r="R43" s="45"/>
    </row>
    <row r="44" spans="1:18" x14ac:dyDescent="0.25">
      <c r="A44" s="3">
        <v>26</v>
      </c>
      <c r="B44" s="3">
        <v>49690027</v>
      </c>
      <c r="C44" s="3">
        <v>45.7</v>
      </c>
      <c r="D44" s="26">
        <v>20312</v>
      </c>
      <c r="E44" s="26">
        <v>21439</v>
      </c>
      <c r="F44" s="2">
        <f t="shared" si="0"/>
        <v>0.96921999999999997</v>
      </c>
      <c r="G44" s="14">
        <f t="shared" si="2"/>
        <v>0.10444166388890015</v>
      </c>
      <c r="H44" s="15">
        <f t="shared" si="1"/>
        <v>1.0736616638889001</v>
      </c>
      <c r="Q44" s="45"/>
      <c r="R44" s="45"/>
    </row>
    <row r="45" spans="1:18" x14ac:dyDescent="0.25">
      <c r="A45" s="3">
        <v>27</v>
      </c>
      <c r="B45" s="3">
        <v>49694363</v>
      </c>
      <c r="C45" s="3">
        <v>52.1</v>
      </c>
      <c r="D45" s="26">
        <v>37236</v>
      </c>
      <c r="E45" s="26">
        <v>38490</v>
      </c>
      <c r="F45" s="2">
        <f t="shared" si="0"/>
        <v>1.0784400000000001</v>
      </c>
      <c r="G45" s="14">
        <f t="shared" si="2"/>
        <v>0.11906806758450106</v>
      </c>
      <c r="H45" s="15">
        <f t="shared" si="1"/>
        <v>1.1975080675845011</v>
      </c>
      <c r="Q45" s="45"/>
      <c r="R45" s="45"/>
    </row>
    <row r="46" spans="1:18" x14ac:dyDescent="0.25">
      <c r="A46" s="3">
        <v>28</v>
      </c>
      <c r="B46" s="3">
        <v>49690013</v>
      </c>
      <c r="C46" s="3">
        <v>52.6</v>
      </c>
      <c r="D46" s="26">
        <v>39851</v>
      </c>
      <c r="E46" s="26">
        <v>41453</v>
      </c>
      <c r="F46" s="2">
        <f t="shared" si="0"/>
        <v>1.3777200000000001</v>
      </c>
      <c r="G46" s="14">
        <f t="shared" si="2"/>
        <v>0.12021075537321987</v>
      </c>
      <c r="H46" s="15">
        <f t="shared" si="1"/>
        <v>1.49793075537322</v>
      </c>
      <c r="Q46" s="45"/>
      <c r="R46" s="45"/>
    </row>
    <row r="47" spans="1:18" x14ac:dyDescent="0.25">
      <c r="A47" s="3">
        <v>29</v>
      </c>
      <c r="B47" s="3">
        <v>49694355</v>
      </c>
      <c r="C47" s="3">
        <v>50.3</v>
      </c>
      <c r="D47" s="26">
        <v>32369</v>
      </c>
      <c r="E47" s="26">
        <v>33623</v>
      </c>
      <c r="F47" s="2">
        <f t="shared" si="0"/>
        <v>1.0784400000000001</v>
      </c>
      <c r="G47" s="14">
        <f t="shared" si="2"/>
        <v>0.1149543915451133</v>
      </c>
      <c r="H47" s="15">
        <f t="shared" si="1"/>
        <v>1.1933943915451133</v>
      </c>
      <c r="Q47" s="45"/>
      <c r="R47" s="45"/>
    </row>
    <row r="48" spans="1:18" x14ac:dyDescent="0.25">
      <c r="A48" s="3">
        <v>30</v>
      </c>
      <c r="B48" s="3">
        <v>48446938</v>
      </c>
      <c r="C48" s="3">
        <v>79</v>
      </c>
      <c r="D48" s="26">
        <v>33591</v>
      </c>
      <c r="E48" s="26">
        <v>34610</v>
      </c>
      <c r="F48" s="2">
        <f t="shared" si="0"/>
        <v>0.87634000000000001</v>
      </c>
      <c r="G48" s="14">
        <f t="shared" si="2"/>
        <v>0.18054467061757359</v>
      </c>
      <c r="H48" s="15">
        <f t="shared" si="1"/>
        <v>1.0568846706175736</v>
      </c>
      <c r="Q48" s="45"/>
      <c r="R48" s="45"/>
    </row>
    <row r="49" spans="1:18" x14ac:dyDescent="0.25">
      <c r="A49" s="3">
        <v>31</v>
      </c>
      <c r="B49" s="3">
        <v>49690019</v>
      </c>
      <c r="C49" s="3">
        <v>86</v>
      </c>
      <c r="D49" s="26">
        <v>53148</v>
      </c>
      <c r="E49" s="26">
        <v>55259</v>
      </c>
      <c r="F49" s="2">
        <f t="shared" si="0"/>
        <v>1.8154599999999999</v>
      </c>
      <c r="G49" s="14">
        <f t="shared" si="2"/>
        <v>0.19654229965963704</v>
      </c>
      <c r="H49" s="15">
        <f t="shared" si="1"/>
        <v>2.012002299659637</v>
      </c>
      <c r="Q49" s="45"/>
      <c r="R49" s="45"/>
    </row>
    <row r="50" spans="1:18" x14ac:dyDescent="0.25">
      <c r="A50" s="3">
        <v>32</v>
      </c>
      <c r="B50" s="3">
        <v>49690026</v>
      </c>
      <c r="C50" s="3">
        <v>87.4</v>
      </c>
      <c r="D50" s="26">
        <v>50156</v>
      </c>
      <c r="E50" s="26">
        <v>52352</v>
      </c>
      <c r="F50" s="2">
        <f t="shared" si="0"/>
        <v>1.88856</v>
      </c>
      <c r="G50" s="14">
        <f t="shared" si="2"/>
        <v>0.19974182546804978</v>
      </c>
      <c r="H50" s="15">
        <f t="shared" si="1"/>
        <v>2.0883018254680499</v>
      </c>
      <c r="Q50" s="45"/>
      <c r="R50" s="45"/>
    </row>
    <row r="51" spans="1:18" x14ac:dyDescent="0.25">
      <c r="A51" s="3">
        <v>33</v>
      </c>
      <c r="B51" s="3">
        <v>49694364</v>
      </c>
      <c r="C51" s="3">
        <v>57.1</v>
      </c>
      <c r="D51" s="26">
        <v>29569</v>
      </c>
      <c r="E51" s="26">
        <v>30649</v>
      </c>
      <c r="F51" s="2">
        <f t="shared" si="0"/>
        <v>0.92879999999999996</v>
      </c>
      <c r="G51" s="14">
        <f t="shared" si="2"/>
        <v>0.13049494547168924</v>
      </c>
      <c r="H51" s="15">
        <f t="shared" si="1"/>
        <v>1.0592949454716891</v>
      </c>
      <c r="Q51" s="45"/>
      <c r="R51" s="45"/>
    </row>
    <row r="52" spans="1:18" x14ac:dyDescent="0.25">
      <c r="A52" s="3">
        <v>34</v>
      </c>
      <c r="B52" s="3">
        <v>49690020</v>
      </c>
      <c r="C52" s="3">
        <v>42.9</v>
      </c>
      <c r="D52" s="26">
        <v>15157</v>
      </c>
      <c r="E52" s="26">
        <v>15795</v>
      </c>
      <c r="F52" s="2">
        <f t="shared" si="0"/>
        <v>0.54867999999999995</v>
      </c>
      <c r="G52" s="14">
        <f t="shared" si="2"/>
        <v>9.8042612272074767E-2</v>
      </c>
      <c r="H52" s="15">
        <f t="shared" si="1"/>
        <v>0.64672261227207473</v>
      </c>
      <c r="Q52" s="45"/>
      <c r="R52" s="45"/>
    </row>
    <row r="53" spans="1:18" x14ac:dyDescent="0.25">
      <c r="A53" s="3">
        <v>35</v>
      </c>
      <c r="B53" s="3">
        <v>49690028</v>
      </c>
      <c r="C53" s="3">
        <v>44.3</v>
      </c>
      <c r="D53" s="26">
        <v>24792</v>
      </c>
      <c r="E53" s="26">
        <v>25723</v>
      </c>
      <c r="F53" s="2">
        <f t="shared" si="0"/>
        <v>0.80065999999999993</v>
      </c>
      <c r="G53" s="14">
        <f t="shared" si="2"/>
        <v>0.10124213808048746</v>
      </c>
      <c r="H53" s="15">
        <f t="shared" si="1"/>
        <v>0.90190213808048736</v>
      </c>
      <c r="Q53" s="45"/>
      <c r="R53" s="45"/>
    </row>
    <row r="54" spans="1:18" x14ac:dyDescent="0.25">
      <c r="A54" s="3">
        <v>36</v>
      </c>
      <c r="B54" s="3">
        <v>49690015</v>
      </c>
      <c r="C54" s="3">
        <v>51.7</v>
      </c>
      <c r="D54" s="26">
        <v>34579</v>
      </c>
      <c r="E54" s="26">
        <v>36195</v>
      </c>
      <c r="F54" s="2">
        <f t="shared" si="0"/>
        <v>1.3897599999999999</v>
      </c>
      <c r="G54" s="14">
        <f t="shared" si="2"/>
        <v>0.118153917353526</v>
      </c>
      <c r="H54" s="15">
        <f t="shared" si="1"/>
        <v>1.5079139173535259</v>
      </c>
      <c r="Q54" s="45"/>
      <c r="R54" s="45"/>
    </row>
    <row r="55" spans="1:18" x14ac:dyDescent="0.25">
      <c r="A55" s="3">
        <v>37</v>
      </c>
      <c r="B55" s="3">
        <v>49690008</v>
      </c>
      <c r="C55" s="3">
        <v>52.3</v>
      </c>
      <c r="D55" s="26">
        <v>33225</v>
      </c>
      <c r="E55" s="26">
        <v>34516</v>
      </c>
      <c r="F55" s="2">
        <f t="shared" si="0"/>
        <v>1.11026</v>
      </c>
      <c r="G55" s="14">
        <f t="shared" si="2"/>
        <v>0.11952514269998857</v>
      </c>
      <c r="H55" s="15">
        <f t="shared" si="1"/>
        <v>1.2297851426999886</v>
      </c>
      <c r="Q55" s="45"/>
      <c r="R55" s="45"/>
    </row>
    <row r="56" spans="1:18" x14ac:dyDescent="0.25">
      <c r="A56" s="3">
        <v>38</v>
      </c>
      <c r="B56" s="3">
        <v>49690029</v>
      </c>
      <c r="C56" s="3">
        <v>50.2</v>
      </c>
      <c r="D56" s="26">
        <v>19780</v>
      </c>
      <c r="E56" s="26">
        <v>19780</v>
      </c>
      <c r="F56" s="2">
        <f t="shared" si="0"/>
        <v>0</v>
      </c>
      <c r="G56" s="14">
        <f t="shared" si="2"/>
        <v>0.11472585398736955</v>
      </c>
      <c r="H56" s="15">
        <f t="shared" si="1"/>
        <v>0.11472585398736955</v>
      </c>
      <c r="J56" s="24" t="s">
        <v>61</v>
      </c>
      <c r="Q56" s="45"/>
      <c r="R56" s="45"/>
    </row>
    <row r="57" spans="1:18" x14ac:dyDescent="0.25">
      <c r="A57" s="3">
        <v>39</v>
      </c>
      <c r="B57" s="3">
        <v>49690016</v>
      </c>
      <c r="C57" s="3">
        <v>79.7</v>
      </c>
      <c r="D57" s="26">
        <v>21222</v>
      </c>
      <c r="E57" s="26">
        <v>22214</v>
      </c>
      <c r="F57" s="2">
        <f t="shared" si="0"/>
        <v>0.85311999999999999</v>
      </c>
      <c r="G57" s="14">
        <f t="shared" si="2"/>
        <v>0.18214443352177992</v>
      </c>
      <c r="H57" s="15">
        <f t="shared" si="1"/>
        <v>1.03526443352178</v>
      </c>
      <c r="Q57" s="45"/>
      <c r="R57" s="45"/>
    </row>
    <row r="58" spans="1:18" x14ac:dyDescent="0.25">
      <c r="A58" s="3">
        <v>40</v>
      </c>
      <c r="B58" s="3">
        <v>49690024</v>
      </c>
      <c r="C58" s="3">
        <v>86.4</v>
      </c>
      <c r="D58" s="26">
        <v>29790</v>
      </c>
      <c r="E58" s="26">
        <v>29790</v>
      </c>
      <c r="F58" s="2">
        <f t="shared" si="0"/>
        <v>0</v>
      </c>
      <c r="G58" s="14">
        <f t="shared" si="2"/>
        <v>0.19745644989061215</v>
      </c>
      <c r="H58" s="15">
        <f t="shared" si="1"/>
        <v>0.19745644989061215</v>
      </c>
      <c r="Q58" s="45"/>
      <c r="R58" s="45"/>
    </row>
    <row r="59" spans="1:18" x14ac:dyDescent="0.25">
      <c r="A59" s="3">
        <v>41</v>
      </c>
      <c r="B59" s="3">
        <v>49690035</v>
      </c>
      <c r="C59" s="3">
        <v>87.4</v>
      </c>
      <c r="D59" s="26">
        <v>42075</v>
      </c>
      <c r="E59" s="26">
        <v>43415</v>
      </c>
      <c r="F59" s="2">
        <f t="shared" si="0"/>
        <v>1.1523999999999999</v>
      </c>
      <c r="G59" s="14">
        <f t="shared" si="2"/>
        <v>0.19974182546804978</v>
      </c>
      <c r="H59" s="15">
        <f t="shared" si="1"/>
        <v>1.3521418254680497</v>
      </c>
      <c r="Q59" s="45"/>
      <c r="R59" s="45"/>
    </row>
    <row r="60" spans="1:18" x14ac:dyDescent="0.25">
      <c r="A60" s="3">
        <v>42</v>
      </c>
      <c r="B60" s="3">
        <v>49690040</v>
      </c>
      <c r="C60" s="3">
        <v>57.4</v>
      </c>
      <c r="D60" s="26">
        <v>27837</v>
      </c>
      <c r="E60" s="26">
        <v>28774</v>
      </c>
      <c r="F60" s="2">
        <f t="shared" si="0"/>
        <v>0.80581999999999998</v>
      </c>
      <c r="G60" s="14">
        <f t="shared" si="2"/>
        <v>0.13118055814492052</v>
      </c>
      <c r="H60" s="15">
        <f t="shared" si="1"/>
        <v>0.93700055814492056</v>
      </c>
      <c r="Q60" s="45"/>
      <c r="R60" s="45"/>
    </row>
    <row r="61" spans="1:18" x14ac:dyDescent="0.25">
      <c r="A61" s="3">
        <v>43</v>
      </c>
      <c r="B61" s="3">
        <v>49690038</v>
      </c>
      <c r="C61" s="3">
        <v>42.4</v>
      </c>
      <c r="D61" s="26">
        <v>24386</v>
      </c>
      <c r="E61" s="26">
        <v>25109</v>
      </c>
      <c r="F61" s="2">
        <f t="shared" si="0"/>
        <v>0.62178</v>
      </c>
      <c r="G61" s="14">
        <f t="shared" si="2"/>
        <v>9.6899924483355937E-2</v>
      </c>
      <c r="H61" s="15">
        <f t="shared" si="1"/>
        <v>0.71867992448335594</v>
      </c>
      <c r="Q61" s="45"/>
      <c r="R61" s="45"/>
    </row>
    <row r="62" spans="1:18" x14ac:dyDescent="0.25">
      <c r="A62" s="3">
        <v>44</v>
      </c>
      <c r="B62" s="3">
        <v>49690010</v>
      </c>
      <c r="C62" s="3">
        <v>45.4</v>
      </c>
      <c r="D62" s="26">
        <v>19023</v>
      </c>
      <c r="E62" s="26">
        <v>19878</v>
      </c>
      <c r="F62" s="2">
        <f t="shared" si="0"/>
        <v>0.73529999999999995</v>
      </c>
      <c r="G62" s="14">
        <f t="shared" si="2"/>
        <v>0.10375605121566886</v>
      </c>
      <c r="H62" s="15">
        <f t="shared" si="1"/>
        <v>0.83905605121566884</v>
      </c>
      <c r="Q62" s="45"/>
      <c r="R62" s="45"/>
    </row>
    <row r="63" spans="1:18" x14ac:dyDescent="0.25">
      <c r="A63" s="3">
        <v>45</v>
      </c>
      <c r="B63" s="3">
        <v>49690033</v>
      </c>
      <c r="C63" s="3">
        <v>51.4</v>
      </c>
      <c r="D63" s="26">
        <v>27676</v>
      </c>
      <c r="E63" s="26">
        <v>28200</v>
      </c>
      <c r="F63" s="2">
        <f t="shared" si="0"/>
        <v>0.45063999999999999</v>
      </c>
      <c r="G63" s="14">
        <f t="shared" si="2"/>
        <v>0.11746830468029471</v>
      </c>
      <c r="H63" s="15">
        <f t="shared" si="1"/>
        <v>0.56810830468029472</v>
      </c>
      <c r="Q63" s="45"/>
      <c r="R63" s="45"/>
    </row>
    <row r="64" spans="1:18" x14ac:dyDescent="0.25">
      <c r="A64" s="3">
        <v>46</v>
      </c>
      <c r="B64" s="3">
        <v>49690054</v>
      </c>
      <c r="C64" s="3">
        <v>53.1</v>
      </c>
      <c r="D64" s="26">
        <v>33226</v>
      </c>
      <c r="E64" s="26">
        <v>34746</v>
      </c>
      <c r="F64" s="2">
        <f t="shared" si="0"/>
        <v>1.3071999999999999</v>
      </c>
      <c r="G64" s="14">
        <f t="shared" si="2"/>
        <v>0.12135344316193869</v>
      </c>
      <c r="H64" s="15">
        <f t="shared" si="1"/>
        <v>1.4285534431619387</v>
      </c>
      <c r="Q64" s="45"/>
      <c r="R64" s="45"/>
    </row>
    <row r="65" spans="1:18" x14ac:dyDescent="0.25">
      <c r="A65" s="3">
        <v>47</v>
      </c>
      <c r="B65" s="3">
        <v>49690036</v>
      </c>
      <c r="C65" s="3">
        <v>49.9</v>
      </c>
      <c r="D65" s="26">
        <v>8589</v>
      </c>
      <c r="E65" s="26">
        <v>9046</v>
      </c>
      <c r="F65" s="2">
        <f t="shared" si="0"/>
        <v>0.39301999999999998</v>
      </c>
      <c r="G65" s="14">
        <f t="shared" si="2"/>
        <v>0.11404024131413824</v>
      </c>
      <c r="H65" s="15">
        <f t="shared" si="1"/>
        <v>0.50706024131413818</v>
      </c>
      <c r="Q65" s="45"/>
      <c r="R65" s="45"/>
    </row>
    <row r="66" spans="1:18" x14ac:dyDescent="0.25">
      <c r="A66" s="3">
        <v>48</v>
      </c>
      <c r="B66" s="3">
        <v>49690043</v>
      </c>
      <c r="C66" s="3">
        <v>79.900000000000006</v>
      </c>
      <c r="D66" s="84">
        <v>23091</v>
      </c>
      <c r="E66" s="84">
        <v>24245</v>
      </c>
      <c r="F66" s="85">
        <f t="shared" si="0"/>
        <v>0.99243999999999999</v>
      </c>
      <c r="G66" s="14">
        <f t="shared" si="2"/>
        <v>0.18260150863726746</v>
      </c>
      <c r="H66" s="15">
        <f t="shared" si="1"/>
        <v>1.1750415086372674</v>
      </c>
      <c r="Q66" s="45"/>
      <c r="R66" s="45"/>
    </row>
    <row r="67" spans="1:18" x14ac:dyDescent="0.25">
      <c r="A67" s="3">
        <v>49</v>
      </c>
      <c r="B67" s="3">
        <v>49690052</v>
      </c>
      <c r="C67" s="3">
        <v>78</v>
      </c>
      <c r="D67" s="26">
        <v>53583</v>
      </c>
      <c r="E67" s="26">
        <v>55661</v>
      </c>
      <c r="F67" s="2">
        <f t="shared" si="0"/>
        <v>1.78708</v>
      </c>
      <c r="G67" s="14">
        <f t="shared" si="2"/>
        <v>0.17825929504013593</v>
      </c>
      <c r="H67" s="15">
        <f t="shared" si="1"/>
        <v>1.965339295040136</v>
      </c>
      <c r="Q67" s="45"/>
      <c r="R67" s="45"/>
    </row>
    <row r="68" spans="1:18" x14ac:dyDescent="0.25">
      <c r="A68" s="3">
        <v>50</v>
      </c>
      <c r="B68" s="3">
        <v>49690050</v>
      </c>
      <c r="C68" s="3">
        <v>87</v>
      </c>
      <c r="D68" s="26">
        <v>23785</v>
      </c>
      <c r="E68" s="26">
        <v>24877</v>
      </c>
      <c r="F68" s="2">
        <f t="shared" si="0"/>
        <v>0.93911999999999995</v>
      </c>
      <c r="G68" s="14">
        <f t="shared" si="2"/>
        <v>0.1988276752370747</v>
      </c>
      <c r="H68" s="15">
        <f t="shared" si="1"/>
        <v>1.1379476752370747</v>
      </c>
      <c r="Q68" s="45"/>
      <c r="R68" s="45"/>
    </row>
    <row r="69" spans="1:18" x14ac:dyDescent="0.25">
      <c r="A69" s="3">
        <v>51</v>
      </c>
      <c r="B69" s="3">
        <v>49690014</v>
      </c>
      <c r="C69" s="3">
        <v>57</v>
      </c>
      <c r="D69" s="26">
        <v>6820</v>
      </c>
      <c r="E69" s="26">
        <v>6820</v>
      </c>
      <c r="F69" s="2">
        <f t="shared" si="0"/>
        <v>0</v>
      </c>
      <c r="G69" s="14">
        <f t="shared" si="2"/>
        <v>0.1302664079139455</v>
      </c>
      <c r="H69" s="15">
        <f t="shared" si="1"/>
        <v>0.1302664079139455</v>
      </c>
      <c r="Q69" s="45"/>
      <c r="R69" s="45"/>
    </row>
    <row r="70" spans="1:18" x14ac:dyDescent="0.25">
      <c r="A70" s="3">
        <v>52</v>
      </c>
      <c r="B70" s="3">
        <v>49690037</v>
      </c>
      <c r="C70" s="3">
        <v>42.2</v>
      </c>
      <c r="D70" s="26">
        <v>12899</v>
      </c>
      <c r="E70" s="26">
        <v>12899</v>
      </c>
      <c r="F70" s="2">
        <f t="shared" si="0"/>
        <v>0</v>
      </c>
      <c r="G70" s="14">
        <f t="shared" si="2"/>
        <v>9.6442849367868427E-2</v>
      </c>
      <c r="H70" s="15">
        <f t="shared" si="1"/>
        <v>9.6442849367868427E-2</v>
      </c>
      <c r="Q70" s="45"/>
      <c r="R70" s="45"/>
    </row>
    <row r="71" spans="1:18" x14ac:dyDescent="0.25">
      <c r="A71" s="3">
        <v>53</v>
      </c>
      <c r="B71" s="3">
        <v>49690056</v>
      </c>
      <c r="C71" s="3">
        <v>45.5</v>
      </c>
      <c r="D71" s="26">
        <v>16151</v>
      </c>
      <c r="E71" s="26">
        <v>16866</v>
      </c>
      <c r="F71" s="2">
        <f t="shared" si="0"/>
        <v>0.6149</v>
      </c>
      <c r="G71" s="14">
        <f t="shared" si="2"/>
        <v>0.10398458877341263</v>
      </c>
      <c r="H71" s="15">
        <f t="shared" si="1"/>
        <v>0.71888458877341266</v>
      </c>
      <c r="Q71" s="45"/>
      <c r="R71" s="45"/>
    </row>
    <row r="72" spans="1:18" x14ac:dyDescent="0.25">
      <c r="A72" s="3">
        <v>54</v>
      </c>
      <c r="B72" s="3">
        <v>49690032</v>
      </c>
      <c r="C72" s="3">
        <v>51.6</v>
      </c>
      <c r="D72" s="26">
        <v>15518</v>
      </c>
      <c r="E72" s="26">
        <v>16498</v>
      </c>
      <c r="F72" s="2">
        <f t="shared" si="0"/>
        <v>0.84279999999999999</v>
      </c>
      <c r="G72" s="14">
        <f t="shared" si="2"/>
        <v>0.11792537979578223</v>
      </c>
      <c r="H72" s="15">
        <f t="shared" si="1"/>
        <v>0.96072537979578221</v>
      </c>
      <c r="Q72" s="45"/>
      <c r="R72" s="45"/>
    </row>
    <row r="73" spans="1:18" x14ac:dyDescent="0.25">
      <c r="A73" s="3">
        <v>55</v>
      </c>
      <c r="B73" s="3">
        <v>49690055</v>
      </c>
      <c r="C73" s="3">
        <v>52.7</v>
      </c>
      <c r="D73" s="26">
        <v>36410</v>
      </c>
      <c r="E73" s="26">
        <v>37590</v>
      </c>
      <c r="F73" s="2">
        <f t="shared" si="0"/>
        <v>1.0147999999999999</v>
      </c>
      <c r="G73" s="14">
        <f t="shared" si="2"/>
        <v>0.12043929293096364</v>
      </c>
      <c r="H73" s="15">
        <f t="shared" si="1"/>
        <v>1.1352392929309636</v>
      </c>
      <c r="Q73" s="45"/>
      <c r="R73" s="45"/>
    </row>
    <row r="74" spans="1:18" x14ac:dyDescent="0.25">
      <c r="A74" s="3">
        <v>56</v>
      </c>
      <c r="B74" s="3">
        <v>49690058</v>
      </c>
      <c r="C74" s="3">
        <v>49.9</v>
      </c>
      <c r="D74" s="26">
        <v>25629</v>
      </c>
      <c r="E74" s="26">
        <v>26690</v>
      </c>
      <c r="F74" s="2">
        <f t="shared" si="0"/>
        <v>0.91245999999999994</v>
      </c>
      <c r="G74" s="14">
        <f t="shared" si="2"/>
        <v>0.11404024131413824</v>
      </c>
      <c r="H74" s="15">
        <f t="shared" si="1"/>
        <v>1.0265002413141382</v>
      </c>
      <c r="Q74" s="45"/>
      <c r="R74" s="45"/>
    </row>
    <row r="75" spans="1:18" x14ac:dyDescent="0.25">
      <c r="A75" s="3">
        <v>57</v>
      </c>
      <c r="B75" s="3">
        <v>49690011</v>
      </c>
      <c r="C75" s="3">
        <v>79.5</v>
      </c>
      <c r="D75" s="26">
        <v>29033</v>
      </c>
      <c r="E75" s="26">
        <v>30134</v>
      </c>
      <c r="F75" s="2">
        <f t="shared" si="0"/>
        <v>0.94685999999999992</v>
      </c>
      <c r="G75" s="14">
        <f t="shared" si="2"/>
        <v>0.18168735840629241</v>
      </c>
      <c r="H75" s="15">
        <f t="shared" si="1"/>
        <v>1.1285473584062924</v>
      </c>
      <c r="Q75" s="45"/>
      <c r="R75" s="45"/>
    </row>
    <row r="76" spans="1:18" s="36" customFormat="1" x14ac:dyDescent="0.25">
      <c r="A76" s="3">
        <v>58</v>
      </c>
      <c r="B76" s="3">
        <v>49690061</v>
      </c>
      <c r="C76" s="3">
        <v>78.099999999999994</v>
      </c>
      <c r="D76" s="26">
        <v>44836</v>
      </c>
      <c r="E76" s="26">
        <v>46394</v>
      </c>
      <c r="F76" s="2">
        <f t="shared" si="0"/>
        <v>1.33988</v>
      </c>
      <c r="G76" s="14">
        <f t="shared" si="2"/>
        <v>0.17848783259787968</v>
      </c>
      <c r="H76" s="15">
        <f t="shared" si="1"/>
        <v>1.5183678325978796</v>
      </c>
      <c r="I76" s="16"/>
      <c r="J76" s="24"/>
      <c r="K76" s="37"/>
      <c r="L76" s="37"/>
      <c r="Q76" s="45"/>
      <c r="R76" s="45"/>
    </row>
    <row r="77" spans="1:18" s="36" customFormat="1" x14ac:dyDescent="0.25">
      <c r="A77" s="3">
        <v>59</v>
      </c>
      <c r="B77" s="3">
        <v>49690059</v>
      </c>
      <c r="C77" s="3">
        <v>87</v>
      </c>
      <c r="D77" s="26">
        <v>40619</v>
      </c>
      <c r="E77" s="26">
        <v>42384</v>
      </c>
      <c r="F77" s="2">
        <f t="shared" si="0"/>
        <v>1.5179</v>
      </c>
      <c r="G77" s="14">
        <f t="shared" si="2"/>
        <v>0.1988276752370747</v>
      </c>
      <c r="H77" s="15">
        <f t="shared" si="1"/>
        <v>1.7167276752370748</v>
      </c>
      <c r="I77" s="16"/>
      <c r="J77" s="24"/>
      <c r="K77" s="37"/>
      <c r="L77" s="37"/>
      <c r="Q77" s="45"/>
      <c r="R77" s="45"/>
    </row>
    <row r="78" spans="1:18" s="36" customFormat="1" x14ac:dyDescent="0.25">
      <c r="A78" s="3">
        <v>60</v>
      </c>
      <c r="B78" s="3">
        <v>49690049</v>
      </c>
      <c r="C78" s="3">
        <v>56.7</v>
      </c>
      <c r="D78" s="26">
        <v>28460</v>
      </c>
      <c r="E78" s="26">
        <v>29570</v>
      </c>
      <c r="F78" s="2">
        <f t="shared" si="0"/>
        <v>0.9546</v>
      </c>
      <c r="G78" s="14">
        <f t="shared" si="2"/>
        <v>0.1295807952407142</v>
      </c>
      <c r="H78" s="15">
        <f t="shared" si="1"/>
        <v>1.0841807952407141</v>
      </c>
      <c r="I78" s="16"/>
      <c r="J78" s="24"/>
      <c r="K78" s="37"/>
      <c r="L78" s="37"/>
      <c r="Q78" s="45"/>
      <c r="R78" s="45"/>
    </row>
    <row r="79" spans="1:18" s="36" customFormat="1" x14ac:dyDescent="0.25">
      <c r="A79" s="3">
        <v>61</v>
      </c>
      <c r="B79" s="3">
        <v>49690044</v>
      </c>
      <c r="C79" s="3">
        <v>42.5</v>
      </c>
      <c r="D79" s="26">
        <v>17837</v>
      </c>
      <c r="E79" s="26">
        <v>18709</v>
      </c>
      <c r="F79" s="2">
        <f t="shared" si="0"/>
        <v>0.74992000000000003</v>
      </c>
      <c r="G79" s="14">
        <f t="shared" si="2"/>
        <v>9.7128462041099706E-2</v>
      </c>
      <c r="H79" s="15">
        <f t="shared" si="1"/>
        <v>0.84704846204109974</v>
      </c>
      <c r="I79" s="16"/>
      <c r="J79" s="24"/>
      <c r="K79" s="37"/>
      <c r="L79" s="37"/>
      <c r="Q79" s="45"/>
      <c r="R79" s="45"/>
    </row>
    <row r="80" spans="1:18" s="36" customFormat="1" x14ac:dyDescent="0.25">
      <c r="A80" s="3">
        <v>62</v>
      </c>
      <c r="B80" s="3">
        <v>49690047</v>
      </c>
      <c r="C80" s="3">
        <v>45.1</v>
      </c>
      <c r="D80" s="26">
        <v>32746</v>
      </c>
      <c r="E80" s="26">
        <v>38128</v>
      </c>
      <c r="F80" s="2">
        <f>0.015*C80*12/7</f>
        <v>1.1597142857142857</v>
      </c>
      <c r="G80" s="14">
        <f t="shared" si="2"/>
        <v>0.10307043854243757</v>
      </c>
      <c r="H80" s="15">
        <f t="shared" si="1"/>
        <v>1.2627847242567232</v>
      </c>
      <c r="I80" s="16"/>
      <c r="J80" s="24"/>
      <c r="K80" s="37"/>
      <c r="L80" s="120" t="s">
        <v>77</v>
      </c>
      <c r="M80" s="121"/>
      <c r="N80" s="121"/>
      <c r="Q80" s="45"/>
      <c r="R80" s="45"/>
    </row>
    <row r="81" spans="1:26" s="36" customFormat="1" x14ac:dyDescent="0.25">
      <c r="A81" s="3">
        <v>63</v>
      </c>
      <c r="B81" s="3">
        <v>17219687</v>
      </c>
      <c r="C81" s="3">
        <v>51.3</v>
      </c>
      <c r="D81" s="112">
        <v>4202</v>
      </c>
      <c r="E81" s="112">
        <v>4929</v>
      </c>
      <c r="F81" s="2">
        <f t="shared" si="0"/>
        <v>0.62522</v>
      </c>
      <c r="G81" s="14">
        <f t="shared" si="2"/>
        <v>0.11723976712255094</v>
      </c>
      <c r="H81" s="15">
        <f t="shared" si="1"/>
        <v>0.74245976712255091</v>
      </c>
      <c r="I81" s="16"/>
      <c r="J81" s="24" t="s">
        <v>63</v>
      </c>
      <c r="K81" s="37"/>
      <c r="L81" s="37"/>
      <c r="P81" s="36" t="s">
        <v>69</v>
      </c>
      <c r="Q81" s="45"/>
      <c r="R81" s="45"/>
      <c r="S81" s="119" t="s">
        <v>73</v>
      </c>
      <c r="T81" s="119"/>
      <c r="U81" s="119"/>
      <c r="W81" s="122" t="s">
        <v>78</v>
      </c>
      <c r="X81" s="122"/>
      <c r="Y81" s="122"/>
      <c r="Z81" s="122"/>
    </row>
    <row r="82" spans="1:26" s="36" customFormat="1" x14ac:dyDescent="0.25">
      <c r="A82" s="3">
        <v>64</v>
      </c>
      <c r="B82" s="52" t="s">
        <v>41</v>
      </c>
      <c r="C82" s="3">
        <v>52.3</v>
      </c>
      <c r="D82" s="29">
        <v>8</v>
      </c>
      <c r="E82" s="29">
        <v>8</v>
      </c>
      <c r="F82" s="2">
        <f>E82-D82</f>
        <v>0</v>
      </c>
      <c r="G82" s="14">
        <f t="shared" si="2"/>
        <v>0.11952514269998857</v>
      </c>
      <c r="H82" s="15">
        <f t="shared" si="1"/>
        <v>0.11952514269998857</v>
      </c>
      <c r="I82" s="16"/>
      <c r="J82" s="24"/>
      <c r="K82" s="37"/>
      <c r="L82" s="37"/>
      <c r="Q82" s="45"/>
      <c r="R82" s="45"/>
    </row>
    <row r="83" spans="1:26" x14ac:dyDescent="0.25">
      <c r="A83" s="3">
        <v>65</v>
      </c>
      <c r="B83" s="3">
        <v>49690060</v>
      </c>
      <c r="C83" s="3">
        <v>49.5</v>
      </c>
      <c r="D83" s="26">
        <v>29983</v>
      </c>
      <c r="E83" s="26">
        <v>31125</v>
      </c>
      <c r="F83" s="2">
        <f t="shared" ref="F83:F136" si="3">(E83-D83)*0.00086</f>
        <v>0.98211999999999999</v>
      </c>
      <c r="G83" s="14">
        <f t="shared" si="2"/>
        <v>0.11312609108316318</v>
      </c>
      <c r="H83" s="15">
        <f t="shared" si="1"/>
        <v>1.0952460910831632</v>
      </c>
      <c r="Q83" s="45"/>
      <c r="R83" s="45"/>
    </row>
    <row r="84" spans="1:26" x14ac:dyDescent="0.25">
      <c r="A84" s="3">
        <v>66</v>
      </c>
      <c r="B84" s="3">
        <v>49690051</v>
      </c>
      <c r="C84" s="3">
        <v>78.900000000000006</v>
      </c>
      <c r="D84" s="26">
        <v>23075</v>
      </c>
      <c r="E84" s="26">
        <v>23514</v>
      </c>
      <c r="F84" s="2">
        <f t="shared" si="3"/>
        <v>0.37753999999999999</v>
      </c>
      <c r="G84" s="14">
        <f t="shared" si="2"/>
        <v>0.18031613305982983</v>
      </c>
      <c r="H84" s="15">
        <f t="shared" ref="H84:H136" si="4">F84+G84</f>
        <v>0.55785613305982984</v>
      </c>
      <c r="Q84" s="45"/>
      <c r="R84" s="45"/>
    </row>
    <row r="85" spans="1:26" x14ac:dyDescent="0.25">
      <c r="A85" s="3">
        <v>67</v>
      </c>
      <c r="B85" s="3">
        <v>49694374</v>
      </c>
      <c r="C85" s="3">
        <v>78.099999999999994</v>
      </c>
      <c r="D85" s="26">
        <v>7676</v>
      </c>
      <c r="E85" s="26">
        <v>7676</v>
      </c>
      <c r="F85" s="2">
        <f t="shared" si="3"/>
        <v>0</v>
      </c>
      <c r="G85" s="14">
        <f t="shared" si="2"/>
        <v>0.17848783259787968</v>
      </c>
      <c r="H85" s="15">
        <f t="shared" si="4"/>
        <v>0.17848783259787968</v>
      </c>
      <c r="Q85" s="45"/>
      <c r="R85" s="45"/>
    </row>
    <row r="86" spans="1:26" x14ac:dyDescent="0.25">
      <c r="A86" s="3">
        <v>68</v>
      </c>
      <c r="B86" s="3">
        <v>49690030</v>
      </c>
      <c r="C86" s="3">
        <v>78.099999999999994</v>
      </c>
      <c r="D86" s="26">
        <v>37795</v>
      </c>
      <c r="E86" s="26">
        <v>38893</v>
      </c>
      <c r="F86" s="2">
        <f t="shared" si="3"/>
        <v>0.94428000000000001</v>
      </c>
      <c r="G86" s="14">
        <f t="shared" si="2"/>
        <v>0.17848783259787968</v>
      </c>
      <c r="H86" s="15">
        <f t="shared" si="4"/>
        <v>1.1227678325978796</v>
      </c>
      <c r="Q86" s="45"/>
      <c r="R86" s="45"/>
    </row>
    <row r="87" spans="1:26" x14ac:dyDescent="0.25">
      <c r="A87" s="3">
        <v>69</v>
      </c>
      <c r="B87" s="3">
        <v>49690022</v>
      </c>
      <c r="C87" s="3">
        <v>56.8</v>
      </c>
      <c r="D87" s="26">
        <v>13928</v>
      </c>
      <c r="E87" s="26">
        <v>14880</v>
      </c>
      <c r="F87" s="2">
        <f t="shared" si="3"/>
        <v>0.81872</v>
      </c>
      <c r="G87" s="14">
        <f t="shared" ref="G87:G136" si="5">C87*$G$12/6908.6</f>
        <v>0.12980933279845794</v>
      </c>
      <c r="H87" s="15">
        <f t="shared" si="4"/>
        <v>0.94852933279845797</v>
      </c>
      <c r="Q87" s="45"/>
      <c r="R87" s="45"/>
    </row>
    <row r="88" spans="1:26" x14ac:dyDescent="0.25">
      <c r="A88" s="3">
        <v>70</v>
      </c>
      <c r="B88" s="3">
        <v>49690018</v>
      </c>
      <c r="C88" s="3">
        <v>42</v>
      </c>
      <c r="D88" s="26">
        <v>19953</v>
      </c>
      <c r="E88" s="26">
        <v>21092</v>
      </c>
      <c r="F88" s="2">
        <f t="shared" si="3"/>
        <v>0.97953999999999997</v>
      </c>
      <c r="G88" s="14">
        <f t="shared" si="5"/>
        <v>9.598577425238089E-2</v>
      </c>
      <c r="H88" s="15">
        <f t="shared" si="4"/>
        <v>1.0755257742523809</v>
      </c>
      <c r="Q88" s="45"/>
      <c r="R88" s="45"/>
    </row>
    <row r="89" spans="1:26" x14ac:dyDescent="0.25">
      <c r="A89" s="3">
        <v>71</v>
      </c>
      <c r="B89" s="3">
        <v>49690021</v>
      </c>
      <c r="C89" s="3">
        <v>45.2</v>
      </c>
      <c r="D89" s="26">
        <v>21464</v>
      </c>
      <c r="E89" s="26">
        <v>21924</v>
      </c>
      <c r="F89" s="2">
        <f t="shared" si="3"/>
        <v>0.39560000000000001</v>
      </c>
      <c r="G89" s="14">
        <f t="shared" si="5"/>
        <v>0.10329897610018134</v>
      </c>
      <c r="H89" s="15">
        <f t="shared" si="4"/>
        <v>0.49889897610018136</v>
      </c>
      <c r="Q89" s="45"/>
      <c r="R89" s="45"/>
    </row>
    <row r="90" spans="1:26" x14ac:dyDescent="0.25">
      <c r="A90" s="3">
        <v>72</v>
      </c>
      <c r="B90" s="3">
        <v>49690037</v>
      </c>
      <c r="C90" s="3">
        <v>51.4</v>
      </c>
      <c r="D90" s="26">
        <v>4978</v>
      </c>
      <c r="E90" s="26">
        <v>4978</v>
      </c>
      <c r="F90" s="2">
        <f t="shared" si="3"/>
        <v>0</v>
      </c>
      <c r="G90" s="14">
        <f t="shared" si="5"/>
        <v>0.11746830468029471</v>
      </c>
      <c r="H90" s="15">
        <f t="shared" si="4"/>
        <v>0.11746830468029471</v>
      </c>
      <c r="Q90" s="45"/>
      <c r="R90" s="45"/>
    </row>
    <row r="91" spans="1:26" x14ac:dyDescent="0.25">
      <c r="A91" s="3">
        <v>73</v>
      </c>
      <c r="B91" s="3">
        <v>49690034</v>
      </c>
      <c r="C91" s="3">
        <v>52.1</v>
      </c>
      <c r="D91" s="26">
        <v>27785</v>
      </c>
      <c r="E91" s="26">
        <v>29073</v>
      </c>
      <c r="F91" s="2">
        <f t="shared" si="3"/>
        <v>1.10768</v>
      </c>
      <c r="G91" s="14">
        <f t="shared" si="5"/>
        <v>0.11906806758450106</v>
      </c>
      <c r="H91" s="15">
        <f t="shared" si="4"/>
        <v>1.2267480675845011</v>
      </c>
      <c r="Q91" s="45"/>
      <c r="R91" s="45"/>
    </row>
    <row r="92" spans="1:26" x14ac:dyDescent="0.25">
      <c r="A92" s="3">
        <v>74</v>
      </c>
      <c r="B92" s="3">
        <v>49777205</v>
      </c>
      <c r="C92" s="3">
        <v>49.7</v>
      </c>
      <c r="D92" s="26">
        <v>17589</v>
      </c>
      <c r="E92" s="26">
        <v>17830</v>
      </c>
      <c r="F92" s="2">
        <f t="shared" si="3"/>
        <v>0.20726</v>
      </c>
      <c r="G92" s="14">
        <f t="shared" si="5"/>
        <v>0.11358316619865072</v>
      </c>
      <c r="H92" s="15">
        <f t="shared" si="4"/>
        <v>0.32084316619865072</v>
      </c>
      <c r="Q92" s="45"/>
      <c r="R92" s="45"/>
    </row>
    <row r="93" spans="1:26" x14ac:dyDescent="0.25">
      <c r="A93" s="3">
        <v>75</v>
      </c>
      <c r="B93" s="3">
        <v>49730686</v>
      </c>
      <c r="C93" s="3">
        <v>79</v>
      </c>
      <c r="D93" s="26">
        <v>31499</v>
      </c>
      <c r="E93" s="26">
        <v>33046</v>
      </c>
      <c r="F93" s="2">
        <f t="shared" si="3"/>
        <v>1.3304199999999999</v>
      </c>
      <c r="G93" s="14">
        <f t="shared" si="5"/>
        <v>0.18054467061757359</v>
      </c>
      <c r="H93" s="15">
        <f t="shared" si="4"/>
        <v>1.5109646706175734</v>
      </c>
      <c r="Q93" s="45"/>
      <c r="R93" s="45"/>
    </row>
    <row r="94" spans="1:26" x14ac:dyDescent="0.25">
      <c r="A94" s="3">
        <v>76</v>
      </c>
      <c r="B94" s="3">
        <v>49690025</v>
      </c>
      <c r="C94" s="3">
        <v>78.3</v>
      </c>
      <c r="D94" s="26">
        <v>44008</v>
      </c>
      <c r="E94" s="26">
        <v>46117</v>
      </c>
      <c r="F94" s="2">
        <f t="shared" si="3"/>
        <v>1.8137399999999999</v>
      </c>
      <c r="G94" s="14">
        <f t="shared" si="5"/>
        <v>0.17894490771336724</v>
      </c>
      <c r="H94" s="15">
        <f t="shared" si="4"/>
        <v>1.9926849077133673</v>
      </c>
      <c r="Q94" s="45"/>
      <c r="R94" s="45"/>
    </row>
    <row r="95" spans="1:26" x14ac:dyDescent="0.25">
      <c r="A95" s="3">
        <v>77</v>
      </c>
      <c r="B95" s="3">
        <v>49690042</v>
      </c>
      <c r="C95" s="3">
        <v>78.2</v>
      </c>
      <c r="D95" s="26">
        <v>9998</v>
      </c>
      <c r="E95" s="26">
        <v>9998</v>
      </c>
      <c r="F95" s="2">
        <f t="shared" si="3"/>
        <v>0</v>
      </c>
      <c r="G95" s="14">
        <f t="shared" si="5"/>
        <v>0.17871637015562347</v>
      </c>
      <c r="H95" s="15">
        <f t="shared" si="4"/>
        <v>0.17871637015562347</v>
      </c>
      <c r="Q95" s="45"/>
      <c r="R95" s="45"/>
    </row>
    <row r="96" spans="1:26" x14ac:dyDescent="0.25">
      <c r="A96" s="3">
        <v>78</v>
      </c>
      <c r="B96" s="3">
        <v>49730694</v>
      </c>
      <c r="C96" s="3">
        <v>56.7</v>
      </c>
      <c r="D96" s="26">
        <v>12806</v>
      </c>
      <c r="E96" s="26">
        <v>13484</v>
      </c>
      <c r="F96" s="2">
        <f t="shared" si="3"/>
        <v>0.58307999999999993</v>
      </c>
      <c r="G96" s="14">
        <f t="shared" si="5"/>
        <v>0.1295807952407142</v>
      </c>
      <c r="H96" s="15">
        <f t="shared" si="4"/>
        <v>0.71266079524071413</v>
      </c>
      <c r="Q96" s="45"/>
      <c r="R96" s="45"/>
    </row>
    <row r="97" spans="1:18" x14ac:dyDescent="0.25">
      <c r="A97" s="3">
        <v>79</v>
      </c>
      <c r="B97" s="3">
        <v>49690039</v>
      </c>
      <c r="C97" s="3">
        <v>42</v>
      </c>
      <c r="D97" s="26">
        <v>3396</v>
      </c>
      <c r="E97" s="26">
        <v>3517</v>
      </c>
      <c r="F97" s="2">
        <f t="shared" si="3"/>
        <v>0.10406</v>
      </c>
      <c r="G97" s="14">
        <f t="shared" si="5"/>
        <v>9.598577425238089E-2</v>
      </c>
      <c r="H97" s="15">
        <f t="shared" si="4"/>
        <v>0.2000457742523809</v>
      </c>
      <c r="Q97" s="45"/>
      <c r="R97" s="45"/>
    </row>
    <row r="98" spans="1:18" x14ac:dyDescent="0.25">
      <c r="A98" s="3">
        <v>80</v>
      </c>
      <c r="B98" s="3">
        <v>49730693</v>
      </c>
      <c r="C98" s="3">
        <v>44.9</v>
      </c>
      <c r="D98" s="26">
        <v>24690</v>
      </c>
      <c r="E98" s="26">
        <v>25727</v>
      </c>
      <c r="F98" s="2">
        <f t="shared" si="3"/>
        <v>0.89181999999999995</v>
      </c>
      <c r="G98" s="14">
        <f t="shared" si="5"/>
        <v>0.10261336342695004</v>
      </c>
      <c r="H98" s="15">
        <f t="shared" si="4"/>
        <v>0.99443336342694999</v>
      </c>
      <c r="Q98" s="45"/>
      <c r="R98" s="45"/>
    </row>
    <row r="99" spans="1:18" x14ac:dyDescent="0.25">
      <c r="A99" s="3">
        <v>81</v>
      </c>
      <c r="B99" s="3">
        <v>49730689</v>
      </c>
      <c r="C99" s="3">
        <v>51.3</v>
      </c>
      <c r="D99" s="26">
        <v>19055</v>
      </c>
      <c r="E99" s="26">
        <v>19055</v>
      </c>
      <c r="F99" s="2">
        <f t="shared" si="3"/>
        <v>0</v>
      </c>
      <c r="G99" s="14">
        <f t="shared" si="5"/>
        <v>0.11723976712255094</v>
      </c>
      <c r="H99" s="15">
        <f t="shared" si="4"/>
        <v>0.11723976712255094</v>
      </c>
      <c r="Q99" s="45"/>
      <c r="R99" s="45"/>
    </row>
    <row r="100" spans="1:18" x14ac:dyDescent="0.25">
      <c r="A100" s="3">
        <v>82</v>
      </c>
      <c r="B100" s="3">
        <v>49777206</v>
      </c>
      <c r="C100" s="3">
        <v>51.6</v>
      </c>
      <c r="D100" s="26">
        <v>38281</v>
      </c>
      <c r="E100" s="26">
        <v>39568</v>
      </c>
      <c r="F100" s="2">
        <f t="shared" si="3"/>
        <v>1.1068199999999999</v>
      </c>
      <c r="G100" s="14">
        <f t="shared" si="5"/>
        <v>0.11792537979578223</v>
      </c>
      <c r="H100" s="15">
        <f t="shared" si="4"/>
        <v>1.2247453797957821</v>
      </c>
      <c r="Q100" s="45"/>
      <c r="R100" s="45"/>
    </row>
    <row r="101" spans="1:18" x14ac:dyDescent="0.25">
      <c r="A101" s="3">
        <v>83</v>
      </c>
      <c r="B101" s="3">
        <v>49777193</v>
      </c>
      <c r="C101" s="3">
        <v>49.7</v>
      </c>
      <c r="D101" s="26">
        <v>7379</v>
      </c>
      <c r="E101" s="26">
        <v>8279</v>
      </c>
      <c r="F101" s="2">
        <f t="shared" si="3"/>
        <v>0.77400000000000002</v>
      </c>
      <c r="G101" s="14">
        <f t="shared" si="5"/>
        <v>0.11358316619865072</v>
      </c>
      <c r="H101" s="15">
        <f t="shared" si="4"/>
        <v>0.88758316619865074</v>
      </c>
      <c r="Q101" s="45"/>
      <c r="R101" s="45"/>
    </row>
    <row r="102" spans="1:18" x14ac:dyDescent="0.25">
      <c r="A102" s="3">
        <v>84</v>
      </c>
      <c r="B102" s="3">
        <v>49777196</v>
      </c>
      <c r="C102" s="3">
        <v>75.7</v>
      </c>
      <c r="D102" s="26">
        <v>8572</v>
      </c>
      <c r="E102" s="26">
        <v>9277</v>
      </c>
      <c r="F102" s="2">
        <f t="shared" si="3"/>
        <v>0.60629999999999995</v>
      </c>
      <c r="G102" s="14">
        <f t="shared" si="5"/>
        <v>0.17300293121202936</v>
      </c>
      <c r="H102" s="15">
        <f t="shared" si="4"/>
        <v>0.77930293121202932</v>
      </c>
      <c r="Q102" s="45"/>
      <c r="R102" s="45"/>
    </row>
    <row r="103" spans="1:18" x14ac:dyDescent="0.25">
      <c r="A103" s="3">
        <v>85</v>
      </c>
      <c r="B103" s="3">
        <v>49777188</v>
      </c>
      <c r="C103" s="3">
        <v>88.1</v>
      </c>
      <c r="D103" s="26">
        <v>37298</v>
      </c>
      <c r="E103" s="26">
        <v>38421</v>
      </c>
      <c r="F103" s="2">
        <f t="shared" si="3"/>
        <v>0.96577999999999997</v>
      </c>
      <c r="G103" s="14">
        <f t="shared" si="5"/>
        <v>0.2013415883722561</v>
      </c>
      <c r="H103" s="15">
        <f t="shared" si="4"/>
        <v>1.1671215883722561</v>
      </c>
      <c r="Q103" s="45"/>
      <c r="R103" s="45"/>
    </row>
    <row r="104" spans="1:18" x14ac:dyDescent="0.25">
      <c r="A104" s="3">
        <v>86</v>
      </c>
      <c r="B104" s="3">
        <v>49690031</v>
      </c>
      <c r="C104" s="3">
        <v>49</v>
      </c>
      <c r="D104" s="26">
        <v>26887</v>
      </c>
      <c r="E104" s="26">
        <v>28073</v>
      </c>
      <c r="F104" s="2">
        <f t="shared" si="3"/>
        <v>1.01996</v>
      </c>
      <c r="G104" s="14">
        <f t="shared" si="5"/>
        <v>0.11198340329444437</v>
      </c>
      <c r="H104" s="15">
        <f t="shared" si="4"/>
        <v>1.1319434032944444</v>
      </c>
      <c r="Q104" s="45"/>
      <c r="R104" s="45"/>
    </row>
    <row r="105" spans="1:18" x14ac:dyDescent="0.25">
      <c r="A105" s="3">
        <v>87</v>
      </c>
      <c r="B105" s="3">
        <v>49730696</v>
      </c>
      <c r="C105" s="3">
        <v>42.6</v>
      </c>
      <c r="D105" s="26">
        <v>15095</v>
      </c>
      <c r="E105" s="26">
        <v>15278</v>
      </c>
      <c r="F105" s="2">
        <f t="shared" si="3"/>
        <v>0.15737999999999999</v>
      </c>
      <c r="G105" s="14">
        <f t="shared" si="5"/>
        <v>9.7356999598843488E-2</v>
      </c>
      <c r="H105" s="15">
        <f t="shared" si="4"/>
        <v>0.25473699959884349</v>
      </c>
      <c r="Q105" s="45"/>
      <c r="R105" s="45"/>
    </row>
    <row r="106" spans="1:18" x14ac:dyDescent="0.25">
      <c r="A106" s="3">
        <v>88</v>
      </c>
      <c r="B106" s="3">
        <v>49777183</v>
      </c>
      <c r="C106" s="3">
        <v>45</v>
      </c>
      <c r="D106" s="26">
        <v>11752</v>
      </c>
      <c r="E106" s="26">
        <v>11763</v>
      </c>
      <c r="F106" s="2">
        <f t="shared" si="3"/>
        <v>9.4599999999999997E-3</v>
      </c>
      <c r="G106" s="14">
        <f t="shared" si="5"/>
        <v>0.10284190098469381</v>
      </c>
      <c r="H106" s="15">
        <f t="shared" si="4"/>
        <v>0.11230190098469381</v>
      </c>
      <c r="Q106" s="45"/>
      <c r="R106" s="45"/>
    </row>
    <row r="107" spans="1:18" x14ac:dyDescent="0.25">
      <c r="A107" s="3">
        <v>89</v>
      </c>
      <c r="B107" s="3">
        <v>49690045</v>
      </c>
      <c r="C107" s="3">
        <v>51.2</v>
      </c>
      <c r="D107" s="26">
        <v>34635</v>
      </c>
      <c r="E107" s="26">
        <v>36215</v>
      </c>
      <c r="F107" s="2">
        <f t="shared" si="3"/>
        <v>1.3588</v>
      </c>
      <c r="G107" s="14">
        <f t="shared" si="5"/>
        <v>0.1170112295648072</v>
      </c>
      <c r="H107" s="15">
        <f t="shared" si="4"/>
        <v>1.4758112295648071</v>
      </c>
      <c r="Q107" s="45"/>
      <c r="R107" s="45"/>
    </row>
    <row r="108" spans="1:18" x14ac:dyDescent="0.25">
      <c r="A108" s="3">
        <v>90</v>
      </c>
      <c r="B108" s="3">
        <v>49777189</v>
      </c>
      <c r="C108" s="3">
        <v>52.1</v>
      </c>
      <c r="D108" s="26">
        <v>23563</v>
      </c>
      <c r="E108" s="26">
        <v>25121</v>
      </c>
      <c r="F108" s="2">
        <f t="shared" si="3"/>
        <v>1.33988</v>
      </c>
      <c r="G108" s="14">
        <f t="shared" si="5"/>
        <v>0.11906806758450106</v>
      </c>
      <c r="H108" s="15">
        <f t="shared" si="4"/>
        <v>1.458948067584501</v>
      </c>
      <c r="Q108" s="45"/>
      <c r="R108" s="45"/>
    </row>
    <row r="109" spans="1:18" x14ac:dyDescent="0.25">
      <c r="A109" s="3">
        <v>91</v>
      </c>
      <c r="B109" s="3">
        <v>49777185</v>
      </c>
      <c r="C109" s="3">
        <v>49.8</v>
      </c>
      <c r="D109" s="26">
        <v>34836</v>
      </c>
      <c r="E109" s="26">
        <v>36203</v>
      </c>
      <c r="F109" s="2">
        <f t="shared" si="3"/>
        <v>1.1756199999999999</v>
      </c>
      <c r="G109" s="14">
        <f t="shared" si="5"/>
        <v>0.11381170375639448</v>
      </c>
      <c r="H109" s="15">
        <f t="shared" si="4"/>
        <v>1.2894317037563943</v>
      </c>
      <c r="Q109" s="45"/>
      <c r="R109" s="45"/>
    </row>
    <row r="110" spans="1:18" x14ac:dyDescent="0.25">
      <c r="A110" s="3">
        <v>92</v>
      </c>
      <c r="B110" s="3">
        <v>49777190</v>
      </c>
      <c r="C110" s="3">
        <v>75.5</v>
      </c>
      <c r="D110" s="26">
        <v>33525</v>
      </c>
      <c r="E110" s="26">
        <v>34515</v>
      </c>
      <c r="F110" s="2">
        <f t="shared" si="3"/>
        <v>0.85139999999999993</v>
      </c>
      <c r="G110" s="14">
        <f t="shared" si="5"/>
        <v>0.17254585609654183</v>
      </c>
      <c r="H110" s="15">
        <f t="shared" si="4"/>
        <v>1.0239458560965418</v>
      </c>
      <c r="Q110" s="45"/>
      <c r="R110" s="45"/>
    </row>
    <row r="111" spans="1:18" x14ac:dyDescent="0.25">
      <c r="A111" s="50">
        <v>93</v>
      </c>
      <c r="B111" s="50">
        <v>49730704</v>
      </c>
      <c r="C111" s="50">
        <v>34</v>
      </c>
      <c r="D111" s="80">
        <v>8239</v>
      </c>
      <c r="E111" s="80">
        <v>8239</v>
      </c>
      <c r="F111" s="49">
        <f t="shared" si="3"/>
        <v>0</v>
      </c>
      <c r="G111" s="48">
        <f t="shared" si="5"/>
        <v>7.7702769632879767E-2</v>
      </c>
      <c r="H111" s="47">
        <f t="shared" si="4"/>
        <v>7.7702769632879767E-2</v>
      </c>
      <c r="J111" s="93"/>
      <c r="K111" s="32" t="s">
        <v>37</v>
      </c>
      <c r="L111" s="46"/>
      <c r="M111" s="46"/>
      <c r="Q111" s="45"/>
      <c r="R111" s="45"/>
    </row>
    <row r="112" spans="1:18" x14ac:dyDescent="0.25">
      <c r="A112" s="51" t="s">
        <v>3</v>
      </c>
      <c r="B112" s="50">
        <v>49777192</v>
      </c>
      <c r="C112" s="50">
        <v>49.1</v>
      </c>
      <c r="D112" s="80">
        <v>8450</v>
      </c>
      <c r="E112" s="80">
        <v>8450</v>
      </c>
      <c r="F112" s="49">
        <f t="shared" si="3"/>
        <v>0</v>
      </c>
      <c r="G112" s="48">
        <f t="shared" si="5"/>
        <v>0.11221194085218814</v>
      </c>
      <c r="H112" s="47">
        <f t="shared" si="4"/>
        <v>0.11221194085218814</v>
      </c>
      <c r="J112" s="93"/>
      <c r="K112" s="32" t="s">
        <v>37</v>
      </c>
      <c r="L112" s="46"/>
      <c r="M112" s="46"/>
      <c r="Q112" s="45"/>
      <c r="R112" s="45"/>
    </row>
    <row r="113" spans="1:18" x14ac:dyDescent="0.25">
      <c r="A113" s="50">
        <v>94</v>
      </c>
      <c r="B113" s="50">
        <v>49777209</v>
      </c>
      <c r="C113" s="50">
        <v>48.5</v>
      </c>
      <c r="D113" s="80">
        <v>4627</v>
      </c>
      <c r="E113" s="80">
        <v>4627</v>
      </c>
      <c r="F113" s="49">
        <f t="shared" si="3"/>
        <v>0</v>
      </c>
      <c r="G113" s="48">
        <f t="shared" si="5"/>
        <v>0.11084071550572554</v>
      </c>
      <c r="H113" s="47">
        <f t="shared" si="4"/>
        <v>0.11084071550572554</v>
      </c>
      <c r="I113" s="110" t="s">
        <v>64</v>
      </c>
      <c r="J113" s="111"/>
      <c r="K113" s="32" t="s">
        <v>36</v>
      </c>
      <c r="L113" s="46"/>
      <c r="M113" s="46"/>
      <c r="Q113" s="45" t="s">
        <v>56</v>
      </c>
      <c r="R113" s="45"/>
    </row>
    <row r="114" spans="1:18" x14ac:dyDescent="0.25">
      <c r="A114" s="3">
        <v>95</v>
      </c>
      <c r="B114" s="3">
        <v>49777195</v>
      </c>
      <c r="C114" s="3">
        <v>42.4</v>
      </c>
      <c r="D114" s="26">
        <v>14148</v>
      </c>
      <c r="E114" s="26">
        <v>14636</v>
      </c>
      <c r="F114" s="2">
        <f t="shared" si="3"/>
        <v>0.41968</v>
      </c>
      <c r="G114" s="14">
        <f t="shared" si="5"/>
        <v>9.6899924483355937E-2</v>
      </c>
      <c r="H114" s="15">
        <f t="shared" si="4"/>
        <v>0.51657992448335599</v>
      </c>
      <c r="Q114" s="45"/>
      <c r="R114" s="45"/>
    </row>
    <row r="115" spans="1:18" x14ac:dyDescent="0.25">
      <c r="A115" s="3">
        <v>96</v>
      </c>
      <c r="B115" s="3">
        <v>49777187</v>
      </c>
      <c r="C115" s="3">
        <v>46</v>
      </c>
      <c r="D115" s="26">
        <v>27918</v>
      </c>
      <c r="E115" s="26">
        <v>28924</v>
      </c>
      <c r="F115" s="2">
        <f t="shared" si="3"/>
        <v>0.86515999999999993</v>
      </c>
      <c r="G115" s="14">
        <f t="shared" si="5"/>
        <v>0.10512727656213144</v>
      </c>
      <c r="H115" s="15">
        <f t="shared" si="4"/>
        <v>0.97028727656213132</v>
      </c>
      <c r="Q115" s="45"/>
      <c r="R115" s="45"/>
    </row>
    <row r="116" spans="1:18" x14ac:dyDescent="0.25">
      <c r="A116" s="3">
        <v>97</v>
      </c>
      <c r="B116" s="3">
        <v>49730692</v>
      </c>
      <c r="C116" s="3">
        <v>52.4</v>
      </c>
      <c r="D116" s="26">
        <v>16739</v>
      </c>
      <c r="E116" s="26">
        <v>17399</v>
      </c>
      <c r="F116" s="2">
        <f t="shared" si="3"/>
        <v>0.56759999999999999</v>
      </c>
      <c r="G116" s="14">
        <f t="shared" si="5"/>
        <v>0.11975368025773235</v>
      </c>
      <c r="H116" s="15">
        <f t="shared" si="4"/>
        <v>0.68735368025773236</v>
      </c>
      <c r="Q116" s="45"/>
      <c r="R116" s="45"/>
    </row>
    <row r="117" spans="1:18" x14ac:dyDescent="0.25">
      <c r="A117" s="3">
        <v>98</v>
      </c>
      <c r="B117" s="3">
        <v>49730699</v>
      </c>
      <c r="C117" s="3">
        <v>51.7</v>
      </c>
      <c r="D117" s="26">
        <v>36692</v>
      </c>
      <c r="E117" s="26">
        <v>38134</v>
      </c>
      <c r="F117" s="2">
        <f t="shared" si="3"/>
        <v>1.2401199999999999</v>
      </c>
      <c r="G117" s="14">
        <f t="shared" si="5"/>
        <v>0.118153917353526</v>
      </c>
      <c r="H117" s="15">
        <f t="shared" si="4"/>
        <v>1.3582739173535259</v>
      </c>
      <c r="Q117" s="45"/>
      <c r="R117" s="45"/>
    </row>
    <row r="118" spans="1:18" x14ac:dyDescent="0.25">
      <c r="A118" s="3">
        <v>99</v>
      </c>
      <c r="B118" s="3">
        <v>49730683</v>
      </c>
      <c r="C118" s="3">
        <v>50.1</v>
      </c>
      <c r="D118" s="26">
        <v>29226</v>
      </c>
      <c r="E118" s="26">
        <v>29906</v>
      </c>
      <c r="F118" s="2">
        <f t="shared" si="3"/>
        <v>0.58479999999999999</v>
      </c>
      <c r="G118" s="14">
        <f t="shared" si="5"/>
        <v>0.11449731642962577</v>
      </c>
      <c r="H118" s="15">
        <f t="shared" si="4"/>
        <v>0.69929731642962578</v>
      </c>
      <c r="Q118" s="45"/>
      <c r="R118" s="45"/>
    </row>
    <row r="119" spans="1:18" x14ac:dyDescent="0.25">
      <c r="A119" s="3">
        <v>100</v>
      </c>
      <c r="B119" s="3">
        <v>49730685</v>
      </c>
      <c r="C119" s="3">
        <v>76.599999999999994</v>
      </c>
      <c r="D119" s="26">
        <v>16463</v>
      </c>
      <c r="E119" s="26">
        <v>19012</v>
      </c>
      <c r="F119" s="2">
        <f t="shared" si="3"/>
        <v>2.1921399999999998</v>
      </c>
      <c r="G119" s="14">
        <f t="shared" si="5"/>
        <v>0.17505976923172323</v>
      </c>
      <c r="H119" s="15">
        <f t="shared" si="4"/>
        <v>2.367199769231723</v>
      </c>
      <c r="Q119" s="45"/>
      <c r="R119" s="45"/>
    </row>
    <row r="120" spans="1:18" x14ac:dyDescent="0.25">
      <c r="A120" s="3">
        <v>101</v>
      </c>
      <c r="B120" s="3">
        <v>49730406</v>
      </c>
      <c r="C120" s="3">
        <v>92.9</v>
      </c>
      <c r="D120" s="26">
        <v>57861</v>
      </c>
      <c r="E120" s="26">
        <v>60026</v>
      </c>
      <c r="F120" s="2">
        <f t="shared" si="3"/>
        <v>1.8618999999999999</v>
      </c>
      <c r="G120" s="14">
        <f t="shared" si="5"/>
        <v>0.21231139114395678</v>
      </c>
      <c r="H120" s="15">
        <f t="shared" si="4"/>
        <v>2.0742113911439568</v>
      </c>
      <c r="Q120" s="45"/>
      <c r="R120" s="45"/>
    </row>
    <row r="121" spans="1:18" x14ac:dyDescent="0.25">
      <c r="A121" s="3">
        <v>102</v>
      </c>
      <c r="B121" s="3">
        <v>49730702</v>
      </c>
      <c r="C121" s="3">
        <v>48</v>
      </c>
      <c r="D121" s="26">
        <v>29212</v>
      </c>
      <c r="E121" s="26">
        <v>30333</v>
      </c>
      <c r="F121" s="2">
        <f t="shared" si="3"/>
        <v>0.96406000000000003</v>
      </c>
      <c r="G121" s="14">
        <f t="shared" si="5"/>
        <v>0.10969802771700674</v>
      </c>
      <c r="H121" s="15">
        <f t="shared" si="4"/>
        <v>1.0737580277170067</v>
      </c>
      <c r="Q121" s="45"/>
      <c r="R121" s="45"/>
    </row>
    <row r="122" spans="1:18" x14ac:dyDescent="0.25">
      <c r="A122" s="3">
        <v>103</v>
      </c>
      <c r="B122" s="3">
        <v>49730700</v>
      </c>
      <c r="C122" s="3">
        <v>42.5</v>
      </c>
      <c r="D122" s="26">
        <v>25444</v>
      </c>
      <c r="E122" s="26">
        <v>26022</v>
      </c>
      <c r="F122" s="2">
        <f t="shared" si="3"/>
        <v>0.49707999999999997</v>
      </c>
      <c r="G122" s="14">
        <f t="shared" si="5"/>
        <v>9.7128462041099706E-2</v>
      </c>
      <c r="H122" s="15">
        <f t="shared" si="4"/>
        <v>0.59420846204109967</v>
      </c>
      <c r="Q122" s="45"/>
      <c r="R122" s="45"/>
    </row>
    <row r="123" spans="1:18" x14ac:dyDescent="0.25">
      <c r="A123" s="3">
        <v>104</v>
      </c>
      <c r="B123" s="3">
        <v>49730705</v>
      </c>
      <c r="C123" s="3">
        <v>45.4</v>
      </c>
      <c r="D123" s="26">
        <v>6685</v>
      </c>
      <c r="E123" s="26">
        <v>6785</v>
      </c>
      <c r="F123" s="2">
        <f t="shared" si="3"/>
        <v>8.5999999999999993E-2</v>
      </c>
      <c r="G123" s="14">
        <f t="shared" si="5"/>
        <v>0.10375605121566886</v>
      </c>
      <c r="H123" s="15">
        <f t="shared" si="4"/>
        <v>0.18975605121566885</v>
      </c>
      <c r="Q123" s="45"/>
      <c r="R123" s="45"/>
    </row>
    <row r="124" spans="1:18" x14ac:dyDescent="0.25">
      <c r="A124" s="3">
        <v>105</v>
      </c>
      <c r="B124" s="3">
        <v>49730684</v>
      </c>
      <c r="C124" s="3">
        <v>51.7</v>
      </c>
      <c r="D124" s="26">
        <v>24158</v>
      </c>
      <c r="E124" s="26">
        <v>25213</v>
      </c>
      <c r="F124" s="2">
        <f t="shared" si="3"/>
        <v>0.9073</v>
      </c>
      <c r="G124" s="14">
        <f t="shared" si="5"/>
        <v>0.118153917353526</v>
      </c>
      <c r="H124" s="15">
        <f t="shared" si="4"/>
        <v>1.025453917353526</v>
      </c>
      <c r="Q124" s="45"/>
      <c r="R124" s="45"/>
    </row>
    <row r="125" spans="1:18" x14ac:dyDescent="0.25">
      <c r="A125" s="3">
        <v>106</v>
      </c>
      <c r="B125" s="3">
        <v>49730698</v>
      </c>
      <c r="C125" s="3">
        <v>51.8</v>
      </c>
      <c r="D125" s="26">
        <v>31214</v>
      </c>
      <c r="E125" s="26">
        <v>32318</v>
      </c>
      <c r="F125" s="2">
        <f t="shared" si="3"/>
        <v>0.94943999999999995</v>
      </c>
      <c r="G125" s="14">
        <f t="shared" si="5"/>
        <v>0.11838245491126977</v>
      </c>
      <c r="H125" s="15">
        <f t="shared" si="4"/>
        <v>1.0678224549112698</v>
      </c>
      <c r="Q125" s="45"/>
      <c r="R125" s="45"/>
    </row>
    <row r="126" spans="1:18" x14ac:dyDescent="0.25">
      <c r="A126" s="3">
        <v>107</v>
      </c>
      <c r="B126" s="3">
        <v>49730701</v>
      </c>
      <c r="C126" s="3">
        <v>49.9</v>
      </c>
      <c r="D126" s="26">
        <v>2008</v>
      </c>
      <c r="E126" s="26">
        <v>2008</v>
      </c>
      <c r="F126" s="2">
        <f t="shared" si="3"/>
        <v>0</v>
      </c>
      <c r="G126" s="14">
        <f t="shared" si="5"/>
        <v>0.11404024131413824</v>
      </c>
      <c r="H126" s="15">
        <f t="shared" si="4"/>
        <v>0.11404024131413824</v>
      </c>
      <c r="Q126" s="45"/>
      <c r="R126" s="45"/>
    </row>
    <row r="127" spans="1:18" x14ac:dyDescent="0.25">
      <c r="A127" s="3">
        <v>108</v>
      </c>
      <c r="B127" s="3">
        <v>49730688</v>
      </c>
      <c r="C127" s="3">
        <v>55.3</v>
      </c>
      <c r="D127" s="26">
        <v>2967</v>
      </c>
      <c r="E127" s="26">
        <v>2967</v>
      </c>
      <c r="F127" s="2">
        <f t="shared" si="3"/>
        <v>0</v>
      </c>
      <c r="G127" s="14">
        <f t="shared" si="5"/>
        <v>0.12638126943230149</v>
      </c>
      <c r="H127" s="15">
        <f t="shared" si="4"/>
        <v>0.12638126943230149</v>
      </c>
      <c r="Q127" s="45"/>
      <c r="R127" s="45"/>
    </row>
    <row r="128" spans="1:18" x14ac:dyDescent="0.25">
      <c r="A128" s="3">
        <v>109</v>
      </c>
      <c r="B128" s="3">
        <v>49730703</v>
      </c>
      <c r="C128" s="3">
        <v>61.8</v>
      </c>
      <c r="D128" s="26">
        <v>31769</v>
      </c>
      <c r="E128" s="26">
        <v>33264</v>
      </c>
      <c r="F128" s="2">
        <f t="shared" si="3"/>
        <v>1.2857000000000001</v>
      </c>
      <c r="G128" s="14">
        <f t="shared" si="5"/>
        <v>0.14123621068564615</v>
      </c>
      <c r="H128" s="15">
        <f t="shared" si="4"/>
        <v>1.4269362106856462</v>
      </c>
      <c r="Q128" s="45"/>
      <c r="R128" s="45"/>
    </row>
    <row r="129" spans="1:19" x14ac:dyDescent="0.25">
      <c r="A129" s="3">
        <v>110</v>
      </c>
      <c r="B129" s="3">
        <v>49730697</v>
      </c>
      <c r="C129" s="3">
        <v>47.7</v>
      </c>
      <c r="D129" s="26">
        <v>27075</v>
      </c>
      <c r="E129" s="26">
        <v>29560</v>
      </c>
      <c r="F129" s="2">
        <f t="shared" si="3"/>
        <v>2.1370999999999998</v>
      </c>
      <c r="G129" s="14">
        <f t="shared" si="5"/>
        <v>0.10901241504377544</v>
      </c>
      <c r="H129" s="15">
        <f t="shared" si="4"/>
        <v>2.246112415043775</v>
      </c>
      <c r="Q129" s="45"/>
      <c r="R129" s="45"/>
    </row>
    <row r="130" spans="1:19" x14ac:dyDescent="0.25">
      <c r="A130" s="3">
        <v>111</v>
      </c>
      <c r="B130" s="3">
        <v>49690048</v>
      </c>
      <c r="C130" s="3">
        <v>51.2</v>
      </c>
      <c r="D130" s="26">
        <v>24955</v>
      </c>
      <c r="E130" s="26">
        <v>25842</v>
      </c>
      <c r="F130" s="2">
        <f t="shared" si="3"/>
        <v>0.76281999999999994</v>
      </c>
      <c r="G130" s="14">
        <f t="shared" si="5"/>
        <v>0.1170112295648072</v>
      </c>
      <c r="H130" s="15">
        <f t="shared" si="4"/>
        <v>0.87983122956480719</v>
      </c>
      <c r="Q130" s="45"/>
      <c r="R130" s="45"/>
    </row>
    <row r="131" spans="1:19" x14ac:dyDescent="0.25">
      <c r="A131" s="3">
        <v>112</v>
      </c>
      <c r="B131" s="3">
        <v>49777198</v>
      </c>
      <c r="C131" s="3">
        <v>51.9</v>
      </c>
      <c r="D131" s="26">
        <v>33324</v>
      </c>
      <c r="E131" s="26">
        <v>34923</v>
      </c>
      <c r="F131" s="2">
        <f t="shared" si="3"/>
        <v>1.37514</v>
      </c>
      <c r="G131" s="14">
        <f t="shared" si="5"/>
        <v>0.11861099246901352</v>
      </c>
      <c r="H131" s="15">
        <f t="shared" si="4"/>
        <v>1.4937509924690135</v>
      </c>
      <c r="Q131" s="45"/>
      <c r="R131" s="45"/>
    </row>
    <row r="132" spans="1:19" x14ac:dyDescent="0.25">
      <c r="A132" s="3">
        <v>113</v>
      </c>
      <c r="B132" s="3">
        <v>49690041</v>
      </c>
      <c r="C132" s="3">
        <v>50.1</v>
      </c>
      <c r="D132" s="26">
        <v>20116</v>
      </c>
      <c r="E132" s="26">
        <v>21046</v>
      </c>
      <c r="F132" s="2">
        <f t="shared" si="3"/>
        <v>0.79979999999999996</v>
      </c>
      <c r="G132" s="14">
        <f t="shared" si="5"/>
        <v>0.11449731642962577</v>
      </c>
      <c r="H132" s="15">
        <f t="shared" si="4"/>
        <v>0.91429731642962575</v>
      </c>
      <c r="Q132" s="45"/>
      <c r="R132" s="45"/>
    </row>
    <row r="133" spans="1:19" x14ac:dyDescent="0.25">
      <c r="A133" s="3">
        <v>114</v>
      </c>
      <c r="B133" s="3">
        <v>49777212</v>
      </c>
      <c r="C133" s="3">
        <v>61.1</v>
      </c>
      <c r="D133" s="26">
        <v>19823</v>
      </c>
      <c r="E133" s="26">
        <v>20925</v>
      </c>
      <c r="F133" s="2">
        <f t="shared" si="3"/>
        <v>0.94772000000000001</v>
      </c>
      <c r="G133" s="14">
        <f t="shared" si="5"/>
        <v>0.1396364477814398</v>
      </c>
      <c r="H133" s="15">
        <f t="shared" si="4"/>
        <v>1.0873564477814397</v>
      </c>
      <c r="Q133" s="45"/>
      <c r="R133" s="45"/>
    </row>
    <row r="134" spans="1:19" x14ac:dyDescent="0.25">
      <c r="A134" s="3">
        <v>115</v>
      </c>
      <c r="B134" s="3">
        <v>49730687</v>
      </c>
      <c r="C134" s="3">
        <v>59.9</v>
      </c>
      <c r="D134" s="84">
        <v>35003</v>
      </c>
      <c r="E134" s="84">
        <v>36185</v>
      </c>
      <c r="F134" s="2">
        <f t="shared" si="3"/>
        <v>1.0165199999999999</v>
      </c>
      <c r="G134" s="14">
        <f t="shared" si="5"/>
        <v>0.13689399708851463</v>
      </c>
      <c r="H134" s="15">
        <f t="shared" si="4"/>
        <v>1.1534139970885144</v>
      </c>
      <c r="M134" s="43"/>
      <c r="N134" s="43"/>
      <c r="O134" s="43"/>
      <c r="P134" s="43"/>
      <c r="Q134" s="43"/>
      <c r="R134" s="43"/>
      <c r="S134" s="43"/>
    </row>
    <row r="135" spans="1:19" x14ac:dyDescent="0.25">
      <c r="A135" s="3">
        <v>116</v>
      </c>
      <c r="B135" s="3">
        <v>49730690</v>
      </c>
      <c r="C135" s="3">
        <v>45.8</v>
      </c>
      <c r="D135" s="84">
        <v>8124</v>
      </c>
      <c r="E135" s="84">
        <v>8776</v>
      </c>
      <c r="F135" s="2">
        <f t="shared" si="3"/>
        <v>0.56072</v>
      </c>
      <c r="G135" s="14">
        <f t="shared" si="5"/>
        <v>0.10467020144664391</v>
      </c>
      <c r="H135" s="15">
        <f t="shared" si="4"/>
        <v>0.66539020144664396</v>
      </c>
      <c r="I135" s="18"/>
    </row>
    <row r="136" spans="1:19" x14ac:dyDescent="0.25">
      <c r="A136" s="3">
        <v>117</v>
      </c>
      <c r="B136" s="3">
        <v>49730691</v>
      </c>
      <c r="C136" s="3">
        <v>51.6</v>
      </c>
      <c r="D136" s="84">
        <v>35109</v>
      </c>
      <c r="E136" s="84">
        <v>36228</v>
      </c>
      <c r="F136" s="2">
        <f t="shared" si="3"/>
        <v>0.96233999999999997</v>
      </c>
      <c r="G136" s="14">
        <f t="shared" si="5"/>
        <v>0.11792537979578223</v>
      </c>
      <c r="H136" s="15">
        <f t="shared" si="4"/>
        <v>1.0802653797957822</v>
      </c>
      <c r="I136" s="24"/>
    </row>
    <row r="137" spans="1:19" x14ac:dyDescent="0.25">
      <c r="A137" s="231" t="s">
        <v>4</v>
      </c>
      <c r="B137" s="232"/>
      <c r="C137" s="44">
        <f>SUM(C19:C136)</f>
        <v>6908.6</v>
      </c>
      <c r="D137" s="26"/>
      <c r="E137" s="26"/>
      <c r="F137" s="17">
        <f>SUM(F19:F136)</f>
        <v>99.491254285714319</v>
      </c>
      <c r="G137" s="17">
        <f>SUM(G19:G136)</f>
        <v>15.78874571428568</v>
      </c>
      <c r="H137" s="17">
        <f>SUM(H19:H136)</f>
        <v>115.27999999999994</v>
      </c>
      <c r="I137" s="24"/>
    </row>
    <row r="138" spans="1:19" x14ac:dyDescent="0.25">
      <c r="D138" s="16"/>
      <c r="F138" s="42"/>
      <c r="I138" s="24"/>
    </row>
    <row r="139" spans="1:19" ht="48" x14ac:dyDescent="0.25">
      <c r="A139" s="1" t="s">
        <v>29</v>
      </c>
      <c r="B139" s="1" t="s">
        <v>1</v>
      </c>
      <c r="C139" s="1" t="s">
        <v>2</v>
      </c>
      <c r="D139" s="12" t="str">
        <f>D18</f>
        <v>Показания кВт на 26.01.19</v>
      </c>
      <c r="E139" s="12" t="str">
        <f>E18</f>
        <v>Показания кВт на 25.02.19</v>
      </c>
      <c r="F139" s="19" t="s">
        <v>34</v>
      </c>
      <c r="G139" s="24"/>
      <c r="H139" s="24"/>
      <c r="I139" s="24"/>
    </row>
    <row r="140" spans="1:19" x14ac:dyDescent="0.25">
      <c r="A140" s="127" t="s">
        <v>24</v>
      </c>
      <c r="B140" s="3">
        <v>49730695</v>
      </c>
      <c r="C140" s="3">
        <v>88.2</v>
      </c>
      <c r="D140" s="27">
        <v>95927</v>
      </c>
      <c r="E140" s="27">
        <v>99471</v>
      </c>
      <c r="F140" s="13">
        <f>(E140-D140)*0.00086</f>
        <v>3.0478399999999999</v>
      </c>
      <c r="G140" s="24"/>
      <c r="H140" s="24"/>
      <c r="I140" s="24"/>
    </row>
    <row r="141" spans="1:19" x14ac:dyDescent="0.25">
      <c r="A141" s="127" t="s">
        <v>25</v>
      </c>
      <c r="B141" s="3">
        <v>49777184</v>
      </c>
      <c r="C141" s="3">
        <v>95.2</v>
      </c>
      <c r="D141" s="27">
        <v>95263</v>
      </c>
      <c r="E141" s="27">
        <v>99401</v>
      </c>
      <c r="F141" s="13">
        <f>(E141-D141)*0.00086</f>
        <v>3.5586799999999998</v>
      </c>
      <c r="G141" s="24"/>
      <c r="H141" s="24"/>
      <c r="I141" s="24"/>
    </row>
    <row r="142" spans="1:19" x14ac:dyDescent="0.25">
      <c r="A142" s="127" t="s">
        <v>26</v>
      </c>
      <c r="B142" s="3">
        <v>49777197</v>
      </c>
      <c r="C142" s="3">
        <v>94.5</v>
      </c>
      <c r="D142" s="27">
        <v>79780</v>
      </c>
      <c r="E142" s="27">
        <v>83789</v>
      </c>
      <c r="F142" s="13">
        <f>(E142-D142)*0.00086</f>
        <v>3.44774</v>
      </c>
      <c r="G142" s="24"/>
      <c r="H142" s="24"/>
      <c r="I142" s="24"/>
    </row>
    <row r="143" spans="1:19" x14ac:dyDescent="0.25">
      <c r="A143" s="127" t="s">
        <v>27</v>
      </c>
      <c r="B143" s="3">
        <v>49777207</v>
      </c>
      <c r="C143" s="3">
        <v>66</v>
      </c>
      <c r="D143" s="27">
        <v>76510</v>
      </c>
      <c r="E143" s="27">
        <v>79785</v>
      </c>
      <c r="F143" s="13">
        <f>(E143-D143)*0.00086</f>
        <v>2.8165</v>
      </c>
      <c r="G143" s="24"/>
      <c r="H143" s="24"/>
      <c r="S143" s="37"/>
    </row>
    <row r="144" spans="1:19" x14ac:dyDescent="0.25">
      <c r="A144" s="127" t="s">
        <v>28</v>
      </c>
      <c r="B144" s="3">
        <v>49777210</v>
      </c>
      <c r="C144" s="3">
        <v>64.2</v>
      </c>
      <c r="D144" s="27">
        <v>67751</v>
      </c>
      <c r="E144" s="27">
        <v>67751</v>
      </c>
      <c r="F144" s="13">
        <f>(E144-D144)*0.00086</f>
        <v>0</v>
      </c>
      <c r="G144" s="24"/>
      <c r="H144" s="24"/>
      <c r="S144" s="37"/>
    </row>
    <row r="145" spans="1:19" x14ac:dyDescent="0.25">
      <c r="A145" s="233" t="s">
        <v>30</v>
      </c>
      <c r="B145" s="233"/>
      <c r="C145" s="8">
        <f>SUM(C140:C144)</f>
        <v>408.09999999999997</v>
      </c>
      <c r="D145" s="41"/>
      <c r="E145" s="41"/>
      <c r="F145" s="17">
        <f>SUM(F140:F144)</f>
        <v>12.870759999999999</v>
      </c>
      <c r="G145" s="24"/>
      <c r="H145" s="24"/>
      <c r="S145" s="37"/>
    </row>
    <row r="146" spans="1:19" x14ac:dyDescent="0.25">
      <c r="A146" s="5"/>
      <c r="B146" s="5"/>
      <c r="C146" s="6"/>
      <c r="D146" s="7"/>
      <c r="E146" s="40"/>
      <c r="F146" s="20"/>
      <c r="G146" s="21"/>
      <c r="H146" s="21"/>
      <c r="S146" s="37"/>
    </row>
    <row r="147" spans="1:19" x14ac:dyDescent="0.25">
      <c r="A147" s="5"/>
      <c r="B147" s="5"/>
      <c r="C147" s="6"/>
      <c r="D147" s="7"/>
      <c r="E147" s="40"/>
      <c r="F147" s="22"/>
      <c r="G147" s="21"/>
      <c r="H147" s="21"/>
    </row>
    <row r="148" spans="1:19" x14ac:dyDescent="0.25">
      <c r="A148" s="39" t="s">
        <v>33</v>
      </c>
      <c r="B148" s="39"/>
      <c r="C148" s="39"/>
      <c r="D148" s="39"/>
      <c r="E148" s="38"/>
      <c r="F148" s="38"/>
      <c r="G148" s="23"/>
    </row>
  </sheetData>
  <mergeCells count="25">
    <mergeCell ref="A1:H1"/>
    <mergeCell ref="A3:H3"/>
    <mergeCell ref="J3:K7"/>
    <mergeCell ref="A4:H4"/>
    <mergeCell ref="A6:G6"/>
    <mergeCell ref="A7:D7"/>
    <mergeCell ref="E7:F7"/>
    <mergeCell ref="A8:D8"/>
    <mergeCell ref="E8:F8"/>
    <mergeCell ref="A9:D9"/>
    <mergeCell ref="E9:F9"/>
    <mergeCell ref="A10:D10"/>
    <mergeCell ref="E10:F10"/>
    <mergeCell ref="A145:B145"/>
    <mergeCell ref="A11:D12"/>
    <mergeCell ref="E11:F11"/>
    <mergeCell ref="J11:K12"/>
    <mergeCell ref="E12:F12"/>
    <mergeCell ref="A13:D13"/>
    <mergeCell ref="E13:F13"/>
    <mergeCell ref="A14:D14"/>
    <mergeCell ref="E14:F14"/>
    <mergeCell ref="A15:D15"/>
    <mergeCell ref="E15:F15"/>
    <mergeCell ref="A137:B137"/>
  </mergeCells>
  <pageMargins left="0.70866141732283472" right="0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Янв18</vt:lpstr>
      <vt:lpstr>Февр18</vt:lpstr>
      <vt:lpstr>Март18</vt:lpstr>
      <vt:lpstr>Апрель18</vt:lpstr>
      <vt:lpstr>Окт18</vt:lpstr>
      <vt:lpstr>Ноябрь18</vt:lpstr>
      <vt:lpstr>Декабрь18</vt:lpstr>
      <vt:lpstr>ЯНВАРЬ19</vt:lpstr>
      <vt:lpstr>ФЕВРАЛЬ19</vt:lpstr>
      <vt:lpstr>МАРТ19</vt:lpstr>
      <vt:lpstr>АПРЕЛЬ19</vt:lpstr>
      <vt:lpstr>ОКТЯБРЬ19</vt:lpstr>
      <vt:lpstr>НОЯБРЬ19</vt:lpstr>
      <vt:lpstr>ДЕКАБРЬ19</vt:lpstr>
      <vt:lpstr>январь20</vt:lpstr>
      <vt:lpstr>февраль20</vt:lpstr>
      <vt:lpstr>март20</vt:lpstr>
      <vt:lpstr>апрель20</vt:lpstr>
      <vt:lpstr>на 30апр2020</vt:lpstr>
      <vt:lpstr>октябрь20</vt:lpstr>
      <vt:lpstr>ноябрь20</vt:lpstr>
      <vt:lpstr>декабрь20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2020-12-30T09:23:38Z</dcterms:modified>
</cp:coreProperties>
</file>