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40" activeTab="6"/>
  </bookViews>
  <sheets>
    <sheet name="Январь21" sheetId="21" r:id="rId1"/>
    <sheet name="Февраль21" sheetId="22" r:id="rId2"/>
    <sheet name="Март21" sheetId="23" r:id="rId3"/>
    <sheet name="Апрель21" sheetId="24" r:id="rId4"/>
    <sheet name="Октябрь21" sheetId="25" r:id="rId5"/>
    <sheet name="Ноябрь21" sheetId="26" r:id="rId6"/>
    <sheet name="Декабрь21" sheetId="27" r:id="rId7"/>
  </sheets>
  <calcPr calcId="145621"/>
</workbook>
</file>

<file path=xl/calcChain.xml><?xml version="1.0" encoding="utf-8"?>
<calcChain xmlns="http://schemas.openxmlformats.org/spreadsheetml/2006/main">
  <c r="B99" i="27" l="1"/>
  <c r="M95" i="27"/>
  <c r="N95" i="27" s="1"/>
  <c r="N93" i="27"/>
  <c r="M93" i="27"/>
  <c r="B91" i="27"/>
  <c r="D26" i="27"/>
  <c r="D25" i="27"/>
  <c r="D24" i="27"/>
  <c r="D23" i="27"/>
  <c r="D22" i="27"/>
  <c r="D21" i="27"/>
  <c r="D20" i="27"/>
  <c r="F16" i="27"/>
  <c r="F14" i="27"/>
  <c r="D97" i="27" l="1"/>
  <c r="D96" i="27"/>
  <c r="D93" i="27"/>
  <c r="D92" i="27"/>
  <c r="D90" i="27"/>
  <c r="D89" i="27"/>
  <c r="D88" i="27"/>
  <c r="D87" i="27"/>
  <c r="D86" i="27"/>
  <c r="D85" i="27"/>
  <c r="D84" i="27"/>
  <c r="D83" i="27"/>
  <c r="D98" i="27"/>
  <c r="D95" i="27"/>
  <c r="D94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56" i="27"/>
  <c r="D55" i="27"/>
  <c r="D54" i="27"/>
  <c r="D53" i="27"/>
  <c r="C95" i="27"/>
  <c r="C93" i="27"/>
  <c r="F9" i="27" l="1"/>
  <c r="F10" i="27" s="1"/>
  <c r="E53" i="27"/>
  <c r="F53" i="27" s="1"/>
  <c r="E55" i="27"/>
  <c r="E27" i="27"/>
  <c r="E29" i="27"/>
  <c r="E31" i="27"/>
  <c r="E33" i="27"/>
  <c r="E35" i="27"/>
  <c r="E37" i="27"/>
  <c r="E39" i="27"/>
  <c r="E41" i="27"/>
  <c r="E43" i="27"/>
  <c r="E45" i="27"/>
  <c r="E47" i="27"/>
  <c r="E49" i="27"/>
  <c r="E51" i="27"/>
  <c r="E57" i="27"/>
  <c r="E59" i="27"/>
  <c r="E61" i="27"/>
  <c r="E63" i="27"/>
  <c r="E65" i="27"/>
  <c r="E67" i="27"/>
  <c r="E69" i="27"/>
  <c r="E71" i="27"/>
  <c r="E73" i="27"/>
  <c r="E75" i="27"/>
  <c r="E77" i="27"/>
  <c r="E79" i="27"/>
  <c r="E81" i="27"/>
  <c r="E94" i="27"/>
  <c r="E98" i="27"/>
  <c r="F98" i="27" s="1"/>
  <c r="E84" i="27"/>
  <c r="E86" i="27"/>
  <c r="E88" i="27"/>
  <c r="E90" i="27"/>
  <c r="E93" i="27"/>
  <c r="F93" i="27" s="1"/>
  <c r="E97" i="27"/>
  <c r="E54" i="27"/>
  <c r="E56" i="27"/>
  <c r="E28" i="27"/>
  <c r="E30" i="27"/>
  <c r="E32" i="27"/>
  <c r="E34" i="27"/>
  <c r="E36" i="27"/>
  <c r="E38" i="27"/>
  <c r="E40" i="27"/>
  <c r="E42" i="27"/>
  <c r="E44" i="27"/>
  <c r="E46" i="27"/>
  <c r="E48" i="27"/>
  <c r="E50" i="27"/>
  <c r="E52" i="27"/>
  <c r="E58" i="27"/>
  <c r="E60" i="27"/>
  <c r="E62" i="27"/>
  <c r="E64" i="27"/>
  <c r="E66" i="27"/>
  <c r="E68" i="27"/>
  <c r="E70" i="27"/>
  <c r="E72" i="27"/>
  <c r="E74" i="27"/>
  <c r="E76" i="27"/>
  <c r="E78" i="27"/>
  <c r="E80" i="27"/>
  <c r="E82" i="27"/>
  <c r="E95" i="27"/>
  <c r="F95" i="27" s="1"/>
  <c r="E83" i="27"/>
  <c r="E85" i="27"/>
  <c r="E87" i="27"/>
  <c r="E89" i="27"/>
  <c r="E92" i="27"/>
  <c r="F92" i="27" s="1"/>
  <c r="E96" i="27"/>
  <c r="D99" i="27"/>
  <c r="E21" i="27" l="1"/>
  <c r="E24" i="27"/>
  <c r="E23" i="27"/>
  <c r="E20" i="27"/>
  <c r="E22" i="27"/>
  <c r="E26" i="27"/>
  <c r="E25" i="27"/>
  <c r="E99" i="27" l="1"/>
  <c r="F11" i="27" s="1"/>
  <c r="F12" i="27" s="1"/>
  <c r="C94" i="27" l="1"/>
  <c r="F94" i="27" s="1"/>
  <c r="C97" i="27"/>
  <c r="F97" i="27" s="1"/>
  <c r="C96" i="27"/>
  <c r="F96" i="27" s="1"/>
  <c r="C90" i="27"/>
  <c r="F90" i="27" s="1"/>
  <c r="C89" i="27"/>
  <c r="F89" i="27" s="1"/>
  <c r="C88" i="27"/>
  <c r="F88" i="27" s="1"/>
  <c r="C87" i="27"/>
  <c r="F87" i="27" s="1"/>
  <c r="C86" i="27"/>
  <c r="F86" i="27" s="1"/>
  <c r="C85" i="27"/>
  <c r="F85" i="27" s="1"/>
  <c r="C84" i="27"/>
  <c r="F84" i="27" s="1"/>
  <c r="C83" i="27"/>
  <c r="F83" i="27" s="1"/>
  <c r="C82" i="27"/>
  <c r="F82" i="27" s="1"/>
  <c r="C81" i="27"/>
  <c r="F81" i="27" s="1"/>
  <c r="C80" i="27"/>
  <c r="F80" i="27" s="1"/>
  <c r="C79" i="27"/>
  <c r="F79" i="27" s="1"/>
  <c r="C78" i="27"/>
  <c r="F78" i="27" s="1"/>
  <c r="C77" i="27"/>
  <c r="F77" i="27" s="1"/>
  <c r="C76" i="27"/>
  <c r="F76" i="27" s="1"/>
  <c r="C75" i="27"/>
  <c r="F75" i="27" s="1"/>
  <c r="C74" i="27"/>
  <c r="F74" i="27" s="1"/>
  <c r="C73" i="27"/>
  <c r="F73" i="27" s="1"/>
  <c r="C72" i="27"/>
  <c r="F72" i="27" s="1"/>
  <c r="C71" i="27"/>
  <c r="F71" i="27" s="1"/>
  <c r="C70" i="27"/>
  <c r="F70" i="27" s="1"/>
  <c r="C69" i="27"/>
  <c r="F69" i="27" s="1"/>
  <c r="C68" i="27"/>
  <c r="F68" i="27" s="1"/>
  <c r="C67" i="27"/>
  <c r="F67" i="27" s="1"/>
  <c r="C66" i="27"/>
  <c r="F66" i="27" s="1"/>
  <c r="C65" i="27"/>
  <c r="F65" i="27" s="1"/>
  <c r="C64" i="27"/>
  <c r="F64" i="27" s="1"/>
  <c r="C63" i="27"/>
  <c r="F63" i="27" s="1"/>
  <c r="C62" i="27"/>
  <c r="F62" i="27" s="1"/>
  <c r="C61" i="27"/>
  <c r="F61" i="27" s="1"/>
  <c r="C60" i="27"/>
  <c r="F60" i="27" s="1"/>
  <c r="C59" i="27"/>
  <c r="F59" i="27" s="1"/>
  <c r="C58" i="27"/>
  <c r="F58" i="27" s="1"/>
  <c r="C57" i="27"/>
  <c r="F57" i="27" s="1"/>
  <c r="C56" i="27"/>
  <c r="F56" i="27" s="1"/>
  <c r="C55" i="27"/>
  <c r="F55" i="27" s="1"/>
  <c r="C54" i="27"/>
  <c r="F54" i="27" s="1"/>
  <c r="C52" i="27"/>
  <c r="F52" i="27" s="1"/>
  <c r="C51" i="27"/>
  <c r="F51" i="27" s="1"/>
  <c r="C50" i="27"/>
  <c r="F50" i="27" s="1"/>
  <c r="C49" i="27"/>
  <c r="F49" i="27" s="1"/>
  <c r="C48" i="27"/>
  <c r="F48" i="27" s="1"/>
  <c r="C47" i="27"/>
  <c r="F47" i="27" s="1"/>
  <c r="C46" i="27"/>
  <c r="F46" i="27" s="1"/>
  <c r="C45" i="27"/>
  <c r="F45" i="27" s="1"/>
  <c r="C44" i="27"/>
  <c r="F44" i="27" s="1"/>
  <c r="C43" i="27"/>
  <c r="F43" i="27" s="1"/>
  <c r="C42" i="27"/>
  <c r="F42" i="27" s="1"/>
  <c r="C41" i="27"/>
  <c r="F41" i="27" s="1"/>
  <c r="C40" i="27"/>
  <c r="F40" i="27" s="1"/>
  <c r="C39" i="27"/>
  <c r="F39" i="27" s="1"/>
  <c r="C38" i="27"/>
  <c r="F38" i="27" s="1"/>
  <c r="C37" i="27"/>
  <c r="F37" i="27" s="1"/>
  <c r="C36" i="27"/>
  <c r="F36" i="27" s="1"/>
  <c r="C35" i="27"/>
  <c r="F35" i="27" s="1"/>
  <c r="C34" i="27"/>
  <c r="F34" i="27" s="1"/>
  <c r="C33" i="27"/>
  <c r="F33" i="27" s="1"/>
  <c r="C32" i="27"/>
  <c r="F32" i="27" s="1"/>
  <c r="C31" i="27"/>
  <c r="F31" i="27" s="1"/>
  <c r="C30" i="27"/>
  <c r="F30" i="27" s="1"/>
  <c r="C29" i="27"/>
  <c r="F29" i="27" s="1"/>
  <c r="C28" i="27"/>
  <c r="F28" i="27" s="1"/>
  <c r="C27" i="27"/>
  <c r="F27" i="27" s="1"/>
  <c r="C26" i="27"/>
  <c r="F26" i="27" s="1"/>
  <c r="C25" i="27"/>
  <c r="F25" i="27" s="1"/>
  <c r="C24" i="27"/>
  <c r="F24" i="27" s="1"/>
  <c r="C23" i="27"/>
  <c r="F23" i="27" s="1"/>
  <c r="C22" i="27"/>
  <c r="F22" i="27" s="1"/>
  <c r="C21" i="27"/>
  <c r="F21" i="27" s="1"/>
  <c r="C20" i="27"/>
  <c r="F20" i="27" l="1"/>
  <c r="F99" i="27" s="1"/>
  <c r="C99" i="27"/>
  <c r="B99" i="26" l="1"/>
  <c r="M95" i="26"/>
  <c r="N95" i="26" s="1"/>
  <c r="M93" i="26"/>
  <c r="N93" i="26" s="1"/>
  <c r="B91" i="26"/>
  <c r="F16" i="26"/>
  <c r="F14" i="26"/>
  <c r="D65" i="26" s="1"/>
  <c r="D20" i="26" l="1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7" i="26"/>
  <c r="D58" i="26"/>
  <c r="D59" i="26"/>
  <c r="D60" i="26"/>
  <c r="D61" i="26"/>
  <c r="D62" i="26"/>
  <c r="D63" i="26"/>
  <c r="D64" i="26"/>
  <c r="C95" i="26"/>
  <c r="D97" i="26"/>
  <c r="D96" i="26"/>
  <c r="D93" i="26"/>
  <c r="D92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98" i="26"/>
  <c r="D95" i="26"/>
  <c r="D94" i="26"/>
  <c r="D53" i="26"/>
  <c r="D54" i="26"/>
  <c r="D55" i="26"/>
  <c r="D56" i="26"/>
  <c r="C93" i="26"/>
  <c r="F9" i="26" l="1"/>
  <c r="F10" i="26" s="1"/>
  <c r="E54" i="26"/>
  <c r="E94" i="26"/>
  <c r="E98" i="26"/>
  <c r="F98" i="26" s="1"/>
  <c r="E67" i="26"/>
  <c r="E69" i="26"/>
  <c r="E71" i="26"/>
  <c r="E73" i="26"/>
  <c r="E75" i="26"/>
  <c r="E77" i="26"/>
  <c r="E79" i="26"/>
  <c r="E81" i="26"/>
  <c r="E83" i="26"/>
  <c r="E85" i="26"/>
  <c r="E87" i="26"/>
  <c r="E89" i="26"/>
  <c r="E92" i="26"/>
  <c r="F92" i="26" s="1"/>
  <c r="E96" i="26"/>
  <c r="E64" i="26"/>
  <c r="E62" i="26"/>
  <c r="E60" i="26"/>
  <c r="E58" i="26"/>
  <c r="E52" i="26"/>
  <c r="E50" i="26"/>
  <c r="E48" i="26"/>
  <c r="E46" i="26"/>
  <c r="E44" i="26"/>
  <c r="E42" i="26"/>
  <c r="E40" i="26"/>
  <c r="E38" i="26"/>
  <c r="E36" i="26"/>
  <c r="E34" i="26"/>
  <c r="E32" i="26"/>
  <c r="E30" i="26"/>
  <c r="E28" i="26"/>
  <c r="E26" i="26"/>
  <c r="E24" i="26"/>
  <c r="E22" i="26"/>
  <c r="D99" i="26"/>
  <c r="E20" i="26"/>
  <c r="E56" i="26"/>
  <c r="E55" i="26"/>
  <c r="E53" i="26"/>
  <c r="F53" i="26" s="1"/>
  <c r="E95" i="26"/>
  <c r="F95" i="26" s="1"/>
  <c r="E66" i="26"/>
  <c r="E68" i="26"/>
  <c r="E70" i="26"/>
  <c r="E72" i="26"/>
  <c r="E74" i="26"/>
  <c r="E76" i="26"/>
  <c r="E78" i="26"/>
  <c r="E80" i="26"/>
  <c r="E82" i="26"/>
  <c r="E84" i="26"/>
  <c r="E86" i="26"/>
  <c r="E88" i="26"/>
  <c r="E90" i="26"/>
  <c r="E93" i="26"/>
  <c r="F93" i="26" s="1"/>
  <c r="E97" i="26"/>
  <c r="E63" i="26"/>
  <c r="E61" i="26"/>
  <c r="E59" i="26"/>
  <c r="E57" i="26"/>
  <c r="E51" i="26"/>
  <c r="E49" i="26"/>
  <c r="E47" i="26"/>
  <c r="E45" i="26"/>
  <c r="E43" i="26"/>
  <c r="E41" i="26"/>
  <c r="E39" i="26"/>
  <c r="E37" i="26"/>
  <c r="E35" i="26"/>
  <c r="E33" i="26"/>
  <c r="E31" i="26"/>
  <c r="E29" i="26"/>
  <c r="E27" i="26"/>
  <c r="E25" i="26"/>
  <c r="E23" i="26"/>
  <c r="E21" i="26"/>
  <c r="E65" i="26" l="1"/>
  <c r="E99" i="26" s="1"/>
  <c r="F11" i="26" s="1"/>
  <c r="F12" i="26" s="1"/>
  <c r="C94" i="26" l="1"/>
  <c r="F94" i="26" s="1"/>
  <c r="C97" i="26"/>
  <c r="F97" i="26" s="1"/>
  <c r="C96" i="26"/>
  <c r="F96" i="26" s="1"/>
  <c r="C90" i="26"/>
  <c r="F90" i="26" s="1"/>
  <c r="C89" i="26"/>
  <c r="F89" i="26" s="1"/>
  <c r="C88" i="26"/>
  <c r="F88" i="26" s="1"/>
  <c r="C87" i="26"/>
  <c r="F87" i="26" s="1"/>
  <c r="C86" i="26"/>
  <c r="F86" i="26" s="1"/>
  <c r="C85" i="26"/>
  <c r="F85" i="26" s="1"/>
  <c r="C84" i="26"/>
  <c r="F84" i="26" s="1"/>
  <c r="C83" i="26"/>
  <c r="F83" i="26" s="1"/>
  <c r="C82" i="26"/>
  <c r="F82" i="26" s="1"/>
  <c r="C81" i="26"/>
  <c r="F81" i="26" s="1"/>
  <c r="C80" i="26"/>
  <c r="F80" i="26" s="1"/>
  <c r="C79" i="26"/>
  <c r="F79" i="26" s="1"/>
  <c r="C78" i="26"/>
  <c r="F78" i="26" s="1"/>
  <c r="C77" i="26"/>
  <c r="F77" i="26" s="1"/>
  <c r="C76" i="26"/>
  <c r="F76" i="26" s="1"/>
  <c r="C75" i="26"/>
  <c r="F75" i="26" s="1"/>
  <c r="C74" i="26"/>
  <c r="F74" i="26" s="1"/>
  <c r="C73" i="26"/>
  <c r="F73" i="26" s="1"/>
  <c r="C72" i="26"/>
  <c r="F72" i="26" s="1"/>
  <c r="C71" i="26"/>
  <c r="F71" i="26" s="1"/>
  <c r="C70" i="26"/>
  <c r="F70" i="26" s="1"/>
  <c r="C69" i="26"/>
  <c r="F69" i="26" s="1"/>
  <c r="C68" i="26"/>
  <c r="F68" i="26" s="1"/>
  <c r="C67" i="26"/>
  <c r="F67" i="26" s="1"/>
  <c r="C66" i="26"/>
  <c r="F66" i="26" s="1"/>
  <c r="C65" i="26"/>
  <c r="F65" i="26" s="1"/>
  <c r="C64" i="26"/>
  <c r="F64" i="26" s="1"/>
  <c r="C63" i="26"/>
  <c r="F63" i="26" s="1"/>
  <c r="C62" i="26"/>
  <c r="F62" i="26" s="1"/>
  <c r="C61" i="26"/>
  <c r="F61" i="26" s="1"/>
  <c r="C60" i="26"/>
  <c r="F60" i="26" s="1"/>
  <c r="C59" i="26"/>
  <c r="F59" i="26" s="1"/>
  <c r="C58" i="26"/>
  <c r="F58" i="26" s="1"/>
  <c r="C57" i="26"/>
  <c r="F57" i="26" s="1"/>
  <c r="C52" i="26"/>
  <c r="F52" i="26" s="1"/>
  <c r="C51" i="26"/>
  <c r="F51" i="26" s="1"/>
  <c r="C50" i="26"/>
  <c r="F50" i="26" s="1"/>
  <c r="C49" i="26"/>
  <c r="F49" i="26" s="1"/>
  <c r="C48" i="26"/>
  <c r="F48" i="26" s="1"/>
  <c r="C47" i="26"/>
  <c r="F47" i="26" s="1"/>
  <c r="C46" i="26"/>
  <c r="F46" i="26" s="1"/>
  <c r="C45" i="26"/>
  <c r="F45" i="26" s="1"/>
  <c r="C44" i="26"/>
  <c r="F44" i="26" s="1"/>
  <c r="C43" i="26"/>
  <c r="F43" i="26" s="1"/>
  <c r="C42" i="26"/>
  <c r="F42" i="26" s="1"/>
  <c r="C41" i="26"/>
  <c r="F41" i="26" s="1"/>
  <c r="C40" i="26"/>
  <c r="F40" i="26" s="1"/>
  <c r="C39" i="26"/>
  <c r="F39" i="26" s="1"/>
  <c r="C38" i="26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7" i="26"/>
  <c r="F27" i="26" s="1"/>
  <c r="C26" i="26"/>
  <c r="F26" i="26" s="1"/>
  <c r="C25" i="26"/>
  <c r="F25" i="26" s="1"/>
  <c r="C24" i="26"/>
  <c r="F24" i="26" s="1"/>
  <c r="C56" i="26"/>
  <c r="F56" i="26" s="1"/>
  <c r="C55" i="26"/>
  <c r="F55" i="26" s="1"/>
  <c r="C54" i="26"/>
  <c r="F54" i="26" s="1"/>
  <c r="C23" i="26"/>
  <c r="F23" i="26" s="1"/>
  <c r="C22" i="26"/>
  <c r="F22" i="26" s="1"/>
  <c r="C21" i="26"/>
  <c r="F21" i="26" s="1"/>
  <c r="C20" i="26"/>
  <c r="F20" i="26" l="1"/>
  <c r="F99" i="26" s="1"/>
  <c r="C99" i="26"/>
  <c r="B99" i="25" l="1"/>
  <c r="N95" i="25"/>
  <c r="M95" i="25"/>
  <c r="M93" i="25"/>
  <c r="N93" i="25" s="1"/>
  <c r="B91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F16" i="25"/>
  <c r="F14" i="25"/>
  <c r="D97" i="25" l="1"/>
  <c r="D96" i="25"/>
  <c r="D93" i="25"/>
  <c r="D92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98" i="25"/>
  <c r="D95" i="25"/>
  <c r="D94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C93" i="25"/>
  <c r="D36" i="25"/>
  <c r="D99" i="25" s="1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C95" i="25"/>
  <c r="B99" i="24"/>
  <c r="N95" i="24"/>
  <c r="M95" i="24"/>
  <c r="M93" i="24"/>
  <c r="N93" i="24" s="1"/>
  <c r="B91" i="24"/>
  <c r="F16" i="24"/>
  <c r="F14" i="24"/>
  <c r="D52" i="24" s="1"/>
  <c r="E49" i="25" l="1"/>
  <c r="E45" i="25"/>
  <c r="E41" i="25"/>
  <c r="E37" i="25"/>
  <c r="F9" i="25"/>
  <c r="F10" i="25" s="1"/>
  <c r="E64" i="25"/>
  <c r="E62" i="25"/>
  <c r="E60" i="25"/>
  <c r="E58" i="25"/>
  <c r="E56" i="25"/>
  <c r="E54" i="25"/>
  <c r="E95" i="25"/>
  <c r="F95" i="25" s="1"/>
  <c r="E65" i="25"/>
  <c r="E67" i="25"/>
  <c r="E69" i="25"/>
  <c r="E71" i="25"/>
  <c r="E73" i="25"/>
  <c r="E75" i="25"/>
  <c r="E77" i="25"/>
  <c r="E79" i="25"/>
  <c r="E81" i="25"/>
  <c r="E83" i="25"/>
  <c r="E85" i="25"/>
  <c r="E87" i="25"/>
  <c r="E89" i="25"/>
  <c r="E92" i="25"/>
  <c r="F92" i="25" s="1"/>
  <c r="E96" i="25"/>
  <c r="E52" i="25"/>
  <c r="E48" i="25"/>
  <c r="E46" i="25"/>
  <c r="E44" i="25"/>
  <c r="E42" i="25"/>
  <c r="E40" i="25"/>
  <c r="E38" i="25"/>
  <c r="E36" i="25"/>
  <c r="E63" i="25"/>
  <c r="E61" i="25"/>
  <c r="E59" i="25"/>
  <c r="E57" i="25"/>
  <c r="E55" i="25"/>
  <c r="E53" i="25"/>
  <c r="F53" i="25" s="1"/>
  <c r="E94" i="25"/>
  <c r="E98" i="25"/>
  <c r="F98" i="25" s="1"/>
  <c r="E66" i="25"/>
  <c r="E68" i="25"/>
  <c r="E70" i="25"/>
  <c r="E72" i="25"/>
  <c r="E74" i="25"/>
  <c r="E76" i="25"/>
  <c r="E78" i="25"/>
  <c r="E80" i="25"/>
  <c r="E82" i="25"/>
  <c r="E84" i="25"/>
  <c r="E86" i="25"/>
  <c r="E88" i="25"/>
  <c r="E90" i="25"/>
  <c r="E93" i="25"/>
  <c r="F93" i="25" s="1"/>
  <c r="E97" i="25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C93" i="24"/>
  <c r="D97" i="24"/>
  <c r="D96" i="24"/>
  <c r="D93" i="24"/>
  <c r="D92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98" i="24"/>
  <c r="D95" i="24"/>
  <c r="D94" i="24"/>
  <c r="D53" i="24"/>
  <c r="D54" i="24"/>
  <c r="D55" i="24"/>
  <c r="D56" i="24"/>
  <c r="D57" i="24"/>
  <c r="D58" i="24"/>
  <c r="D59" i="24"/>
  <c r="D60" i="24"/>
  <c r="D61" i="24"/>
  <c r="C95" i="24"/>
  <c r="E24" i="25" l="1"/>
  <c r="E23" i="25"/>
  <c r="E27" i="25"/>
  <c r="E31" i="25"/>
  <c r="E35" i="25"/>
  <c r="E26" i="25"/>
  <c r="E30" i="25"/>
  <c r="E34" i="25"/>
  <c r="E21" i="25"/>
  <c r="E25" i="25"/>
  <c r="E29" i="25"/>
  <c r="E33" i="25"/>
  <c r="E22" i="25"/>
  <c r="E28" i="25"/>
  <c r="E32" i="25"/>
  <c r="E20" i="25"/>
  <c r="E39" i="25"/>
  <c r="E43" i="25"/>
  <c r="E47" i="25"/>
  <c r="E51" i="25"/>
  <c r="E50" i="25"/>
  <c r="D99" i="24"/>
  <c r="E58" i="24"/>
  <c r="E54" i="24"/>
  <c r="E98" i="24"/>
  <c r="F98" i="24" s="1"/>
  <c r="E65" i="24"/>
  <c r="E69" i="24"/>
  <c r="E73" i="24"/>
  <c r="E77" i="24"/>
  <c r="E81" i="24"/>
  <c r="E85" i="24"/>
  <c r="E89" i="24"/>
  <c r="E96" i="24"/>
  <c r="F9" i="24"/>
  <c r="F10" i="24" s="1"/>
  <c r="E51" i="24"/>
  <c r="E49" i="24"/>
  <c r="E47" i="24"/>
  <c r="E45" i="24"/>
  <c r="E43" i="24"/>
  <c r="E41" i="24"/>
  <c r="E39" i="24"/>
  <c r="E37" i="24"/>
  <c r="E35" i="24"/>
  <c r="E33" i="24"/>
  <c r="E31" i="24"/>
  <c r="E29" i="24"/>
  <c r="E27" i="24"/>
  <c r="E25" i="24"/>
  <c r="E23" i="24"/>
  <c r="E21" i="24"/>
  <c r="E99" i="25" l="1"/>
  <c r="F11" i="25" s="1"/>
  <c r="F12" i="25" s="1"/>
  <c r="E52" i="24"/>
  <c r="E92" i="24"/>
  <c r="F92" i="24" s="1"/>
  <c r="E87" i="24"/>
  <c r="E83" i="24"/>
  <c r="E79" i="24"/>
  <c r="E75" i="24"/>
  <c r="E71" i="24"/>
  <c r="E67" i="24"/>
  <c r="E63" i="24"/>
  <c r="E94" i="24"/>
  <c r="E56" i="24"/>
  <c r="E60" i="24"/>
  <c r="E20" i="24"/>
  <c r="E22" i="24"/>
  <c r="E26" i="24"/>
  <c r="E30" i="24"/>
  <c r="E34" i="24"/>
  <c r="E38" i="24"/>
  <c r="E42" i="24"/>
  <c r="E46" i="24"/>
  <c r="E50" i="24"/>
  <c r="E93" i="24"/>
  <c r="F93" i="24" s="1"/>
  <c r="E88" i="24"/>
  <c r="E84" i="24"/>
  <c r="E80" i="24"/>
  <c r="E76" i="24"/>
  <c r="E72" i="24"/>
  <c r="E68" i="24"/>
  <c r="E64" i="24"/>
  <c r="E95" i="24"/>
  <c r="F95" i="24" s="1"/>
  <c r="E55" i="24"/>
  <c r="E59" i="24"/>
  <c r="E24" i="24"/>
  <c r="E28" i="24"/>
  <c r="E32" i="24"/>
  <c r="E36" i="24"/>
  <c r="E40" i="24"/>
  <c r="E44" i="24"/>
  <c r="E48" i="24"/>
  <c r="E97" i="24"/>
  <c r="E90" i="24"/>
  <c r="E86" i="24"/>
  <c r="E82" i="24"/>
  <c r="E78" i="24"/>
  <c r="E74" i="24"/>
  <c r="E70" i="24"/>
  <c r="E66" i="24"/>
  <c r="E62" i="24"/>
  <c r="E53" i="24"/>
  <c r="F53" i="24" s="1"/>
  <c r="E57" i="24"/>
  <c r="E61" i="24"/>
  <c r="C94" i="25" l="1"/>
  <c r="F94" i="25" s="1"/>
  <c r="C97" i="25"/>
  <c r="F97" i="25" s="1"/>
  <c r="C96" i="25"/>
  <c r="F96" i="25" s="1"/>
  <c r="C90" i="25"/>
  <c r="F90" i="25" s="1"/>
  <c r="C89" i="25"/>
  <c r="F89" i="25" s="1"/>
  <c r="C88" i="25"/>
  <c r="F88" i="25" s="1"/>
  <c r="C87" i="25"/>
  <c r="F87" i="25" s="1"/>
  <c r="C86" i="25"/>
  <c r="F86" i="25" s="1"/>
  <c r="C85" i="25"/>
  <c r="F85" i="25" s="1"/>
  <c r="C84" i="25"/>
  <c r="F84" i="25" s="1"/>
  <c r="C83" i="25"/>
  <c r="F83" i="25" s="1"/>
  <c r="C82" i="25"/>
  <c r="F82" i="25" s="1"/>
  <c r="C81" i="25"/>
  <c r="F81" i="25" s="1"/>
  <c r="C80" i="25"/>
  <c r="F80" i="25" s="1"/>
  <c r="C79" i="25"/>
  <c r="F79" i="25" s="1"/>
  <c r="C78" i="25"/>
  <c r="F78" i="25" s="1"/>
  <c r="C77" i="25"/>
  <c r="F77" i="25" s="1"/>
  <c r="C76" i="25"/>
  <c r="F76" i="25" s="1"/>
  <c r="C75" i="25"/>
  <c r="F75" i="25" s="1"/>
  <c r="C74" i="25"/>
  <c r="F74" i="25" s="1"/>
  <c r="C73" i="25"/>
  <c r="F73" i="25" s="1"/>
  <c r="C72" i="25"/>
  <c r="F72" i="25" s="1"/>
  <c r="C71" i="25"/>
  <c r="F71" i="25" s="1"/>
  <c r="C70" i="25"/>
  <c r="F70" i="25" s="1"/>
  <c r="C69" i="25"/>
  <c r="F69" i="25" s="1"/>
  <c r="C68" i="25"/>
  <c r="F68" i="25" s="1"/>
  <c r="C67" i="25"/>
  <c r="F67" i="25" s="1"/>
  <c r="C66" i="25"/>
  <c r="F66" i="25" s="1"/>
  <c r="C65" i="25"/>
  <c r="F65" i="25" s="1"/>
  <c r="C64" i="25"/>
  <c r="F64" i="25" s="1"/>
  <c r="C63" i="25"/>
  <c r="F63" i="25" s="1"/>
  <c r="C62" i="25"/>
  <c r="F62" i="25" s="1"/>
  <c r="C61" i="25"/>
  <c r="F61" i="25" s="1"/>
  <c r="C60" i="25"/>
  <c r="F60" i="25" s="1"/>
  <c r="C59" i="25"/>
  <c r="F59" i="25" s="1"/>
  <c r="C58" i="25"/>
  <c r="F58" i="25" s="1"/>
  <c r="C57" i="25"/>
  <c r="F57" i="25" s="1"/>
  <c r="C56" i="25"/>
  <c r="F56" i="25" s="1"/>
  <c r="C55" i="25"/>
  <c r="F55" i="25" s="1"/>
  <c r="C54" i="25"/>
  <c r="F54" i="25" s="1"/>
  <c r="C52" i="25"/>
  <c r="F52" i="25" s="1"/>
  <c r="C51" i="25"/>
  <c r="F51" i="25" s="1"/>
  <c r="C50" i="25"/>
  <c r="F50" i="25" s="1"/>
  <c r="C49" i="25"/>
  <c r="F49" i="25" s="1"/>
  <c r="C48" i="25"/>
  <c r="F48" i="25" s="1"/>
  <c r="C47" i="25"/>
  <c r="F47" i="25" s="1"/>
  <c r="C46" i="25"/>
  <c r="F46" i="25" s="1"/>
  <c r="C45" i="25"/>
  <c r="F45" i="25" s="1"/>
  <c r="C44" i="25"/>
  <c r="F44" i="25" s="1"/>
  <c r="C43" i="25"/>
  <c r="F43" i="25" s="1"/>
  <c r="C42" i="25"/>
  <c r="F42" i="25" s="1"/>
  <c r="C41" i="25"/>
  <c r="F41" i="25" s="1"/>
  <c r="C40" i="25"/>
  <c r="F40" i="25" s="1"/>
  <c r="C39" i="25"/>
  <c r="F39" i="25" s="1"/>
  <c r="C38" i="25"/>
  <c r="F38" i="25" s="1"/>
  <c r="C37" i="25"/>
  <c r="F37" i="25" s="1"/>
  <c r="C36" i="25"/>
  <c r="F36" i="25" s="1"/>
  <c r="C35" i="25"/>
  <c r="F35" i="25" s="1"/>
  <c r="C34" i="25"/>
  <c r="F34" i="25" s="1"/>
  <c r="C33" i="25"/>
  <c r="F33" i="25" s="1"/>
  <c r="C32" i="25"/>
  <c r="F32" i="25" s="1"/>
  <c r="C31" i="25"/>
  <c r="F31" i="25" s="1"/>
  <c r="C30" i="25"/>
  <c r="F30" i="25" s="1"/>
  <c r="C29" i="25"/>
  <c r="F29" i="25" s="1"/>
  <c r="C28" i="25"/>
  <c r="F28" i="25" s="1"/>
  <c r="C27" i="25"/>
  <c r="F27" i="25" s="1"/>
  <c r="C26" i="25"/>
  <c r="F26" i="25" s="1"/>
  <c r="C25" i="25"/>
  <c r="F25" i="25" s="1"/>
  <c r="C24" i="25"/>
  <c r="F24" i="25" s="1"/>
  <c r="C23" i="25"/>
  <c r="F23" i="25" s="1"/>
  <c r="C22" i="25"/>
  <c r="F22" i="25" s="1"/>
  <c r="C21" i="25"/>
  <c r="F21" i="25" s="1"/>
  <c r="C20" i="25"/>
  <c r="E99" i="24"/>
  <c r="F11" i="24" s="1"/>
  <c r="F12" i="24" s="1"/>
  <c r="F20" i="25" l="1"/>
  <c r="F99" i="25" s="1"/>
  <c r="C99" i="25"/>
  <c r="C94" i="24"/>
  <c r="F94" i="24" s="1"/>
  <c r="C97" i="24"/>
  <c r="F97" i="24" s="1"/>
  <c r="C96" i="24"/>
  <c r="F96" i="24" s="1"/>
  <c r="C90" i="24"/>
  <c r="F90" i="24" s="1"/>
  <c r="C89" i="24"/>
  <c r="F89" i="24" s="1"/>
  <c r="C88" i="24"/>
  <c r="F88" i="24" s="1"/>
  <c r="C87" i="24"/>
  <c r="F87" i="24" s="1"/>
  <c r="C86" i="24"/>
  <c r="F86" i="24" s="1"/>
  <c r="C85" i="24"/>
  <c r="F85" i="24" s="1"/>
  <c r="C84" i="24"/>
  <c r="F84" i="24" s="1"/>
  <c r="C83" i="24"/>
  <c r="F83" i="24" s="1"/>
  <c r="C82" i="24"/>
  <c r="F82" i="24" s="1"/>
  <c r="C81" i="24"/>
  <c r="F81" i="24" s="1"/>
  <c r="C80" i="24"/>
  <c r="F80" i="24" s="1"/>
  <c r="C79" i="24"/>
  <c r="F79" i="24" s="1"/>
  <c r="C78" i="24"/>
  <c r="F78" i="24" s="1"/>
  <c r="C77" i="24"/>
  <c r="F77" i="24" s="1"/>
  <c r="C76" i="24"/>
  <c r="F76" i="24" s="1"/>
  <c r="C75" i="24"/>
  <c r="F75" i="24" s="1"/>
  <c r="C74" i="24"/>
  <c r="F74" i="24" s="1"/>
  <c r="C73" i="24"/>
  <c r="F73" i="24" s="1"/>
  <c r="C72" i="24"/>
  <c r="F72" i="24" s="1"/>
  <c r="C71" i="24"/>
  <c r="F71" i="24" s="1"/>
  <c r="C70" i="24"/>
  <c r="F70" i="24" s="1"/>
  <c r="C69" i="24"/>
  <c r="F69" i="24" s="1"/>
  <c r="C68" i="24"/>
  <c r="F68" i="24" s="1"/>
  <c r="C67" i="24"/>
  <c r="F67" i="24" s="1"/>
  <c r="C66" i="24"/>
  <c r="F66" i="24" s="1"/>
  <c r="C65" i="24"/>
  <c r="F65" i="24" s="1"/>
  <c r="C64" i="24"/>
  <c r="F64" i="24" s="1"/>
  <c r="C63" i="24"/>
  <c r="F63" i="24" s="1"/>
  <c r="C62" i="24"/>
  <c r="F62" i="24" s="1"/>
  <c r="C61" i="24"/>
  <c r="F61" i="24" s="1"/>
  <c r="C60" i="24"/>
  <c r="F60" i="24" s="1"/>
  <c r="C59" i="24"/>
  <c r="F59" i="24" s="1"/>
  <c r="C58" i="24"/>
  <c r="F58" i="24" s="1"/>
  <c r="C57" i="24"/>
  <c r="F57" i="24" s="1"/>
  <c r="C52" i="24"/>
  <c r="F52" i="24" s="1"/>
  <c r="C51" i="24"/>
  <c r="F51" i="24" s="1"/>
  <c r="C50" i="24"/>
  <c r="F50" i="24" s="1"/>
  <c r="C49" i="24"/>
  <c r="F49" i="24" s="1"/>
  <c r="C48" i="24"/>
  <c r="F48" i="24" s="1"/>
  <c r="C47" i="24"/>
  <c r="F47" i="24" s="1"/>
  <c r="C46" i="24"/>
  <c r="F46" i="24" s="1"/>
  <c r="C45" i="24"/>
  <c r="F45" i="24" s="1"/>
  <c r="C44" i="24"/>
  <c r="F44" i="24" s="1"/>
  <c r="C43" i="24"/>
  <c r="F43" i="24" s="1"/>
  <c r="C42" i="24"/>
  <c r="F42" i="24" s="1"/>
  <c r="C41" i="24"/>
  <c r="F41" i="24" s="1"/>
  <c r="C40" i="24"/>
  <c r="F40" i="24" s="1"/>
  <c r="C39" i="24"/>
  <c r="F39" i="24" s="1"/>
  <c r="C38" i="24"/>
  <c r="F38" i="24" s="1"/>
  <c r="C37" i="24"/>
  <c r="F37" i="24" s="1"/>
  <c r="C36" i="24"/>
  <c r="F36" i="24" s="1"/>
  <c r="C35" i="24"/>
  <c r="F35" i="24" s="1"/>
  <c r="C34" i="24"/>
  <c r="F34" i="24" s="1"/>
  <c r="C33" i="24"/>
  <c r="F33" i="24" s="1"/>
  <c r="C32" i="24"/>
  <c r="F32" i="24" s="1"/>
  <c r="C31" i="24"/>
  <c r="F31" i="24" s="1"/>
  <c r="C30" i="24"/>
  <c r="F30" i="24" s="1"/>
  <c r="C29" i="24"/>
  <c r="F29" i="24" s="1"/>
  <c r="C28" i="24"/>
  <c r="F28" i="24" s="1"/>
  <c r="C27" i="24"/>
  <c r="F27" i="24" s="1"/>
  <c r="C26" i="24"/>
  <c r="F26" i="24" s="1"/>
  <c r="C25" i="24"/>
  <c r="F25" i="24" s="1"/>
  <c r="C24" i="24"/>
  <c r="F24" i="24" s="1"/>
  <c r="C23" i="24"/>
  <c r="F23" i="24" s="1"/>
  <c r="C22" i="24"/>
  <c r="F22" i="24" s="1"/>
  <c r="C21" i="24"/>
  <c r="F21" i="24" s="1"/>
  <c r="C20" i="24"/>
  <c r="C56" i="24"/>
  <c r="F56" i="24" s="1"/>
  <c r="C55" i="24"/>
  <c r="F55" i="24" s="1"/>
  <c r="C54" i="24"/>
  <c r="F54" i="24" s="1"/>
  <c r="F20" i="24" l="1"/>
  <c r="F99" i="24" s="1"/>
  <c r="C99" i="24"/>
  <c r="B99" i="23" l="1"/>
  <c r="M95" i="23"/>
  <c r="N95" i="23" s="1"/>
  <c r="N93" i="23"/>
  <c r="P93" i="23" s="1"/>
  <c r="M93" i="23"/>
  <c r="B91" i="23"/>
  <c r="D25" i="23"/>
  <c r="D24" i="23"/>
  <c r="D23" i="23"/>
  <c r="D22" i="23"/>
  <c r="D21" i="23"/>
  <c r="D20" i="23"/>
  <c r="F16" i="23"/>
  <c r="F14" i="23"/>
  <c r="D97" i="23" l="1"/>
  <c r="D96" i="23"/>
  <c r="D93" i="23"/>
  <c r="D92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98" i="23"/>
  <c r="D95" i="23"/>
  <c r="D94" i="23"/>
  <c r="D53" i="23"/>
  <c r="D54" i="23"/>
  <c r="D55" i="23"/>
  <c r="D56" i="23"/>
  <c r="P95" i="23"/>
  <c r="C9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7" i="23"/>
  <c r="D58" i="23"/>
  <c r="D59" i="23"/>
  <c r="D60" i="23"/>
  <c r="D61" i="23"/>
  <c r="D62" i="23"/>
  <c r="D63" i="23"/>
  <c r="D64" i="23"/>
  <c r="D65" i="23"/>
  <c r="C93" i="23"/>
  <c r="B99" i="22"/>
  <c r="N95" i="22"/>
  <c r="M95" i="22"/>
  <c r="P93" i="22"/>
  <c r="M93" i="22"/>
  <c r="N93" i="22" s="1"/>
  <c r="C93" i="22"/>
  <c r="B91" i="22"/>
  <c r="F16" i="22"/>
  <c r="F14" i="22"/>
  <c r="F9" i="23" l="1"/>
  <c r="F10" i="23" s="1"/>
  <c r="E61" i="23" s="1"/>
  <c r="E62" i="23"/>
  <c r="E58" i="23"/>
  <c r="E50" i="23"/>
  <c r="E46" i="23"/>
  <c r="E42" i="23"/>
  <c r="E38" i="23"/>
  <c r="E34" i="23"/>
  <c r="E30" i="23"/>
  <c r="E26" i="23"/>
  <c r="E56" i="23"/>
  <c r="E54" i="23"/>
  <c r="E94" i="23"/>
  <c r="E98" i="23"/>
  <c r="F98" i="23" s="1"/>
  <c r="E67" i="23"/>
  <c r="E69" i="23"/>
  <c r="E71" i="23"/>
  <c r="E73" i="23"/>
  <c r="E75" i="23"/>
  <c r="E77" i="23"/>
  <c r="E79" i="23"/>
  <c r="E81" i="23"/>
  <c r="E83" i="23"/>
  <c r="E85" i="23"/>
  <c r="E87" i="23"/>
  <c r="E89" i="23"/>
  <c r="E92" i="23"/>
  <c r="F92" i="23" s="1"/>
  <c r="E96" i="23"/>
  <c r="E63" i="23"/>
  <c r="E59" i="23"/>
  <c r="E51" i="23"/>
  <c r="E47" i="23"/>
  <c r="E45" i="23"/>
  <c r="E43" i="23"/>
  <c r="E41" i="23"/>
  <c r="E39" i="23"/>
  <c r="E37" i="23"/>
  <c r="E35" i="23"/>
  <c r="E33" i="23"/>
  <c r="E31" i="23"/>
  <c r="E29" i="23"/>
  <c r="E27" i="23"/>
  <c r="D99" i="23"/>
  <c r="E55" i="23"/>
  <c r="E53" i="23"/>
  <c r="F53" i="23" s="1"/>
  <c r="E95" i="23"/>
  <c r="F95" i="23" s="1"/>
  <c r="E66" i="23"/>
  <c r="E68" i="23"/>
  <c r="E70" i="23"/>
  <c r="E72" i="23"/>
  <c r="E74" i="23"/>
  <c r="E76" i="23"/>
  <c r="E78" i="23"/>
  <c r="E80" i="23"/>
  <c r="E82" i="23"/>
  <c r="E84" i="23"/>
  <c r="E86" i="23"/>
  <c r="E88" i="23"/>
  <c r="E90" i="23"/>
  <c r="E93" i="23"/>
  <c r="F93" i="23" s="1"/>
  <c r="E97" i="23"/>
  <c r="D97" i="22"/>
  <c r="D96" i="22"/>
  <c r="D93" i="22"/>
  <c r="D92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98" i="22"/>
  <c r="D95" i="22"/>
  <c r="D94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56" i="22"/>
  <c r="D55" i="22"/>
  <c r="D54" i="22"/>
  <c r="D53" i="22"/>
  <c r="P95" i="22"/>
  <c r="C95" i="22"/>
  <c r="B99" i="21"/>
  <c r="M95" i="21"/>
  <c r="N95" i="21" s="1"/>
  <c r="M93" i="21"/>
  <c r="N93" i="21" s="1"/>
  <c r="B91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F16" i="21"/>
  <c r="F14" i="21"/>
  <c r="E28" i="23" l="1"/>
  <c r="E32" i="23"/>
  <c r="E36" i="23"/>
  <c r="E40" i="23"/>
  <c r="E44" i="23"/>
  <c r="E48" i="23"/>
  <c r="E52" i="23"/>
  <c r="E60" i="23"/>
  <c r="E64" i="23"/>
  <c r="E49" i="23"/>
  <c r="E20" i="23"/>
  <c r="E23" i="23"/>
  <c r="E22" i="23"/>
  <c r="E21" i="23"/>
  <c r="E25" i="23"/>
  <c r="E24" i="23"/>
  <c r="E57" i="23"/>
  <c r="E65" i="23"/>
  <c r="F9" i="22"/>
  <c r="F10" i="22" s="1"/>
  <c r="E53" i="22"/>
  <c r="F53" i="22" s="1"/>
  <c r="E55" i="22"/>
  <c r="D99" i="22"/>
  <c r="E20" i="22"/>
  <c r="E22" i="22"/>
  <c r="E24" i="22"/>
  <c r="E26" i="22"/>
  <c r="E28" i="22"/>
  <c r="E30" i="22"/>
  <c r="E32" i="22"/>
  <c r="E34" i="22"/>
  <c r="E36" i="22"/>
  <c r="E38" i="22"/>
  <c r="E40" i="22"/>
  <c r="E42" i="22"/>
  <c r="E44" i="22"/>
  <c r="E46" i="22"/>
  <c r="E48" i="22"/>
  <c r="E50" i="22"/>
  <c r="E52" i="22"/>
  <c r="E95" i="22"/>
  <c r="F95" i="22" s="1"/>
  <c r="E57" i="22"/>
  <c r="E59" i="22"/>
  <c r="E61" i="22"/>
  <c r="E63" i="22"/>
  <c r="E65" i="22"/>
  <c r="E67" i="22"/>
  <c r="E69" i="22"/>
  <c r="E71" i="22"/>
  <c r="E73" i="22"/>
  <c r="E75" i="22"/>
  <c r="E77" i="22"/>
  <c r="E79" i="22"/>
  <c r="E81" i="22"/>
  <c r="E83" i="22"/>
  <c r="E85" i="22"/>
  <c r="E87" i="22"/>
  <c r="E89" i="22"/>
  <c r="E92" i="22"/>
  <c r="F92" i="22" s="1"/>
  <c r="E96" i="22"/>
  <c r="E54" i="22"/>
  <c r="E56" i="22"/>
  <c r="E21" i="22"/>
  <c r="E23" i="22"/>
  <c r="E25" i="22"/>
  <c r="E27" i="22"/>
  <c r="E29" i="22"/>
  <c r="E31" i="22"/>
  <c r="E33" i="22"/>
  <c r="E35" i="22"/>
  <c r="E37" i="22"/>
  <c r="E39" i="22"/>
  <c r="E41" i="22"/>
  <c r="E43" i="22"/>
  <c r="E45" i="22"/>
  <c r="E47" i="22"/>
  <c r="E49" i="22"/>
  <c r="E51" i="22"/>
  <c r="E94" i="22"/>
  <c r="E98" i="22"/>
  <c r="F98" i="22" s="1"/>
  <c r="E58" i="22"/>
  <c r="E60" i="22"/>
  <c r="E62" i="22"/>
  <c r="E64" i="22"/>
  <c r="E66" i="22"/>
  <c r="E68" i="22"/>
  <c r="E70" i="22"/>
  <c r="E72" i="22"/>
  <c r="E74" i="22"/>
  <c r="E76" i="22"/>
  <c r="E78" i="22"/>
  <c r="E80" i="22"/>
  <c r="E82" i="22"/>
  <c r="E84" i="22"/>
  <c r="E86" i="22"/>
  <c r="E88" i="22"/>
  <c r="E90" i="22"/>
  <c r="E93" i="22"/>
  <c r="F93" i="22" s="1"/>
  <c r="E97" i="22"/>
  <c r="D97" i="21"/>
  <c r="D96" i="21"/>
  <c r="D93" i="21"/>
  <c r="D92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98" i="21"/>
  <c r="D95" i="21"/>
  <c r="D94" i="21"/>
  <c r="D53" i="21"/>
  <c r="D54" i="21"/>
  <c r="D55" i="21"/>
  <c r="D56" i="21"/>
  <c r="P95" i="21"/>
  <c r="C95" i="21"/>
  <c r="D36" i="21"/>
  <c r="D99" i="21" s="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7" i="21"/>
  <c r="D58" i="21"/>
  <c r="D59" i="21"/>
  <c r="D60" i="21"/>
  <c r="D61" i="21"/>
  <c r="D62" i="21"/>
  <c r="D63" i="21"/>
  <c r="D64" i="21"/>
  <c r="D65" i="21"/>
  <c r="D66" i="21"/>
  <c r="P93" i="21"/>
  <c r="C93" i="21"/>
  <c r="E99" i="23" l="1"/>
  <c r="F11" i="23" s="1"/>
  <c r="F12" i="23" s="1"/>
  <c r="E99" i="22"/>
  <c r="F11" i="22" s="1"/>
  <c r="F12" i="22"/>
  <c r="F9" i="21"/>
  <c r="F10" i="21" s="1"/>
  <c r="E64" i="21" s="1"/>
  <c r="E65" i="21"/>
  <c r="E61" i="21"/>
  <c r="E57" i="21"/>
  <c r="E49" i="21"/>
  <c r="E47" i="21"/>
  <c r="E45" i="21"/>
  <c r="E43" i="21"/>
  <c r="E41" i="21"/>
  <c r="E39" i="21"/>
  <c r="E37" i="21"/>
  <c r="E55" i="21"/>
  <c r="E53" i="21"/>
  <c r="F53" i="21" s="1"/>
  <c r="E95" i="21"/>
  <c r="E67" i="21"/>
  <c r="E69" i="21"/>
  <c r="E71" i="21"/>
  <c r="E73" i="21"/>
  <c r="E75" i="21"/>
  <c r="E77" i="21"/>
  <c r="E79" i="21"/>
  <c r="E81" i="21"/>
  <c r="E83" i="21"/>
  <c r="E85" i="21"/>
  <c r="E87" i="21"/>
  <c r="E89" i="21"/>
  <c r="E92" i="21"/>
  <c r="F92" i="21" s="1"/>
  <c r="E96" i="21"/>
  <c r="E66" i="21"/>
  <c r="E62" i="21"/>
  <c r="E60" i="21"/>
  <c r="E58" i="21"/>
  <c r="E52" i="21"/>
  <c r="E50" i="21"/>
  <c r="E48" i="21"/>
  <c r="E46" i="21"/>
  <c r="E44" i="21"/>
  <c r="E42" i="21"/>
  <c r="E40" i="21"/>
  <c r="E38" i="21"/>
  <c r="E36" i="21"/>
  <c r="F95" i="21"/>
  <c r="E56" i="21"/>
  <c r="E54" i="21"/>
  <c r="E94" i="21"/>
  <c r="E98" i="21"/>
  <c r="F98" i="21" s="1"/>
  <c r="E68" i="21"/>
  <c r="E70" i="21"/>
  <c r="E72" i="21"/>
  <c r="E74" i="21"/>
  <c r="E76" i="21"/>
  <c r="E78" i="21"/>
  <c r="E80" i="21"/>
  <c r="E82" i="21"/>
  <c r="E84" i="21"/>
  <c r="E86" i="21"/>
  <c r="E88" i="21"/>
  <c r="E90" i="21"/>
  <c r="E93" i="21"/>
  <c r="F93" i="21" s="1"/>
  <c r="E97" i="21"/>
  <c r="C94" i="23" l="1"/>
  <c r="F94" i="23" s="1"/>
  <c r="C97" i="23"/>
  <c r="F97" i="23" s="1"/>
  <c r="C96" i="23"/>
  <c r="F96" i="23" s="1"/>
  <c r="C90" i="23"/>
  <c r="F90" i="23" s="1"/>
  <c r="C89" i="23"/>
  <c r="F89" i="23" s="1"/>
  <c r="C88" i="23"/>
  <c r="F88" i="23" s="1"/>
  <c r="C87" i="23"/>
  <c r="F87" i="23" s="1"/>
  <c r="C86" i="23"/>
  <c r="F86" i="23" s="1"/>
  <c r="C85" i="23"/>
  <c r="F85" i="23" s="1"/>
  <c r="C84" i="23"/>
  <c r="F84" i="23" s="1"/>
  <c r="C83" i="23"/>
  <c r="F83" i="23" s="1"/>
  <c r="C82" i="23"/>
  <c r="F82" i="23" s="1"/>
  <c r="C81" i="23"/>
  <c r="F81" i="23" s="1"/>
  <c r="C80" i="23"/>
  <c r="F80" i="23" s="1"/>
  <c r="C79" i="23"/>
  <c r="F79" i="23" s="1"/>
  <c r="C78" i="23"/>
  <c r="F78" i="23" s="1"/>
  <c r="C77" i="23"/>
  <c r="F77" i="23" s="1"/>
  <c r="C76" i="23"/>
  <c r="F76" i="23" s="1"/>
  <c r="C75" i="23"/>
  <c r="F75" i="23" s="1"/>
  <c r="C74" i="23"/>
  <c r="F74" i="23" s="1"/>
  <c r="C73" i="23"/>
  <c r="F73" i="23" s="1"/>
  <c r="C72" i="23"/>
  <c r="F72" i="23" s="1"/>
  <c r="C71" i="23"/>
  <c r="F71" i="23" s="1"/>
  <c r="C70" i="23"/>
  <c r="F70" i="23" s="1"/>
  <c r="C69" i="23"/>
  <c r="F69" i="23" s="1"/>
  <c r="C68" i="23"/>
  <c r="F68" i="23" s="1"/>
  <c r="C67" i="23"/>
  <c r="F67" i="23" s="1"/>
  <c r="C66" i="23"/>
  <c r="F66" i="23" s="1"/>
  <c r="C65" i="23"/>
  <c r="F65" i="23" s="1"/>
  <c r="C64" i="23"/>
  <c r="F64" i="23" s="1"/>
  <c r="C63" i="23"/>
  <c r="F63" i="23" s="1"/>
  <c r="C62" i="23"/>
  <c r="F62" i="23" s="1"/>
  <c r="C61" i="23"/>
  <c r="F61" i="23" s="1"/>
  <c r="C60" i="23"/>
  <c r="F60" i="23" s="1"/>
  <c r="C59" i="23"/>
  <c r="F59" i="23" s="1"/>
  <c r="C58" i="23"/>
  <c r="F58" i="23" s="1"/>
  <c r="C57" i="23"/>
  <c r="F57" i="23" s="1"/>
  <c r="C56" i="23"/>
  <c r="F56" i="23" s="1"/>
  <c r="C55" i="23"/>
  <c r="F55" i="23" s="1"/>
  <c r="C54" i="23"/>
  <c r="F54" i="23" s="1"/>
  <c r="C52" i="23"/>
  <c r="F52" i="23" s="1"/>
  <c r="C51" i="23"/>
  <c r="F51" i="23" s="1"/>
  <c r="C50" i="23"/>
  <c r="F50" i="23" s="1"/>
  <c r="C49" i="23"/>
  <c r="F49" i="23" s="1"/>
  <c r="C48" i="23"/>
  <c r="F48" i="23" s="1"/>
  <c r="C47" i="23"/>
  <c r="F47" i="23" s="1"/>
  <c r="C46" i="23"/>
  <c r="F46" i="23" s="1"/>
  <c r="C45" i="23"/>
  <c r="F45" i="23" s="1"/>
  <c r="C44" i="23"/>
  <c r="F44" i="23" s="1"/>
  <c r="C43" i="23"/>
  <c r="F43" i="23" s="1"/>
  <c r="C42" i="23"/>
  <c r="F42" i="23" s="1"/>
  <c r="C41" i="23"/>
  <c r="F41" i="23" s="1"/>
  <c r="C40" i="23"/>
  <c r="F40" i="23" s="1"/>
  <c r="C39" i="23"/>
  <c r="F39" i="23" s="1"/>
  <c r="C38" i="23"/>
  <c r="F38" i="23" s="1"/>
  <c r="C37" i="23"/>
  <c r="F37" i="23" s="1"/>
  <c r="C36" i="23"/>
  <c r="F36" i="23" s="1"/>
  <c r="C35" i="23"/>
  <c r="F35" i="23" s="1"/>
  <c r="C34" i="23"/>
  <c r="F34" i="23" s="1"/>
  <c r="C33" i="23"/>
  <c r="F33" i="23" s="1"/>
  <c r="C32" i="23"/>
  <c r="F32" i="23" s="1"/>
  <c r="C31" i="23"/>
  <c r="F31" i="23" s="1"/>
  <c r="C30" i="23"/>
  <c r="F30" i="23" s="1"/>
  <c r="C29" i="23"/>
  <c r="F29" i="23" s="1"/>
  <c r="C28" i="23"/>
  <c r="F28" i="23" s="1"/>
  <c r="C27" i="23"/>
  <c r="F27" i="23" s="1"/>
  <c r="C26" i="23"/>
  <c r="F26" i="23" s="1"/>
  <c r="C25" i="23"/>
  <c r="F25" i="23" s="1"/>
  <c r="C24" i="23"/>
  <c r="F24" i="23" s="1"/>
  <c r="C23" i="23"/>
  <c r="F23" i="23" s="1"/>
  <c r="C22" i="23"/>
  <c r="F22" i="23" s="1"/>
  <c r="C21" i="23"/>
  <c r="F21" i="23" s="1"/>
  <c r="C20" i="23"/>
  <c r="C94" i="22"/>
  <c r="F94" i="22" s="1"/>
  <c r="C97" i="22"/>
  <c r="F97" i="22" s="1"/>
  <c r="C96" i="22"/>
  <c r="F96" i="22" s="1"/>
  <c r="C90" i="22"/>
  <c r="F90" i="22" s="1"/>
  <c r="C89" i="22"/>
  <c r="F89" i="22" s="1"/>
  <c r="C88" i="22"/>
  <c r="F88" i="22" s="1"/>
  <c r="C87" i="22"/>
  <c r="F87" i="22" s="1"/>
  <c r="C86" i="22"/>
  <c r="F86" i="22" s="1"/>
  <c r="C85" i="22"/>
  <c r="F85" i="22" s="1"/>
  <c r="C84" i="22"/>
  <c r="F84" i="22" s="1"/>
  <c r="C83" i="22"/>
  <c r="F83" i="22" s="1"/>
  <c r="C82" i="22"/>
  <c r="F82" i="22" s="1"/>
  <c r="C81" i="22"/>
  <c r="F81" i="22" s="1"/>
  <c r="C80" i="22"/>
  <c r="F80" i="22" s="1"/>
  <c r="C79" i="22"/>
  <c r="F79" i="22" s="1"/>
  <c r="C78" i="22"/>
  <c r="F78" i="22" s="1"/>
  <c r="C77" i="22"/>
  <c r="F77" i="22" s="1"/>
  <c r="C76" i="22"/>
  <c r="F76" i="22" s="1"/>
  <c r="C75" i="22"/>
  <c r="F75" i="22" s="1"/>
  <c r="C74" i="22"/>
  <c r="F74" i="22" s="1"/>
  <c r="C73" i="22"/>
  <c r="F73" i="22" s="1"/>
  <c r="C72" i="22"/>
  <c r="F72" i="22" s="1"/>
  <c r="C71" i="22"/>
  <c r="F71" i="22" s="1"/>
  <c r="C70" i="22"/>
  <c r="F70" i="22" s="1"/>
  <c r="C69" i="22"/>
  <c r="F69" i="22" s="1"/>
  <c r="C68" i="22"/>
  <c r="F68" i="22" s="1"/>
  <c r="C67" i="22"/>
  <c r="F67" i="22" s="1"/>
  <c r="C66" i="22"/>
  <c r="F66" i="22" s="1"/>
  <c r="C65" i="22"/>
  <c r="F65" i="22" s="1"/>
  <c r="C64" i="22"/>
  <c r="F64" i="22" s="1"/>
  <c r="C63" i="22"/>
  <c r="F63" i="22" s="1"/>
  <c r="C62" i="22"/>
  <c r="F62" i="22" s="1"/>
  <c r="C61" i="22"/>
  <c r="F61" i="22" s="1"/>
  <c r="C60" i="22"/>
  <c r="F60" i="22" s="1"/>
  <c r="C59" i="22"/>
  <c r="F59" i="22" s="1"/>
  <c r="C58" i="22"/>
  <c r="F58" i="22" s="1"/>
  <c r="C57" i="22"/>
  <c r="F57" i="22" s="1"/>
  <c r="C56" i="22"/>
  <c r="F56" i="22" s="1"/>
  <c r="C55" i="22"/>
  <c r="F55" i="22" s="1"/>
  <c r="C54" i="22"/>
  <c r="F54" i="22" s="1"/>
  <c r="C52" i="22"/>
  <c r="F52" i="22" s="1"/>
  <c r="C51" i="22"/>
  <c r="F51" i="22" s="1"/>
  <c r="C50" i="22"/>
  <c r="F50" i="22" s="1"/>
  <c r="C49" i="22"/>
  <c r="F49" i="22" s="1"/>
  <c r="C48" i="22"/>
  <c r="F48" i="22" s="1"/>
  <c r="C47" i="22"/>
  <c r="F47" i="22" s="1"/>
  <c r="C46" i="22"/>
  <c r="F46" i="22" s="1"/>
  <c r="C45" i="22"/>
  <c r="F45" i="22" s="1"/>
  <c r="C44" i="22"/>
  <c r="F44" i="22" s="1"/>
  <c r="C43" i="22"/>
  <c r="F43" i="22" s="1"/>
  <c r="C42" i="22"/>
  <c r="F42" i="22" s="1"/>
  <c r="C41" i="22"/>
  <c r="F41" i="22" s="1"/>
  <c r="C40" i="22"/>
  <c r="F40" i="22" s="1"/>
  <c r="C39" i="22"/>
  <c r="F39" i="22" s="1"/>
  <c r="C38" i="22"/>
  <c r="F38" i="22" s="1"/>
  <c r="C37" i="22"/>
  <c r="F37" i="22" s="1"/>
  <c r="C36" i="22"/>
  <c r="F36" i="22" s="1"/>
  <c r="C35" i="22"/>
  <c r="F35" i="22" s="1"/>
  <c r="C34" i="22"/>
  <c r="F34" i="22" s="1"/>
  <c r="C33" i="22"/>
  <c r="F33" i="22" s="1"/>
  <c r="C32" i="22"/>
  <c r="F32" i="22" s="1"/>
  <c r="C31" i="22"/>
  <c r="F31" i="22" s="1"/>
  <c r="C30" i="22"/>
  <c r="F30" i="22" s="1"/>
  <c r="C29" i="22"/>
  <c r="F29" i="22" s="1"/>
  <c r="C28" i="22"/>
  <c r="F28" i="22" s="1"/>
  <c r="C27" i="22"/>
  <c r="F27" i="22" s="1"/>
  <c r="C26" i="22"/>
  <c r="F26" i="22" s="1"/>
  <c r="C25" i="22"/>
  <c r="F25" i="22" s="1"/>
  <c r="C24" i="22"/>
  <c r="F24" i="22" s="1"/>
  <c r="C23" i="22"/>
  <c r="F23" i="22" s="1"/>
  <c r="C22" i="22"/>
  <c r="F22" i="22" s="1"/>
  <c r="C21" i="22"/>
  <c r="F21" i="22" s="1"/>
  <c r="C20" i="22"/>
  <c r="E51" i="21"/>
  <c r="E59" i="21"/>
  <c r="E63" i="21"/>
  <c r="E20" i="21"/>
  <c r="E24" i="21"/>
  <c r="E28" i="21"/>
  <c r="E32" i="21"/>
  <c r="E21" i="21"/>
  <c r="E25" i="21"/>
  <c r="E29" i="21"/>
  <c r="E33" i="21"/>
  <c r="E22" i="21"/>
  <c r="E26" i="21"/>
  <c r="E30" i="21"/>
  <c r="E34" i="21"/>
  <c r="E23" i="21"/>
  <c r="E27" i="21"/>
  <c r="E31" i="21"/>
  <c r="E35" i="21"/>
  <c r="F20" i="23" l="1"/>
  <c r="F99" i="23" s="1"/>
  <c r="C99" i="23"/>
  <c r="F20" i="22"/>
  <c r="F99" i="22" s="1"/>
  <c r="C99" i="22"/>
  <c r="E99" i="21"/>
  <c r="F11" i="21" s="1"/>
  <c r="F12" i="21" s="1"/>
  <c r="C94" i="21" l="1"/>
  <c r="F94" i="21" s="1"/>
  <c r="C97" i="21"/>
  <c r="F97" i="21" s="1"/>
  <c r="C96" i="21"/>
  <c r="F96" i="21" s="1"/>
  <c r="C90" i="21"/>
  <c r="F90" i="21" s="1"/>
  <c r="C89" i="21"/>
  <c r="F89" i="21" s="1"/>
  <c r="C88" i="21"/>
  <c r="F88" i="21" s="1"/>
  <c r="C87" i="21"/>
  <c r="F87" i="21" s="1"/>
  <c r="C86" i="21"/>
  <c r="F86" i="21" s="1"/>
  <c r="C85" i="21"/>
  <c r="F85" i="21" s="1"/>
  <c r="C84" i="21"/>
  <c r="F84" i="21" s="1"/>
  <c r="C83" i="21"/>
  <c r="F83" i="21" s="1"/>
  <c r="C82" i="21"/>
  <c r="F82" i="21" s="1"/>
  <c r="C81" i="21"/>
  <c r="F81" i="21" s="1"/>
  <c r="C80" i="21"/>
  <c r="F80" i="21" s="1"/>
  <c r="C79" i="21"/>
  <c r="F79" i="21" s="1"/>
  <c r="C78" i="21"/>
  <c r="F78" i="21" s="1"/>
  <c r="C77" i="21"/>
  <c r="F77" i="21" s="1"/>
  <c r="C76" i="21"/>
  <c r="F76" i="21" s="1"/>
  <c r="C75" i="21"/>
  <c r="F75" i="21" s="1"/>
  <c r="C74" i="21"/>
  <c r="F74" i="21" s="1"/>
  <c r="C73" i="21"/>
  <c r="F73" i="21" s="1"/>
  <c r="C72" i="21"/>
  <c r="F72" i="21" s="1"/>
  <c r="C71" i="21"/>
  <c r="F71" i="21" s="1"/>
  <c r="C70" i="21"/>
  <c r="F70" i="21" s="1"/>
  <c r="C69" i="21"/>
  <c r="F69" i="21" s="1"/>
  <c r="C68" i="21"/>
  <c r="F68" i="21" s="1"/>
  <c r="C67" i="21"/>
  <c r="F67" i="21" s="1"/>
  <c r="C66" i="21"/>
  <c r="F66" i="21" s="1"/>
  <c r="C65" i="21"/>
  <c r="F65" i="21" s="1"/>
  <c r="C64" i="21"/>
  <c r="F64" i="21" s="1"/>
  <c r="C63" i="21"/>
  <c r="F63" i="21" s="1"/>
  <c r="C62" i="21"/>
  <c r="F62" i="21" s="1"/>
  <c r="C61" i="21"/>
  <c r="F61" i="21" s="1"/>
  <c r="C60" i="21"/>
  <c r="F60" i="21" s="1"/>
  <c r="C59" i="21"/>
  <c r="F59" i="21" s="1"/>
  <c r="C58" i="21"/>
  <c r="F58" i="21" s="1"/>
  <c r="C57" i="21"/>
  <c r="F57" i="21" s="1"/>
  <c r="C56" i="21"/>
  <c r="F56" i="21" s="1"/>
  <c r="C55" i="21"/>
  <c r="F55" i="21" s="1"/>
  <c r="C54" i="21"/>
  <c r="F54" i="21" s="1"/>
  <c r="C52" i="21"/>
  <c r="F52" i="21" s="1"/>
  <c r="C51" i="21"/>
  <c r="F51" i="21" s="1"/>
  <c r="C50" i="21"/>
  <c r="F50" i="21" s="1"/>
  <c r="C49" i="21"/>
  <c r="F49" i="21" s="1"/>
  <c r="C48" i="21"/>
  <c r="F48" i="21" s="1"/>
  <c r="C47" i="21"/>
  <c r="F47" i="21" s="1"/>
  <c r="C46" i="21"/>
  <c r="F46" i="21" s="1"/>
  <c r="C45" i="21"/>
  <c r="F45" i="21" s="1"/>
  <c r="C44" i="21"/>
  <c r="F44" i="21" s="1"/>
  <c r="C43" i="21"/>
  <c r="F43" i="21" s="1"/>
  <c r="C42" i="21"/>
  <c r="F42" i="21" s="1"/>
  <c r="C41" i="21"/>
  <c r="F41" i="21" s="1"/>
  <c r="C40" i="21"/>
  <c r="F40" i="21" s="1"/>
  <c r="C39" i="21"/>
  <c r="F39" i="21" s="1"/>
  <c r="C38" i="21"/>
  <c r="F38" i="21" s="1"/>
  <c r="C37" i="21"/>
  <c r="F37" i="21" s="1"/>
  <c r="C36" i="21"/>
  <c r="F36" i="21" s="1"/>
  <c r="C35" i="21"/>
  <c r="F35" i="21" s="1"/>
  <c r="C34" i="21"/>
  <c r="F34" i="21" s="1"/>
  <c r="C33" i="21"/>
  <c r="F33" i="21" s="1"/>
  <c r="C32" i="21"/>
  <c r="F32" i="21" s="1"/>
  <c r="C31" i="21"/>
  <c r="F31" i="21" s="1"/>
  <c r="C30" i="21"/>
  <c r="F30" i="21" s="1"/>
  <c r="C29" i="21"/>
  <c r="F29" i="21" s="1"/>
  <c r="C28" i="21"/>
  <c r="F28" i="21" s="1"/>
  <c r="C27" i="21"/>
  <c r="F27" i="21" s="1"/>
  <c r="C26" i="21"/>
  <c r="F26" i="21" s="1"/>
  <c r="C25" i="21"/>
  <c r="F25" i="21" s="1"/>
  <c r="C24" i="21"/>
  <c r="F24" i="21" s="1"/>
  <c r="C23" i="21"/>
  <c r="F23" i="21" s="1"/>
  <c r="C22" i="21"/>
  <c r="F22" i="21" s="1"/>
  <c r="C21" i="21"/>
  <c r="F21" i="21" s="1"/>
  <c r="C20" i="21"/>
  <c r="F20" i="21" l="1"/>
  <c r="F99" i="21" s="1"/>
  <c r="C99" i="21"/>
</calcChain>
</file>

<file path=xl/sharedStrings.xml><?xml version="1.0" encoding="utf-8"?>
<sst xmlns="http://schemas.openxmlformats.org/spreadsheetml/2006/main" count="294" uniqueCount="49">
  <si>
    <t>Итого:</t>
  </si>
  <si>
    <t>ООО Управляющая компания "СИРИУС"</t>
  </si>
  <si>
    <t>Общедомовые приборы  учета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</si>
  <si>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</si>
  <si>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Номер теплосчетчика</t>
  </si>
  <si>
    <t>Примечание</t>
  </si>
  <si>
    <t>в том числе:</t>
  </si>
  <si>
    <t>№ кв</t>
  </si>
  <si>
    <t>Общая площадь, м2</t>
  </si>
  <si>
    <t>Отопление МОП, Гкал</t>
  </si>
  <si>
    <t>Всего, Гкал</t>
  </si>
  <si>
    <t>ТСРВ-03Х  Зав.№1103825</t>
  </si>
  <si>
    <t>оф 3</t>
  </si>
  <si>
    <t>оф 5</t>
  </si>
  <si>
    <t>оф 6</t>
  </si>
  <si>
    <t>Офисные пом. оборудованные ИПУ</t>
  </si>
  <si>
    <t>Общедомовой ПУ</t>
  </si>
  <si>
    <t>Отопление жил/нежил пом., Гкал</t>
  </si>
  <si>
    <t xml:space="preserve"> Расчет показателей отопления в жилом доме по адресу: г. Белгород, ул. Апанасенко 56а</t>
  </si>
  <si>
    <t>Справочно:</t>
  </si>
  <si>
    <t>Квартиры +офисы (в т.ч. МОП)</t>
  </si>
  <si>
    <t>К распределению без учета МОП</t>
  </si>
  <si>
    <t>К распределению МОП</t>
  </si>
  <si>
    <t>Площадь МОП (общая)</t>
  </si>
  <si>
    <t>Площадь МОП, м2</t>
  </si>
  <si>
    <t>Площадь пом. не оборудованная ИПУ (для расчета МОП)</t>
  </si>
  <si>
    <t>Площадь пом. не оборудованная ИПУ (для расчета по жил/нежил.)</t>
  </si>
  <si>
    <t>МВт</t>
  </si>
  <si>
    <t>Разница</t>
  </si>
  <si>
    <t>Разница/ Гкал</t>
  </si>
  <si>
    <t>оф 1</t>
  </si>
  <si>
    <t>оф 2</t>
  </si>
  <si>
    <t>оф 4</t>
  </si>
  <si>
    <t>оф 7</t>
  </si>
  <si>
    <t>отк.плом.</t>
  </si>
  <si>
    <t>за период с  25.12.20 по  25.01.21 гг.</t>
  </si>
  <si>
    <t>Разница, Гкал                   с 25.12.20 по 25.01.21 гг.</t>
  </si>
  <si>
    <t>за период с  26.01.21 по 23.02.21 гг.</t>
  </si>
  <si>
    <t>Разница, Гкал                   с 26.01.21 по 23.02.21 гг.</t>
  </si>
  <si>
    <t>за период с  24.02.21 по 25.03.21 гг.</t>
  </si>
  <si>
    <t>Разница, Гкал                   с 24.02.21 по 25.03.21 гг.</t>
  </si>
  <si>
    <t>за период с  26.03.21 по 16.04.21 гг.</t>
  </si>
  <si>
    <t>Разница, Гкал                   с 26.03.21 по 16.04.21 гг.</t>
  </si>
  <si>
    <t>за период с  16.04.21 по 25.10.21 гг.</t>
  </si>
  <si>
    <t>Разница, Гкал                   с 16.04.21 по 25.10.21 гг.</t>
  </si>
  <si>
    <t>за период с  25.10.21 по 25.11.21 гг.</t>
  </si>
  <si>
    <t>Разница, Гкал                   с 25.10.21 по 25.11.21 гг.</t>
  </si>
  <si>
    <t>за период с  26.11.21 по 25.12.21 гг.</t>
  </si>
  <si>
    <t>Разница, Гкал                   с 26.11.21 по 25.12.21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</si>
</sst>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0.000"/>
    <numFmt numFmtId="167" formatCode="0.0"/>
  </numFmts>
  <fonts count="18" x14ac:knownFonts="1"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0" fillId="0" borderId="0" xfId="0" applyFont="1" applyFill="1"/>
    <xf numFmtId="165" fontId="10" fillId="0" borderId="0" xfId="0" applyNumberFormat="1" applyFont="1" applyFill="1"/>
    <xf numFmtId="1" fontId="10" fillId="0" borderId="0" xfId="0" applyNumberFormat="1" applyFont="1" applyFill="1"/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2" fillId="0" borderId="17" xfId="0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10" fillId="0" borderId="0" xfId="0" applyNumberFormat="1" applyFont="1" applyFill="1"/>
    <xf numFmtId="0" fontId="15" fillId="0" borderId="17" xfId="0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/>
    <xf numFmtId="164" fontId="10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/>
    <xf numFmtId="0" fontId="6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66" fontId="17" fillId="0" borderId="17" xfId="0" applyNumberFormat="1" applyFont="1" applyBorder="1"/>
    <xf numFmtId="166" fontId="10" fillId="2" borderId="17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>
      <alignment vertical="center" wrapText="1"/>
    </xf>
    <xf numFmtId="2" fontId="0" fillId="0" borderId="0" xfId="0" applyNumberFormat="1"/>
    <xf numFmtId="166" fontId="16" fillId="0" borderId="21" xfId="0" applyNumberFormat="1" applyFont="1" applyFill="1" applyBorder="1" applyAlignment="1">
      <alignment horizontal="center" vertical="center"/>
    </xf>
    <xf numFmtId="166" fontId="16" fillId="0" borderId="17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/>
    </xf>
    <xf numFmtId="166" fontId="16" fillId="0" borderId="18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/>
    <xf numFmtId="166" fontId="0" fillId="3" borderId="17" xfId="0" applyNumberFormat="1" applyFill="1" applyBorder="1"/>
    <xf numFmtId="166" fontId="0" fillId="0" borderId="0" xfId="0" applyNumberFormat="1"/>
    <xf numFmtId="0" fontId="0" fillId="0" borderId="0" xfId="0" applyFill="1" applyBorder="1"/>
    <xf numFmtId="166" fontId="0" fillId="0" borderId="0" xfId="0" applyNumberFormat="1" applyFont="1" applyFill="1" applyBorder="1"/>
    <xf numFmtId="166" fontId="0" fillId="0" borderId="0" xfId="0" applyNumberFormat="1" applyFill="1" applyBorder="1"/>
    <xf numFmtId="166" fontId="17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6" fontId="0" fillId="0" borderId="17" xfId="0" applyNumberFormat="1" applyFill="1" applyBorder="1"/>
    <xf numFmtId="166" fontId="0" fillId="4" borderId="17" xfId="0" applyNumberFormat="1" applyFont="1" applyFill="1" applyBorder="1"/>
    <xf numFmtId="0" fontId="0" fillId="0" borderId="0" xfId="0" applyFill="1" applyAlignment="1">
      <alignment horizontal="right"/>
    </xf>
    <xf numFmtId="167" fontId="0" fillId="0" borderId="17" xfId="0" applyNumberFormat="1" applyFill="1" applyBorder="1"/>
    <xf numFmtId="167" fontId="0" fillId="4" borderId="17" xfId="0" applyNumberFormat="1" applyFont="1" applyFill="1" applyBorder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6" fontId="0" fillId="3" borderId="17" xfId="0" applyNumberFormat="1" applyFont="1" applyFill="1" applyBorder="1"/>
    <xf numFmtId="167" fontId="0" fillId="3" borderId="17" xfId="0" applyNumberFormat="1" applyFont="1" applyFill="1" applyBorder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6" fontId="16" fillId="5" borderId="14" xfId="0" applyNumberFormat="1" applyFont="1" applyFill="1" applyBorder="1" applyAlignment="1">
      <alignment horizontal="center" vertical="center"/>
    </xf>
    <xf numFmtId="166" fontId="16" fillId="5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activeCell="I24" sqref="I24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  <col min="15" max="16" width="0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64"/>
      <c r="B2" s="64"/>
      <c r="C2" s="64"/>
      <c r="D2" s="64"/>
      <c r="E2" s="64"/>
      <c r="F2" s="64"/>
      <c r="G2" s="3"/>
      <c r="H2" s="3"/>
      <c r="I2" s="64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35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65"/>
      <c r="B5" s="65"/>
      <c r="C5" s="65"/>
      <c r="D5" s="65"/>
      <c r="E5" s="65"/>
      <c r="F5" s="65"/>
      <c r="G5" s="65"/>
      <c r="H5" s="65"/>
      <c r="I5" s="65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36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72.31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2.6550623999999972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69.654937600000011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15.613880975935245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54.041056624064765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0.64487306935754474</v>
      </c>
      <c r="D20" s="40">
        <f>B20*$F$15/$F$14</f>
        <v>10.707063679245286</v>
      </c>
      <c r="E20" s="26">
        <f>D20*($F$10/($F$14-D20+$F$15))</f>
        <v>0.17114950004640822</v>
      </c>
      <c r="F20" s="42">
        <f>SUM(C20,E20)</f>
        <v>0.8160225694039529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0.66220836692091956</v>
      </c>
      <c r="D21" s="40">
        <f t="shared" ref="D21:D84" si="1">B21*$F$15/$F$14</f>
        <v>10.994887971698118</v>
      </c>
      <c r="E21" s="26">
        <f t="shared" ref="E21:E84" si="2">D21*($F$10/($F$14-D21+$F$15))</f>
        <v>0.17576190234498523</v>
      </c>
      <c r="F21" s="42">
        <f t="shared" ref="F21:F84" si="3">SUM(C21,E21)</f>
        <v>0.83797026926590479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0.95170783622927957</v>
      </c>
      <c r="D22" s="40">
        <f t="shared" si="1"/>
        <v>15.80155365566038</v>
      </c>
      <c r="E22" s="26">
        <f t="shared" si="2"/>
        <v>0.25287917903624213</v>
      </c>
      <c r="F22" s="42">
        <f t="shared" si="3"/>
        <v>1.2045870152655218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0.66914248594626946</v>
      </c>
      <c r="D23" s="40">
        <f t="shared" si="1"/>
        <v>11.110017688679248</v>
      </c>
      <c r="E23" s="26">
        <f t="shared" si="2"/>
        <v>0.17760703388685906</v>
      </c>
      <c r="F23" s="42">
        <f t="shared" si="3"/>
        <v>0.84674951983312852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0.663941896677257</v>
      </c>
      <c r="D24" s="40">
        <f t="shared" si="1"/>
        <v>11.023670400943397</v>
      </c>
      <c r="E24" s="26">
        <f t="shared" si="2"/>
        <v>0.17622317608930146</v>
      </c>
      <c r="F24" s="42">
        <f t="shared" si="3"/>
        <v>0.8401650727665585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0.78182192010820606</v>
      </c>
      <c r="D25" s="40">
        <f t="shared" si="1"/>
        <v>12.980875589622645</v>
      </c>
      <c r="E25" s="26">
        <f t="shared" si="2"/>
        <v>0.20760409360609985</v>
      </c>
      <c r="F25" s="42">
        <f t="shared" si="3"/>
        <v>0.98942601371430594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0.59806776593643252</v>
      </c>
      <c r="D26" s="40">
        <f t="shared" si="1"/>
        <v>9.9299380896226435</v>
      </c>
      <c r="E26" s="26">
        <f t="shared" si="2"/>
        <v>0.15869905679862201</v>
      </c>
      <c r="F26" s="42">
        <f t="shared" si="3"/>
        <v>0.75676682273505458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0.68647778350964439</v>
      </c>
      <c r="D27" s="40">
        <f t="shared" si="1"/>
        <v>11.39784198113208</v>
      </c>
      <c r="E27" s="26">
        <f t="shared" si="2"/>
        <v>0.18222028936528106</v>
      </c>
      <c r="F27" s="42">
        <f t="shared" si="3"/>
        <v>0.8686980728749254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0.66914248594626946</v>
      </c>
      <c r="D28" s="40">
        <f t="shared" si="1"/>
        <v>11.110017688679248</v>
      </c>
      <c r="E28" s="26">
        <f t="shared" si="2"/>
        <v>0.17760703388685906</v>
      </c>
      <c r="F28" s="42">
        <f t="shared" si="3"/>
        <v>0.84674951983312852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0.89796841378281755</v>
      </c>
      <c r="D29" s="40">
        <f t="shared" si="1"/>
        <v>14.909298349056607</v>
      </c>
      <c r="E29" s="26">
        <f t="shared" si="2"/>
        <v>0.2385511242465527</v>
      </c>
      <c r="F29" s="42">
        <f t="shared" si="3"/>
        <v>1.1365195380293702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0.94477371720392966</v>
      </c>
      <c r="D30" s="40">
        <f t="shared" si="1"/>
        <v>15.686423938679249</v>
      </c>
      <c r="E30" s="26">
        <f t="shared" si="2"/>
        <v>0.25103006768741848</v>
      </c>
      <c r="F30" s="42">
        <f t="shared" si="3"/>
        <v>1.1958037848913481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0.67260954545894436</v>
      </c>
      <c r="D31" s="40">
        <f t="shared" si="1"/>
        <v>11.167582547169813</v>
      </c>
      <c r="E31" s="26">
        <f t="shared" si="2"/>
        <v>0.1785296362236124</v>
      </c>
      <c r="F31" s="42">
        <f t="shared" si="3"/>
        <v>0.85113918168255676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0.6535407181392322</v>
      </c>
      <c r="D32" s="40">
        <f t="shared" si="1"/>
        <v>10.850975825471702</v>
      </c>
      <c r="E32" s="26">
        <f t="shared" si="2"/>
        <v>0.17345562502949141</v>
      </c>
      <c r="F32" s="42">
        <f t="shared" si="3"/>
        <v>0.82699634316872361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0.78875603913355596</v>
      </c>
      <c r="D33" s="40">
        <f t="shared" si="1"/>
        <v>13.096005306603777</v>
      </c>
      <c r="E33" s="26">
        <f t="shared" si="2"/>
        <v>0.20945090828173105</v>
      </c>
      <c r="F33" s="42">
        <f t="shared" si="3"/>
        <v>0.99820694741528704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0.58940011715474516</v>
      </c>
      <c r="D34" s="40">
        <f t="shared" si="1"/>
        <v>9.7860259433962273</v>
      </c>
      <c r="E34" s="26">
        <f t="shared" si="2"/>
        <v>0.15639390638567061</v>
      </c>
      <c r="F34" s="42">
        <f t="shared" si="3"/>
        <v>0.7457940235404158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0.6934119025349943</v>
      </c>
      <c r="D35" s="40">
        <f t="shared" si="1"/>
        <v>11.51297169811321</v>
      </c>
      <c r="E35" s="26">
        <f t="shared" si="2"/>
        <v>0.18406576222643745</v>
      </c>
      <c r="F35" s="42">
        <f t="shared" si="3"/>
        <v>0.87747766476143174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0.66567542643359445</v>
      </c>
      <c r="D36" s="40">
        <f t="shared" si="1"/>
        <v>11.052452830188681</v>
      </c>
      <c r="E36" s="26">
        <f t="shared" si="2"/>
        <v>0.17668445592763868</v>
      </c>
      <c r="F36" s="42">
        <f t="shared" si="3"/>
        <v>0.84235988236123316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0.90316900305183001</v>
      </c>
      <c r="D37" s="40">
        <f t="shared" si="1"/>
        <v>14.995645636792455</v>
      </c>
      <c r="E37" s="26">
        <f t="shared" si="2"/>
        <v>0.23993745350140616</v>
      </c>
      <c r="F37" s="42">
        <f t="shared" si="3"/>
        <v>1.1431064565532361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0.93957312793491732</v>
      </c>
      <c r="D38" s="40">
        <f t="shared" si="1"/>
        <v>15.6000766509434</v>
      </c>
      <c r="E38" s="26">
        <f t="shared" si="2"/>
        <v>0.24964329836930504</v>
      </c>
      <c r="F38" s="42">
        <f t="shared" si="3"/>
        <v>1.1892164263042224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0.66567542643359445</v>
      </c>
      <c r="D39" s="40">
        <f t="shared" si="1"/>
        <v>11.052452830188681</v>
      </c>
      <c r="E39" s="26">
        <f t="shared" si="2"/>
        <v>0.17668445592763868</v>
      </c>
      <c r="F39" s="42">
        <f t="shared" si="3"/>
        <v>0.84235988236123316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0.65180718838289464</v>
      </c>
      <c r="D40" s="40">
        <f t="shared" si="1"/>
        <v>10.822193396226417</v>
      </c>
      <c r="E40" s="26">
        <f t="shared" si="2"/>
        <v>0.17299438784676485</v>
      </c>
      <c r="F40" s="42">
        <f t="shared" si="3"/>
        <v>0.82480157622965944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0.78702250937721852</v>
      </c>
      <c r="D41" s="40">
        <f t="shared" si="1"/>
        <v>13.067222877358493</v>
      </c>
      <c r="E41" s="26">
        <f t="shared" si="2"/>
        <v>0.20898919545903935</v>
      </c>
      <c r="F41" s="42">
        <f t="shared" si="3"/>
        <v>0.99601170483625789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0.58593305764207015</v>
      </c>
      <c r="D42" s="40">
        <f t="shared" si="1"/>
        <v>9.7284610849056623</v>
      </c>
      <c r="E42" s="26">
        <f t="shared" si="2"/>
        <v>0.15547188884315175</v>
      </c>
      <c r="F42" s="42">
        <f t="shared" si="3"/>
        <v>0.74140494648522193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0.70381308107301921</v>
      </c>
      <c r="D43" s="40">
        <f t="shared" si="1"/>
        <v>11.685666273584909</v>
      </c>
      <c r="E43" s="26">
        <f t="shared" si="2"/>
        <v>0.18683415440282045</v>
      </c>
      <c r="F43" s="42">
        <f t="shared" si="3"/>
        <v>0.89064723547583968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0.66567542643359445</v>
      </c>
      <c r="D44" s="40">
        <f t="shared" si="1"/>
        <v>11.052452830188681</v>
      </c>
      <c r="E44" s="26">
        <f t="shared" si="2"/>
        <v>0.17668445592763868</v>
      </c>
      <c r="F44" s="42">
        <f t="shared" si="3"/>
        <v>0.84235988236123316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0.90316900305183001</v>
      </c>
      <c r="D45" s="40">
        <f t="shared" si="1"/>
        <v>14.995645636792455</v>
      </c>
      <c r="E45" s="26">
        <f t="shared" si="2"/>
        <v>0.23993745350140616</v>
      </c>
      <c r="F45" s="42">
        <f t="shared" si="3"/>
        <v>1.1431064565532361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0.94650724696026722</v>
      </c>
      <c r="D46" s="40">
        <f t="shared" si="1"/>
        <v>15.715206367924532</v>
      </c>
      <c r="E46" s="26">
        <f t="shared" si="2"/>
        <v>0.25149233635388119</v>
      </c>
      <c r="F46" s="42">
        <f t="shared" si="3"/>
        <v>1.1979995833141484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0.66220836692091956</v>
      </c>
      <c r="D47" s="40">
        <f t="shared" si="1"/>
        <v>10.994887971698118</v>
      </c>
      <c r="E47" s="26">
        <f t="shared" si="2"/>
        <v>0.17576190234498523</v>
      </c>
      <c r="F47" s="42">
        <f t="shared" si="3"/>
        <v>0.83797026926590479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0.65527424789556954</v>
      </c>
      <c r="D48" s="40">
        <f t="shared" si="1"/>
        <v>10.879758254716982</v>
      </c>
      <c r="E48" s="26">
        <f t="shared" si="2"/>
        <v>0.17391686830551426</v>
      </c>
      <c r="F48" s="42">
        <f t="shared" si="3"/>
        <v>0.82919111620108377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0.77662133083919349</v>
      </c>
      <c r="D49" s="40">
        <f t="shared" si="1"/>
        <v>12.894528301886796</v>
      </c>
      <c r="E49" s="26">
        <f t="shared" si="2"/>
        <v>0.20621904667332291</v>
      </c>
      <c r="F49" s="42">
        <f t="shared" si="3"/>
        <v>0.98284037751251641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0.59286717666742017</v>
      </c>
      <c r="D50" s="40">
        <f t="shared" si="1"/>
        <v>9.8435908018867941</v>
      </c>
      <c r="E50" s="26">
        <f t="shared" si="2"/>
        <v>0.15731594828351364</v>
      </c>
      <c r="F50" s="42">
        <f t="shared" si="3"/>
        <v>0.75018312495093387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0.68127719424063182</v>
      </c>
      <c r="D51" s="40">
        <f t="shared" si="1"/>
        <v>11.311494693396229</v>
      </c>
      <c r="E51" s="26">
        <f t="shared" si="2"/>
        <v>0.18083624872354365</v>
      </c>
      <c r="F51" s="42">
        <f t="shared" si="3"/>
        <v>0.86211344296417547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0.67607660497161937</v>
      </c>
      <c r="D52" s="40">
        <f t="shared" si="1"/>
        <v>11.22514740566038</v>
      </c>
      <c r="E52" s="26">
        <f>D52*($F$10/($F$14-D52+$F$15))</f>
        <v>0.17945226293886501</v>
      </c>
      <c r="F52" s="42">
        <f t="shared" si="3"/>
        <v>0.85552886791048444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0.24132383775271096</v>
      </c>
      <c r="F53" s="42">
        <f t="shared" si="3"/>
        <v>0.24132383775271096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0.67607660497161937</v>
      </c>
      <c r="D54" s="40">
        <f t="shared" si="1"/>
        <v>11.22514740566038</v>
      </c>
      <c r="E54" s="26">
        <f t="shared" si="2"/>
        <v>0.17945226293886501</v>
      </c>
      <c r="F54" s="42">
        <f t="shared" si="3"/>
        <v>0.85552886791048444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0.64313953960120718</v>
      </c>
      <c r="D55" s="40">
        <f t="shared" si="1"/>
        <v>10.678281250000003</v>
      </c>
      <c r="E55" s="26">
        <f t="shared" si="2"/>
        <v>0.17068829332835272</v>
      </c>
      <c r="F55" s="42">
        <f t="shared" si="3"/>
        <v>0.81382783292955985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0.79395662840256842</v>
      </c>
      <c r="D56" s="40">
        <f t="shared" si="1"/>
        <v>13.182352594339624</v>
      </c>
      <c r="E56" s="26">
        <f t="shared" si="2"/>
        <v>0.21083608336663545</v>
      </c>
      <c r="F56" s="42">
        <f t="shared" si="3"/>
        <v>1.0047927117692039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0.63447189081951982</v>
      </c>
      <c r="D57" s="40">
        <f t="shared" si="1"/>
        <v>10.534369103773589</v>
      </c>
      <c r="E57" s="26">
        <f t="shared" si="2"/>
        <v>0.16838235112424091</v>
      </c>
      <c r="F57" s="42">
        <f t="shared" si="3"/>
        <v>0.80285424194376076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0.69514543229133174</v>
      </c>
      <c r="D58" s="40">
        <f t="shared" si="1"/>
        <v>11.541754127358493</v>
      </c>
      <c r="E58" s="26">
        <f t="shared" si="2"/>
        <v>0.18452714568161049</v>
      </c>
      <c r="F58" s="42">
        <f t="shared" si="3"/>
        <v>0.87967257797294218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0.87716605670676773</v>
      </c>
      <c r="D59" s="40">
        <f t="shared" si="1"/>
        <v>14.563909198113212</v>
      </c>
      <c r="E59" s="26">
        <f t="shared" si="2"/>
        <v>0.23300635712620735</v>
      </c>
      <c r="F59" s="42">
        <f t="shared" si="3"/>
        <v>1.1101724138329752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0.68127719424063182</v>
      </c>
      <c r="D60" s="40">
        <f t="shared" si="1"/>
        <v>11.311494693396229</v>
      </c>
      <c r="E60" s="26">
        <f t="shared" si="2"/>
        <v>0.18083624872354365</v>
      </c>
      <c r="F60" s="42">
        <f t="shared" si="3"/>
        <v>0.86211344296417547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0.67260954545894436</v>
      </c>
      <c r="D61" s="40">
        <f t="shared" si="1"/>
        <v>11.167582547169813</v>
      </c>
      <c r="E61" s="26">
        <f t="shared" si="2"/>
        <v>0.1785296362236124</v>
      </c>
      <c r="F61" s="42">
        <f t="shared" si="3"/>
        <v>0.85113918168255676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0.61020247423079499</v>
      </c>
      <c r="D62" s="40">
        <f t="shared" si="1"/>
        <v>10.131415094339626</v>
      </c>
      <c r="E62" s="26">
        <f t="shared" si="2"/>
        <v>0.16192652313636949</v>
      </c>
      <c r="F62" s="42">
        <f t="shared" si="3"/>
        <v>0.77212899736716445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0.79915721767158088</v>
      </c>
      <c r="D63" s="40">
        <f t="shared" si="1"/>
        <v>13.268699882075476</v>
      </c>
      <c r="E63" s="26">
        <f t="shared" si="2"/>
        <v>0.21222131337932493</v>
      </c>
      <c r="F63" s="42">
        <f t="shared" si="3"/>
        <v>1.0113785310509058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0.63620542057585727</v>
      </c>
      <c r="D64" s="40">
        <f t="shared" si="1"/>
        <v>10.563151533018871</v>
      </c>
      <c r="E64" s="26">
        <f t="shared" si="2"/>
        <v>0.16884352738064357</v>
      </c>
      <c r="F64" s="42">
        <f t="shared" si="3"/>
        <v>0.80504894795650084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0.67607660497161937</v>
      </c>
      <c r="D65" s="40">
        <f t="shared" si="1"/>
        <v>11.22514740566038</v>
      </c>
      <c r="E65" s="26">
        <f t="shared" si="2"/>
        <v>0.17945226293886501</v>
      </c>
      <c r="F65" s="42">
        <f t="shared" si="3"/>
        <v>0.85552886791048444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0.94650724696026722</v>
      </c>
      <c r="D66" s="40">
        <f t="shared" si="1"/>
        <v>15.715206367924532</v>
      </c>
      <c r="E66" s="26">
        <f t="shared" si="2"/>
        <v>0.25149233635388119</v>
      </c>
      <c r="F66" s="42">
        <f t="shared" si="3"/>
        <v>1.1979995833141484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0.87889958646310529</v>
      </c>
      <c r="D67" s="40">
        <f t="shared" si="1"/>
        <v>14.592691627358496</v>
      </c>
      <c r="E67" s="26">
        <f t="shared" si="2"/>
        <v>0.23346838745106996</v>
      </c>
      <c r="F67" s="42">
        <f t="shared" si="3"/>
        <v>1.1123679739141752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0.68821131326598184</v>
      </c>
      <c r="D68" s="40">
        <f t="shared" si="1"/>
        <v>11.426624410377361</v>
      </c>
      <c r="E68" s="26">
        <f t="shared" si="2"/>
        <v>0.18268164843688139</v>
      </c>
      <c r="F68" s="42">
        <f t="shared" si="3"/>
        <v>0.87089296170286323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0.66220836692091956</v>
      </c>
      <c r="D69" s="40">
        <f t="shared" si="1"/>
        <v>10.994887971698118</v>
      </c>
      <c r="E69" s="26">
        <f t="shared" si="2"/>
        <v>0.17576190234498523</v>
      </c>
      <c r="F69" s="42">
        <f t="shared" si="3"/>
        <v>0.83797026926590479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0.60846894447445754</v>
      </c>
      <c r="D70" s="40">
        <f t="shared" si="1"/>
        <v>10.102632665094342</v>
      </c>
      <c r="E70" s="26">
        <f t="shared" si="2"/>
        <v>0.16146543824682016</v>
      </c>
      <c r="F70" s="42">
        <f>SUM(C70,E70)</f>
        <v>0.76993438272127768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0.80262427718425577</v>
      </c>
      <c r="D71" s="40">
        <f t="shared" si="1"/>
        <v>13.326264740566041</v>
      </c>
      <c r="E71" s="26">
        <f t="shared" si="2"/>
        <v>0.21314483057150083</v>
      </c>
      <c r="F71" s="42">
        <f t="shared" si="3"/>
        <v>1.0157691077557567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0.63967248008853217</v>
      </c>
      <c r="D72" s="40">
        <f t="shared" si="1"/>
        <v>10.620716391509434</v>
      </c>
      <c r="E72" s="26">
        <f t="shared" si="2"/>
        <v>0.16976589816983698</v>
      </c>
      <c r="F72" s="42">
        <f t="shared" si="3"/>
        <v>0.80943837825836917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0.68127719424063182</v>
      </c>
      <c r="D73" s="40">
        <f t="shared" si="1"/>
        <v>11.311494693396229</v>
      </c>
      <c r="E73" s="26">
        <f t="shared" si="2"/>
        <v>0.18083624872354365</v>
      </c>
      <c r="F73" s="42">
        <f t="shared" si="3"/>
        <v>0.86211344296417547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0.94824077671660467</v>
      </c>
      <c r="D74" s="40">
        <f t="shared" si="1"/>
        <v>15.743988797169816</v>
      </c>
      <c r="E74" s="26">
        <f t="shared" si="2"/>
        <v>0.25195461113409184</v>
      </c>
      <c r="F74" s="42">
        <f t="shared" si="3"/>
        <v>1.2001953878506966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0.87716605670676773</v>
      </c>
      <c r="D75" s="40">
        <f t="shared" si="1"/>
        <v>14.563909198113212</v>
      </c>
      <c r="E75" s="26">
        <f t="shared" si="2"/>
        <v>0.23300635712620735</v>
      </c>
      <c r="F75" s="42">
        <f t="shared" si="3"/>
        <v>1.1101724138329752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0.6934119025349943</v>
      </c>
      <c r="D76" s="40">
        <f t="shared" si="1"/>
        <v>11.51297169811321</v>
      </c>
      <c r="E76" s="26">
        <f t="shared" si="2"/>
        <v>0.18406576222643745</v>
      </c>
      <c r="F76" s="42">
        <f t="shared" si="3"/>
        <v>0.87747766476143174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0.65180718838289464</v>
      </c>
      <c r="D77" s="40">
        <f t="shared" si="1"/>
        <v>10.822193396226417</v>
      </c>
      <c r="E77" s="26">
        <f t="shared" si="2"/>
        <v>0.17299438784676485</v>
      </c>
      <c r="F77" s="42">
        <f t="shared" si="3"/>
        <v>0.82480157622965944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0.61020247423079499</v>
      </c>
      <c r="D78" s="40">
        <f t="shared" si="1"/>
        <v>10.131415094339626</v>
      </c>
      <c r="E78" s="26">
        <f t="shared" si="2"/>
        <v>0.16192652313636949</v>
      </c>
      <c r="F78" s="42">
        <f t="shared" si="3"/>
        <v>0.77212899736716445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0.79915721767158088</v>
      </c>
      <c r="D79" s="40">
        <f t="shared" si="1"/>
        <v>13.268699882075476</v>
      </c>
      <c r="E79" s="26">
        <f t="shared" si="2"/>
        <v>0.21222131337932493</v>
      </c>
      <c r="F79" s="42">
        <f t="shared" si="3"/>
        <v>1.0113785310509058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0.64140600984486973</v>
      </c>
      <c r="D80" s="40">
        <f t="shared" si="1"/>
        <v>10.649498820754719</v>
      </c>
      <c r="E80" s="26">
        <f t="shared" si="2"/>
        <v>0.1702270927028692</v>
      </c>
      <c r="F80" s="42">
        <f t="shared" si="3"/>
        <v>0.8116331025477389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0.79742368791524343</v>
      </c>
      <c r="D81" s="40">
        <f t="shared" si="1"/>
        <v>13.239917452830191</v>
      </c>
      <c r="E81" s="26">
        <f t="shared" si="2"/>
        <v>0.21175956393847284</v>
      </c>
      <c r="F81" s="42">
        <f t="shared" si="3"/>
        <v>1.0091832518537163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0.95170783622927957</v>
      </c>
      <c r="D82" s="40">
        <f t="shared" si="1"/>
        <v>15.80155365566038</v>
      </c>
      <c r="E82" s="26">
        <f t="shared" si="2"/>
        <v>0.25287917903624213</v>
      </c>
      <c r="F82" s="42">
        <f t="shared" si="3"/>
        <v>1.2045870152655218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0.87716605670676773</v>
      </c>
      <c r="D83" s="40">
        <f t="shared" si="1"/>
        <v>14.563909198113212</v>
      </c>
      <c r="E83" s="26">
        <f t="shared" si="2"/>
        <v>0.23300635712620735</v>
      </c>
      <c r="F83" s="42">
        <f t="shared" si="3"/>
        <v>1.1101724138329752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0.68474425375330683</v>
      </c>
      <c r="D84" s="40">
        <f t="shared" si="1"/>
        <v>11.369059551886796</v>
      </c>
      <c r="E84" s="26">
        <f t="shared" si="2"/>
        <v>0.1817589363892719</v>
      </c>
      <c r="F84" s="42">
        <f t="shared" si="3"/>
        <v>0.86650319014257871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0.67781013472795693</v>
      </c>
      <c r="D85" s="40">
        <f t="shared" ref="D85:D89" si="5">B85*$F$15/$F$14</f>
        <v>11.253929834905664</v>
      </c>
      <c r="E85" s="26">
        <f t="shared" ref="E85:E89" si="6">D85*($F$10/($F$14-D85+$F$15))</f>
        <v>0.17991358543873046</v>
      </c>
      <c r="F85" s="42">
        <f t="shared" ref="F85:F98" si="7">SUM(C85,E85)</f>
        <v>0.85772372016668741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0.60326835520544497</v>
      </c>
      <c r="D86" s="40">
        <f t="shared" si="5"/>
        <v>10.016285377358493</v>
      </c>
      <c r="E86" s="26">
        <f t="shared" si="6"/>
        <v>0.16008222011863837</v>
      </c>
      <c r="F86" s="42">
        <f t="shared" si="7"/>
        <v>0.76335057532408335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0.79048956888989352</v>
      </c>
      <c r="D87" s="40">
        <f t="shared" si="5"/>
        <v>13.124787735849059</v>
      </c>
      <c r="E87" s="26">
        <f t="shared" si="6"/>
        <v>0.20991262720714696</v>
      </c>
      <c r="F87" s="42">
        <f t="shared" si="7"/>
        <v>1.0004021960970404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0.63967248008853217</v>
      </c>
      <c r="D88" s="40">
        <f t="shared" si="5"/>
        <v>10.620716391509434</v>
      </c>
      <c r="E88" s="26">
        <f t="shared" si="6"/>
        <v>0.16976589816983698</v>
      </c>
      <c r="F88" s="42">
        <f t="shared" si="7"/>
        <v>0.80943837825836917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0.68301072399696938</v>
      </c>
      <c r="D89" s="40">
        <f t="shared" si="5"/>
        <v>11.340277122641512</v>
      </c>
      <c r="E89" s="26">
        <f t="shared" si="6"/>
        <v>0.18129758950873298</v>
      </c>
      <c r="F89" s="42">
        <f t="shared" si="7"/>
        <v>0.86430831350570236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0.96037548501096703</v>
      </c>
      <c r="D90" s="40">
        <f>B90*$F$15/$F$14</f>
        <v>15.945465801886796</v>
      </c>
      <c r="E90" s="26">
        <f>D90*($F$10/($F$14-D90+$F$15))</f>
        <v>0.25519070579069747</v>
      </c>
      <c r="F90" s="42">
        <f>SUM(C90,E90)</f>
        <v>1.2155661908016646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0.18083624872354365</v>
      </c>
      <c r="F92" s="42">
        <f>SUM(C92,E92)</f>
        <v>0.18083624872354365</v>
      </c>
      <c r="K92" s="55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1.1598701999999972</v>
      </c>
      <c r="D93" s="40">
        <f>B93*$F$15/$F$14</f>
        <v>16.665026533018871</v>
      </c>
      <c r="E93" s="26">
        <f>D93*($F$10/($F$14-D93+$F$15))</f>
        <v>0.26675063288567946</v>
      </c>
      <c r="F93" s="42">
        <f>SUM(C93,E93)</f>
        <v>1.4266208328856766</v>
      </c>
      <c r="H93" s="60"/>
      <c r="J93" s="32" t="s">
        <v>31</v>
      </c>
      <c r="K93" s="68">
        <v>48.779000000000003</v>
      </c>
      <c r="L93" s="69">
        <v>50.128</v>
      </c>
      <c r="M93" s="57">
        <f>L93-K93</f>
        <v>1.3489999999999966</v>
      </c>
      <c r="N93" s="58">
        <f>M93*0.8598</f>
        <v>1.1598701999999972</v>
      </c>
      <c r="O93" s="61"/>
      <c r="P93" s="60">
        <f>N93*1958.2</f>
        <v>2271.2578256399947</v>
      </c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0.78355544986454362</v>
      </c>
      <c r="D94" s="40">
        <f t="shared" ref="D94:D98" si="8">B94*$F$15/$F$14</f>
        <v>13.009658018867929</v>
      </c>
      <c r="E94" s="26">
        <f t="shared" ref="E94:E98" si="9">D94*($F$10/($F$14-D94+$F$15))</f>
        <v>0.2080657881213448</v>
      </c>
      <c r="F94" s="42">
        <f>SUM(C94,E94)</f>
        <v>0.99162123798588842</v>
      </c>
      <c r="K94" s="70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1.4951922</v>
      </c>
      <c r="D95" s="40">
        <f t="shared" si="8"/>
        <v>19.197880306603778</v>
      </c>
      <c r="E95" s="26">
        <f t="shared" si="9"/>
        <v>0.30747200640646893</v>
      </c>
      <c r="F95" s="42">
        <f>SUM(C95,E95)</f>
        <v>1.8026642064064688</v>
      </c>
      <c r="H95" s="60"/>
      <c r="J95" s="32" t="s">
        <v>32</v>
      </c>
      <c r="K95" s="71">
        <v>113914</v>
      </c>
      <c r="L95" s="72">
        <v>115653</v>
      </c>
      <c r="M95" s="57">
        <f>L95-K95</f>
        <v>1739</v>
      </c>
      <c r="N95" s="58">
        <f>M95*0.0008598</f>
        <v>1.4951922</v>
      </c>
      <c r="O95" s="61"/>
      <c r="P95" s="60">
        <f>N95*1958.2</f>
        <v>2927.88536604</v>
      </c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1.2429408352939773</v>
      </c>
      <c r="D96" s="40">
        <f t="shared" si="8"/>
        <v>20.637001768867933</v>
      </c>
      <c r="E96" s="26">
        <f t="shared" si="9"/>
        <v>0.33063028828279173</v>
      </c>
      <c r="F96" s="42">
        <f t="shared" si="7"/>
        <v>1.5735711235767691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0.79395662840256842</v>
      </c>
      <c r="D97" s="40">
        <f t="shared" si="8"/>
        <v>13.182352594339624</v>
      </c>
      <c r="E97" s="26">
        <f t="shared" si="9"/>
        <v>0.21083608336663545</v>
      </c>
      <c r="F97" s="42">
        <f t="shared" si="7"/>
        <v>1.0047927117692039</v>
      </c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0.26860057600122267</v>
      </c>
      <c r="F98" s="42">
        <f t="shared" si="7"/>
        <v>0.26860057600122267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54.041056624064794</v>
      </c>
      <c r="D99" s="41">
        <f>SUM(D20:D98)</f>
        <v>976.30000000000041</v>
      </c>
      <c r="E99" s="51">
        <f>SUM(E20:E98)</f>
        <v>15.613880975935245</v>
      </c>
      <c r="F99" s="45">
        <f>SUM(F20:F98)</f>
        <v>72.31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69" workbookViewId="0">
      <selection activeCell="D109" sqref="D109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  <col min="15" max="16" width="0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66"/>
      <c r="B2" s="66"/>
      <c r="C2" s="66"/>
      <c r="D2" s="66"/>
      <c r="E2" s="66"/>
      <c r="F2" s="66"/>
      <c r="G2" s="3"/>
      <c r="H2" s="3"/>
      <c r="I2" s="66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37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67"/>
      <c r="B5" s="67"/>
      <c r="C5" s="67"/>
      <c r="D5" s="67"/>
      <c r="E5" s="67"/>
      <c r="F5" s="67"/>
      <c r="G5" s="67"/>
      <c r="H5" s="67"/>
      <c r="I5" s="67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38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71.239999999999995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3.0041411999999972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68.235858800000003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15.295779657606403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52.9400791423936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0.63173508183006444</v>
      </c>
      <c r="D20" s="40">
        <f>B20*$F$15/$F$14</f>
        <v>10.707063679245286</v>
      </c>
      <c r="E20" s="26">
        <f>D20*($F$10/($F$14-D20+$F$15))</f>
        <v>0.16766267433792523</v>
      </c>
      <c r="F20" s="42">
        <f>SUM(C20,E20)</f>
        <v>0.79939775616798969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0.64871720768571128</v>
      </c>
      <c r="D21" s="40">
        <f t="shared" ref="D21:D84" si="1">B21*$F$15/$F$14</f>
        <v>10.994887971698118</v>
      </c>
      <c r="E21" s="26">
        <f t="shared" ref="E21:E84" si="2">D21*($F$10/($F$14-D21+$F$15))</f>
        <v>0.17218110824683014</v>
      </c>
      <c r="F21" s="42">
        <f t="shared" ref="F21:F84" si="3">SUM(C21,E21)</f>
        <v>0.82089831593254137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0.93231870947501427</v>
      </c>
      <c r="D22" s="40">
        <f t="shared" si="1"/>
        <v>15.80155365566038</v>
      </c>
      <c r="E22" s="26">
        <f t="shared" si="2"/>
        <v>0.2477272760370248</v>
      </c>
      <c r="F22" s="42">
        <f t="shared" si="3"/>
        <v>1.1800459855120391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0.65551005802797002</v>
      </c>
      <c r="D23" s="40">
        <f t="shared" si="1"/>
        <v>11.110017688679248</v>
      </c>
      <c r="E23" s="26">
        <f t="shared" si="2"/>
        <v>0.17398864895674712</v>
      </c>
      <c r="F23" s="42">
        <f t="shared" si="3"/>
        <v>0.82949870698471717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0.65041542027127586</v>
      </c>
      <c r="D24" s="40">
        <f t="shared" si="1"/>
        <v>11.023670400943397</v>
      </c>
      <c r="E24" s="26">
        <f t="shared" si="2"/>
        <v>0.17263298446938968</v>
      </c>
      <c r="F24" s="42">
        <f t="shared" si="3"/>
        <v>0.82304840474066554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0.76589387608967485</v>
      </c>
      <c r="D25" s="40">
        <f t="shared" si="1"/>
        <v>12.980875589622645</v>
      </c>
      <c r="E25" s="26">
        <f t="shared" si="2"/>
        <v>0.20337457911394083</v>
      </c>
      <c r="F25" s="42">
        <f t="shared" si="3"/>
        <v>0.96926845520361571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0.58588334201981773</v>
      </c>
      <c r="D26" s="40">
        <f t="shared" si="1"/>
        <v>9.9299380896226435</v>
      </c>
      <c r="E26" s="26">
        <f t="shared" si="2"/>
        <v>0.1554658837481171</v>
      </c>
      <c r="F26" s="42">
        <f t="shared" si="3"/>
        <v>0.74134922576793483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0.67249218388361687</v>
      </c>
      <c r="D27" s="40">
        <f t="shared" si="1"/>
        <v>11.39784198113208</v>
      </c>
      <c r="E27" s="26">
        <f t="shared" si="2"/>
        <v>0.17850791866367932</v>
      </c>
      <c r="F27" s="42">
        <f t="shared" si="3"/>
        <v>0.85100010254729619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0.65551005802797002</v>
      </c>
      <c r="D28" s="40">
        <f t="shared" si="1"/>
        <v>11.110017688679248</v>
      </c>
      <c r="E28" s="26">
        <f t="shared" si="2"/>
        <v>0.17398864895674712</v>
      </c>
      <c r="F28" s="42">
        <f t="shared" si="3"/>
        <v>0.82949870698471717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0.87967411932250894</v>
      </c>
      <c r="D29" s="40">
        <f t="shared" si="1"/>
        <v>14.909298349056607</v>
      </c>
      <c r="E29" s="26">
        <f t="shared" si="2"/>
        <v>0.23369112645173093</v>
      </c>
      <c r="F29" s="42">
        <f t="shared" si="3"/>
        <v>1.1133652457742398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0.92552585913275554</v>
      </c>
      <c r="D30" s="40">
        <f t="shared" si="1"/>
        <v>15.686423938679249</v>
      </c>
      <c r="E30" s="26">
        <f t="shared" si="2"/>
        <v>0.24591583660069385</v>
      </c>
      <c r="F30" s="42">
        <f t="shared" si="3"/>
        <v>1.1714416957334495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0.65890648319909928</v>
      </c>
      <c r="D31" s="40">
        <f t="shared" si="1"/>
        <v>11.167582547169813</v>
      </c>
      <c r="E31" s="26">
        <f t="shared" si="2"/>
        <v>0.17489245513256738</v>
      </c>
      <c r="F31" s="42">
        <f t="shared" si="3"/>
        <v>0.83379893833166663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0.64022614475788786</v>
      </c>
      <c r="D32" s="40">
        <f t="shared" si="1"/>
        <v>10.850975825471702</v>
      </c>
      <c r="E32" s="26">
        <f t="shared" si="2"/>
        <v>0.16992181667790512</v>
      </c>
      <c r="F32" s="42">
        <f t="shared" si="3"/>
        <v>0.81014796143579293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0.77268672643193348</v>
      </c>
      <c r="D33" s="40">
        <f t="shared" si="1"/>
        <v>13.096005306603777</v>
      </c>
      <c r="E33" s="26">
        <f t="shared" si="2"/>
        <v>0.2051837686671612</v>
      </c>
      <c r="F33" s="42">
        <f t="shared" si="3"/>
        <v>0.97787049509909463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0.57739227909199431</v>
      </c>
      <c r="D34" s="40">
        <f t="shared" si="1"/>
        <v>9.7860259433962273</v>
      </c>
      <c r="E34" s="26">
        <f t="shared" si="2"/>
        <v>0.1532076961233691</v>
      </c>
      <c r="F34" s="42">
        <f t="shared" si="3"/>
        <v>0.73059997521536335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0.67928503422587561</v>
      </c>
      <c r="D35" s="40">
        <f t="shared" si="1"/>
        <v>11.51297169811321</v>
      </c>
      <c r="E35" s="26">
        <f t="shared" si="2"/>
        <v>0.18031579373918721</v>
      </c>
      <c r="F35" s="42">
        <f t="shared" si="3"/>
        <v>0.85960082796506287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0.65211363285684054</v>
      </c>
      <c r="D36" s="40">
        <f t="shared" si="1"/>
        <v>11.052452830188681</v>
      </c>
      <c r="E36" s="26">
        <f t="shared" si="2"/>
        <v>0.17308486666181686</v>
      </c>
      <c r="F36" s="42">
        <f t="shared" si="3"/>
        <v>0.82519849951865742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0.88476875707920299</v>
      </c>
      <c r="D37" s="40">
        <f t="shared" si="1"/>
        <v>14.995645636792455</v>
      </c>
      <c r="E37" s="26">
        <f t="shared" si="2"/>
        <v>0.23504921204542883</v>
      </c>
      <c r="F37" s="42">
        <f t="shared" si="3"/>
        <v>1.1198179691246319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0.92043122137606148</v>
      </c>
      <c r="D38" s="40">
        <f t="shared" si="1"/>
        <v>15.6000766509434</v>
      </c>
      <c r="E38" s="26">
        <f t="shared" si="2"/>
        <v>0.2445573199091369</v>
      </c>
      <c r="F38" s="42">
        <f t="shared" si="3"/>
        <v>1.1649885412851984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0.65211363285684054</v>
      </c>
      <c r="D39" s="40">
        <f t="shared" si="1"/>
        <v>11.052452830188681</v>
      </c>
      <c r="E39" s="26">
        <f t="shared" si="2"/>
        <v>0.17308486666181686</v>
      </c>
      <c r="F39" s="42">
        <f t="shared" si="3"/>
        <v>0.82519849951865742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0.63852793217232306</v>
      </c>
      <c r="D40" s="40">
        <f t="shared" si="1"/>
        <v>10.822193396226417</v>
      </c>
      <c r="E40" s="26">
        <f t="shared" si="2"/>
        <v>0.16946997627206664</v>
      </c>
      <c r="F40" s="42">
        <f t="shared" si="3"/>
        <v>0.80799790844438968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0.77098851384636879</v>
      </c>
      <c r="D41" s="40">
        <f t="shared" si="1"/>
        <v>13.067222877358493</v>
      </c>
      <c r="E41" s="26">
        <f t="shared" si="2"/>
        <v>0.20473146231156211</v>
      </c>
      <c r="F41" s="42">
        <f t="shared" si="3"/>
        <v>0.97571997615793093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0.57399585392086483</v>
      </c>
      <c r="D42" s="40">
        <f t="shared" si="1"/>
        <v>9.7284610849056623</v>
      </c>
      <c r="E42" s="26">
        <f t="shared" si="2"/>
        <v>0.15230446282778087</v>
      </c>
      <c r="F42" s="42">
        <f t="shared" si="3"/>
        <v>0.7263003167486457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0.68947430973926382</v>
      </c>
      <c r="D43" s="40">
        <f t="shared" si="1"/>
        <v>11.685666273584909</v>
      </c>
      <c r="E43" s="26">
        <f t="shared" si="2"/>
        <v>0.18302778551119184</v>
      </c>
      <c r="F43" s="42">
        <f t="shared" si="3"/>
        <v>0.87250209525045563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0.65211363285684054</v>
      </c>
      <c r="D44" s="40">
        <f t="shared" si="1"/>
        <v>11.052452830188681</v>
      </c>
      <c r="E44" s="26">
        <f t="shared" si="2"/>
        <v>0.17308486666181686</v>
      </c>
      <c r="F44" s="42">
        <f t="shared" si="3"/>
        <v>0.82519849951865742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0.88476875707920299</v>
      </c>
      <c r="D45" s="40">
        <f t="shared" si="1"/>
        <v>14.995645636792455</v>
      </c>
      <c r="E45" s="26">
        <f t="shared" si="2"/>
        <v>0.23504921204542883</v>
      </c>
      <c r="F45" s="42">
        <f t="shared" si="3"/>
        <v>1.1198179691246319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0.92722407171832022</v>
      </c>
      <c r="D46" s="40">
        <f t="shared" si="1"/>
        <v>15.715206367924532</v>
      </c>
      <c r="E46" s="26">
        <f t="shared" si="2"/>
        <v>0.24636868747586874</v>
      </c>
      <c r="F46" s="42">
        <f t="shared" si="3"/>
        <v>1.173592759194189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0.64871720768571128</v>
      </c>
      <c r="D47" s="40">
        <f t="shared" si="1"/>
        <v>10.994887971698118</v>
      </c>
      <c r="E47" s="26">
        <f t="shared" si="2"/>
        <v>0.17218110824683014</v>
      </c>
      <c r="F47" s="42">
        <f t="shared" si="3"/>
        <v>0.82089831593254137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0.64192435734345243</v>
      </c>
      <c r="D48" s="40">
        <f t="shared" si="1"/>
        <v>10.879758254716982</v>
      </c>
      <c r="E48" s="26">
        <f t="shared" si="2"/>
        <v>0.17037366305290128</v>
      </c>
      <c r="F48" s="42">
        <f t="shared" si="3"/>
        <v>0.81229802039635368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0.76079923833298069</v>
      </c>
      <c r="D49" s="40">
        <f t="shared" si="1"/>
        <v>12.894528301886796</v>
      </c>
      <c r="E49" s="26">
        <f t="shared" si="2"/>
        <v>0.20201774971759459</v>
      </c>
      <c r="F49" s="42">
        <f t="shared" si="3"/>
        <v>0.96281698805057525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0.58078870426312368</v>
      </c>
      <c r="D50" s="40">
        <f t="shared" si="1"/>
        <v>9.8435908018867941</v>
      </c>
      <c r="E50" s="26">
        <f t="shared" si="2"/>
        <v>0.15411095327809091</v>
      </c>
      <c r="F50" s="42">
        <f t="shared" si="3"/>
        <v>0.73489965754121456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0.66739754612692281</v>
      </c>
      <c r="D51" s="40">
        <f t="shared" si="1"/>
        <v>11.311494693396229</v>
      </c>
      <c r="E51" s="26">
        <f t="shared" si="2"/>
        <v>0.17715207505722327</v>
      </c>
      <c r="F51" s="42">
        <f t="shared" si="3"/>
        <v>0.84454962118414612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0.66230290837022876</v>
      </c>
      <c r="D52" s="40">
        <f t="shared" si="1"/>
        <v>11.22514740566038</v>
      </c>
      <c r="E52" s="26">
        <f>D52*($F$10/($F$14-D52+$F$15))</f>
        <v>0.17579628519022408</v>
      </c>
      <c r="F52" s="42">
        <f t="shared" si="3"/>
        <v>0.83809919356045282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0.23640735151513642</v>
      </c>
      <c r="F53" s="42">
        <f t="shared" si="3"/>
        <v>0.23640735151513642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0.66230290837022876</v>
      </c>
      <c r="D54" s="40">
        <f t="shared" si="1"/>
        <v>11.22514740566038</v>
      </c>
      <c r="E54" s="26">
        <f t="shared" si="2"/>
        <v>0.17579628519022408</v>
      </c>
      <c r="F54" s="42">
        <f t="shared" si="3"/>
        <v>0.83809919356045282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0.63003686924449964</v>
      </c>
      <c r="D55" s="40">
        <f t="shared" si="1"/>
        <v>10.678281250000003</v>
      </c>
      <c r="E55" s="26">
        <f t="shared" si="2"/>
        <v>0.16721086377610161</v>
      </c>
      <c r="F55" s="42">
        <f t="shared" si="3"/>
        <v>0.79724773302060126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0.77778136418862753</v>
      </c>
      <c r="D56" s="40">
        <f t="shared" si="1"/>
        <v>13.182352594339624</v>
      </c>
      <c r="E56" s="26">
        <f t="shared" si="2"/>
        <v>0.20654072360479384</v>
      </c>
      <c r="F56" s="42">
        <f t="shared" si="3"/>
        <v>0.98432208779342134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0.62154580631667622</v>
      </c>
      <c r="D57" s="40">
        <f t="shared" si="1"/>
        <v>10.534369103773589</v>
      </c>
      <c r="E57" s="26">
        <f t="shared" si="2"/>
        <v>0.16495190049134037</v>
      </c>
      <c r="F57" s="42">
        <f t="shared" si="3"/>
        <v>0.78649770680801656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0.6809832468114404</v>
      </c>
      <c r="D58" s="40">
        <f t="shared" si="1"/>
        <v>11.541754127358493</v>
      </c>
      <c r="E58" s="26">
        <f t="shared" si="2"/>
        <v>0.18076777743746628</v>
      </c>
      <c r="F58" s="42">
        <f t="shared" si="3"/>
        <v>0.86175102424890671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0.85929556829573273</v>
      </c>
      <c r="D59" s="40">
        <f t="shared" si="1"/>
        <v>14.563909198113212</v>
      </c>
      <c r="E59" s="26">
        <f t="shared" si="2"/>
        <v>0.22825932277292366</v>
      </c>
      <c r="F59" s="42">
        <f t="shared" si="3"/>
        <v>1.0875548910686563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0.66739754612692281</v>
      </c>
      <c r="D60" s="40">
        <f t="shared" si="1"/>
        <v>11.311494693396229</v>
      </c>
      <c r="E60" s="26">
        <f t="shared" si="2"/>
        <v>0.17715207505722327</v>
      </c>
      <c r="F60" s="42">
        <f t="shared" si="3"/>
        <v>0.84454962118414612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0.65890648319909928</v>
      </c>
      <c r="D61" s="40">
        <f t="shared" si="1"/>
        <v>11.167582547169813</v>
      </c>
      <c r="E61" s="26">
        <f t="shared" si="2"/>
        <v>0.17489245513256738</v>
      </c>
      <c r="F61" s="42">
        <f t="shared" si="3"/>
        <v>0.83379893833166663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0.59777083011877064</v>
      </c>
      <c r="D62" s="40">
        <f t="shared" si="1"/>
        <v>10.131415094339626</v>
      </c>
      <c r="E62" s="26">
        <f t="shared" si="2"/>
        <v>0.15862759697179374</v>
      </c>
      <c r="F62" s="42">
        <f t="shared" si="3"/>
        <v>0.75639842709056437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0.7828760019453217</v>
      </c>
      <c r="D63" s="40">
        <f t="shared" si="1"/>
        <v>13.268699882075476</v>
      </c>
      <c r="E63" s="26">
        <f t="shared" si="2"/>
        <v>0.20789773235116882</v>
      </c>
      <c r="F63" s="42">
        <f t="shared" si="3"/>
        <v>0.99077373429649052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0.6232440189022409</v>
      </c>
      <c r="D64" s="40">
        <f t="shared" si="1"/>
        <v>10.563151533018871</v>
      </c>
      <c r="E64" s="26">
        <f t="shared" si="2"/>
        <v>0.16540368121210586</v>
      </c>
      <c r="F64" s="42">
        <f t="shared" si="3"/>
        <v>0.78864770011434682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0.66230290837022876</v>
      </c>
      <c r="D65" s="40">
        <f t="shared" si="1"/>
        <v>11.22514740566038</v>
      </c>
      <c r="E65" s="26">
        <f t="shared" si="2"/>
        <v>0.17579628519022408</v>
      </c>
      <c r="F65" s="42">
        <f t="shared" si="3"/>
        <v>0.83809919356045282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0.92722407171832022</v>
      </c>
      <c r="D66" s="40">
        <f t="shared" si="1"/>
        <v>15.715206367924532</v>
      </c>
      <c r="E66" s="26">
        <f t="shared" si="2"/>
        <v>0.24636868747586874</v>
      </c>
      <c r="F66" s="42">
        <f t="shared" si="3"/>
        <v>1.173592759194189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0.86099378088129741</v>
      </c>
      <c r="D67" s="40">
        <f t="shared" si="1"/>
        <v>14.592691627358496</v>
      </c>
      <c r="E67" s="26">
        <f t="shared" si="2"/>
        <v>0.22871194016222762</v>
      </c>
      <c r="F67" s="42">
        <f t="shared" si="3"/>
        <v>1.089705721043525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0.67419039646918166</v>
      </c>
      <c r="D68" s="40">
        <f t="shared" si="1"/>
        <v>11.426624410377361</v>
      </c>
      <c r="E68" s="26">
        <f t="shared" si="2"/>
        <v>0.17895987847515174</v>
      </c>
      <c r="F68" s="42">
        <f t="shared" si="3"/>
        <v>0.85315027494433338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0.64871720768571128</v>
      </c>
      <c r="D69" s="40">
        <f t="shared" si="1"/>
        <v>10.994887971698118</v>
      </c>
      <c r="E69" s="26">
        <f t="shared" si="2"/>
        <v>0.17218110824683014</v>
      </c>
      <c r="F69" s="42">
        <f t="shared" si="3"/>
        <v>0.82089831593254137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0.59607261753320584</v>
      </c>
      <c r="D70" s="40">
        <f t="shared" si="1"/>
        <v>10.102632665094342</v>
      </c>
      <c r="E70" s="26">
        <f t="shared" si="2"/>
        <v>0.15817590575646626</v>
      </c>
      <c r="F70" s="42">
        <f>SUM(C70,E70)</f>
        <v>0.75424852328967207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0.78627242711645096</v>
      </c>
      <c r="D71" s="40">
        <f t="shared" si="1"/>
        <v>13.326264740566041</v>
      </c>
      <c r="E71" s="26">
        <f t="shared" si="2"/>
        <v>0.20880243474407839</v>
      </c>
      <c r="F71" s="42">
        <f t="shared" si="3"/>
        <v>0.9950748618605294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0.62664044407337027</v>
      </c>
      <c r="D72" s="40">
        <f t="shared" si="1"/>
        <v>10.620716391509434</v>
      </c>
      <c r="E72" s="26">
        <f t="shared" si="2"/>
        <v>0.16630726055768041</v>
      </c>
      <c r="F72" s="42">
        <f t="shared" si="3"/>
        <v>0.79294770463105069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0.66739754612692281</v>
      </c>
      <c r="D73" s="40">
        <f t="shared" si="1"/>
        <v>11.311494693396229</v>
      </c>
      <c r="E73" s="26">
        <f t="shared" si="2"/>
        <v>0.17715207505722327</v>
      </c>
      <c r="F73" s="42">
        <f t="shared" si="3"/>
        <v>0.84454962118414612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0.92892228430388502</v>
      </c>
      <c r="D74" s="40">
        <f t="shared" si="1"/>
        <v>15.743988797169816</v>
      </c>
      <c r="E74" s="26">
        <f t="shared" si="2"/>
        <v>0.24682154434023637</v>
      </c>
      <c r="F74" s="42">
        <f t="shared" si="3"/>
        <v>1.1757438286441213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0.85929556829573273</v>
      </c>
      <c r="D75" s="40">
        <f t="shared" si="1"/>
        <v>14.563909198113212</v>
      </c>
      <c r="E75" s="26">
        <f t="shared" si="2"/>
        <v>0.22825932277292366</v>
      </c>
      <c r="F75" s="42">
        <f t="shared" si="3"/>
        <v>1.0875548910686563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0.67928503422587561</v>
      </c>
      <c r="D76" s="40">
        <f t="shared" si="1"/>
        <v>11.51297169811321</v>
      </c>
      <c r="E76" s="26">
        <f t="shared" si="2"/>
        <v>0.18031579373918721</v>
      </c>
      <c r="F76" s="42">
        <f t="shared" si="3"/>
        <v>0.85960082796506287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0.63852793217232306</v>
      </c>
      <c r="D77" s="40">
        <f t="shared" si="1"/>
        <v>10.822193396226417</v>
      </c>
      <c r="E77" s="26">
        <f t="shared" si="2"/>
        <v>0.16946997627206664</v>
      </c>
      <c r="F77" s="42">
        <f t="shared" si="3"/>
        <v>0.80799790844438968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0.59777083011877064</v>
      </c>
      <c r="D78" s="40">
        <f t="shared" si="1"/>
        <v>10.131415094339626</v>
      </c>
      <c r="E78" s="26">
        <f t="shared" si="2"/>
        <v>0.15862759697179374</v>
      </c>
      <c r="F78" s="42">
        <f t="shared" si="3"/>
        <v>0.75639842709056437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0.7828760019453217</v>
      </c>
      <c r="D79" s="40">
        <f t="shared" si="1"/>
        <v>13.268699882075476</v>
      </c>
      <c r="E79" s="26">
        <f t="shared" si="2"/>
        <v>0.20789773235116882</v>
      </c>
      <c r="F79" s="42">
        <f t="shared" si="3"/>
        <v>0.99077373429649052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0.62833865665893496</v>
      </c>
      <c r="D80" s="40">
        <f t="shared" si="1"/>
        <v>10.649498820754719</v>
      </c>
      <c r="E80" s="26">
        <f t="shared" si="2"/>
        <v>0.16675905918272604</v>
      </c>
      <c r="F80" s="42">
        <f t="shared" si="3"/>
        <v>0.795097715841661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0.78117778935975701</v>
      </c>
      <c r="D81" s="40">
        <f t="shared" si="1"/>
        <v>13.239917452830191</v>
      </c>
      <c r="E81" s="26">
        <f t="shared" si="2"/>
        <v>0.20744539012343044</v>
      </c>
      <c r="F81" s="42">
        <f t="shared" si="3"/>
        <v>0.98862317948318745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0.93231870947501427</v>
      </c>
      <c r="D82" s="40">
        <f t="shared" si="1"/>
        <v>15.80155365566038</v>
      </c>
      <c r="E82" s="26">
        <f t="shared" si="2"/>
        <v>0.2477272760370248</v>
      </c>
      <c r="F82" s="42">
        <f t="shared" si="3"/>
        <v>1.1800459855120391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0.85929556829573273</v>
      </c>
      <c r="D83" s="40">
        <f t="shared" si="1"/>
        <v>14.563909198113212</v>
      </c>
      <c r="E83" s="26">
        <f t="shared" si="2"/>
        <v>0.22825932277292366</v>
      </c>
      <c r="F83" s="42">
        <f t="shared" si="3"/>
        <v>1.0875548910686563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0.67079397129805218</v>
      </c>
      <c r="D84" s="40">
        <f t="shared" si="1"/>
        <v>11.369059551886796</v>
      </c>
      <c r="E84" s="26">
        <f t="shared" si="2"/>
        <v>0.17805596482361266</v>
      </c>
      <c r="F84" s="42">
        <f t="shared" si="3"/>
        <v>0.84884993612166482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0.66400112095579344</v>
      </c>
      <c r="D85" s="40">
        <f t="shared" ref="D85:D89" si="5">B85*$F$15/$F$14</f>
        <v>11.253929834905664</v>
      </c>
      <c r="E85" s="26">
        <f t="shared" ref="E85:E89" si="6">D85*($F$10/($F$14-D85+$F$15))</f>
        <v>0.17624820917503697</v>
      </c>
      <c r="F85" s="42">
        <f t="shared" ref="F85:F98" si="7">SUM(C85,E85)</f>
        <v>0.84024933013083047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0.59097797977651179</v>
      </c>
      <c r="D86" s="40">
        <f t="shared" si="5"/>
        <v>10.016285377358493</v>
      </c>
      <c r="E86" s="26">
        <f t="shared" si="6"/>
        <v>0.15682086790651184</v>
      </c>
      <c r="F86" s="42">
        <f t="shared" si="7"/>
        <v>0.74779884768302363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0.77438493901749827</v>
      </c>
      <c r="D87" s="40">
        <f t="shared" si="5"/>
        <v>13.124787735849059</v>
      </c>
      <c r="E87" s="26">
        <f t="shared" si="6"/>
        <v>0.20563608100115385</v>
      </c>
      <c r="F87" s="42">
        <f t="shared" si="7"/>
        <v>0.9800210200186521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0.62664044407337027</v>
      </c>
      <c r="D88" s="40">
        <f t="shared" si="5"/>
        <v>10.620716391509434</v>
      </c>
      <c r="E88" s="26">
        <f t="shared" si="6"/>
        <v>0.16630726055768041</v>
      </c>
      <c r="F88" s="42">
        <f t="shared" si="7"/>
        <v>0.79294770463105069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0.6690957587124875</v>
      </c>
      <c r="D89" s="40">
        <f t="shared" si="5"/>
        <v>11.340277122641512</v>
      </c>
      <c r="E89" s="26">
        <f t="shared" si="6"/>
        <v>0.17760401695483341</v>
      </c>
      <c r="F89" s="42">
        <f t="shared" si="7"/>
        <v>0.84669977566732091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0.9408097724028377</v>
      </c>
      <c r="D90" s="40">
        <f>B90*$F$15/$F$14</f>
        <v>15.945465801886796</v>
      </c>
      <c r="E90" s="26">
        <f>D90*($F$10/($F$14-D90+$F$15))</f>
        <v>0.2499917100981851</v>
      </c>
      <c r="F90" s="42">
        <f>SUM(C90,E90)</f>
        <v>1.1908014825010227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0.17715207505722327</v>
      </c>
      <c r="F92" s="42">
        <f>SUM(C92,E92)</f>
        <v>0.17715207505722327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1.1125811999999973</v>
      </c>
      <c r="D93" s="40">
        <f>B93*$F$15/$F$14</f>
        <v>16.665026533018871</v>
      </c>
      <c r="E93" s="26">
        <f>D93*($F$10/($F$14-D93+$F$15))</f>
        <v>0.2613161270048695</v>
      </c>
      <c r="F93" s="42">
        <f>SUM(C93,E93)</f>
        <v>1.3738973270048667</v>
      </c>
      <c r="H93" s="60"/>
      <c r="J93" s="32" t="s">
        <v>31</v>
      </c>
      <c r="K93" s="68">
        <v>50.128</v>
      </c>
      <c r="L93" s="75">
        <v>51.421999999999997</v>
      </c>
      <c r="M93" s="57">
        <f>L93-K93</f>
        <v>1.2939999999999969</v>
      </c>
      <c r="N93" s="58">
        <f>M93*0.8598</f>
        <v>1.1125811999999973</v>
      </c>
      <c r="O93" s="61"/>
      <c r="P93" s="60">
        <f>N93*1958.2</f>
        <v>2178.6565058399947</v>
      </c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0.76759208867523954</v>
      </c>
      <c r="D94" s="40">
        <f t="shared" ref="D94:D98" si="8">B94*$F$15/$F$14</f>
        <v>13.009658018867929</v>
      </c>
      <c r="E94" s="26">
        <f t="shared" ref="E94:E98" si="9">D94*($F$10/($F$14-D94+$F$15))</f>
        <v>0.20382686753507048</v>
      </c>
      <c r="F94" s="42">
        <f>SUM(C94,E94)</f>
        <v>0.97141895621031005</v>
      </c>
      <c r="K94" s="70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1.8915599999999999</v>
      </c>
      <c r="D95" s="40">
        <f t="shared" si="8"/>
        <v>19.197880306603778</v>
      </c>
      <c r="E95" s="26">
        <f t="shared" si="9"/>
        <v>0.30120788471002097</v>
      </c>
      <c r="F95" s="42">
        <f>SUM(C95,E95)</f>
        <v>2.1927678847100207</v>
      </c>
      <c r="H95" s="60"/>
      <c r="J95" s="32" t="s">
        <v>32</v>
      </c>
      <c r="K95" s="71">
        <v>115653</v>
      </c>
      <c r="L95" s="76">
        <v>117853</v>
      </c>
      <c r="M95" s="57">
        <f>L95-K95</f>
        <v>2200</v>
      </c>
      <c r="N95" s="58">
        <f>M95*0.0008598</f>
        <v>1.8915599999999999</v>
      </c>
      <c r="O95" s="61"/>
      <c r="P95" s="60">
        <f>N95*1958.2</f>
        <v>3704.052792</v>
      </c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1.2176184238498822</v>
      </c>
      <c r="D96" s="40">
        <f t="shared" si="8"/>
        <v>20.637001768867933</v>
      </c>
      <c r="E96" s="26">
        <f t="shared" si="9"/>
        <v>0.32389436332318056</v>
      </c>
      <c r="F96" s="42">
        <f t="shared" si="7"/>
        <v>1.5415127871730627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0.77778136418862753</v>
      </c>
      <c r="D97" s="40">
        <f t="shared" si="8"/>
        <v>13.182352594339624</v>
      </c>
      <c r="E97" s="26">
        <f t="shared" si="9"/>
        <v>0.20654072360479384</v>
      </c>
      <c r="F97" s="42">
        <f t="shared" si="7"/>
        <v>0.98432208779342134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0.26312838126235139</v>
      </c>
      <c r="F98" s="42">
        <f t="shared" si="7"/>
        <v>0.26312838126235139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52.940079142393621</v>
      </c>
      <c r="D99" s="41">
        <f>SUM(D20:D98)</f>
        <v>976.30000000000041</v>
      </c>
      <c r="E99" s="51">
        <f>SUM(E20:E98)</f>
        <v>15.295779657606403</v>
      </c>
      <c r="F99" s="45">
        <f>SUM(F20:F98)</f>
        <v>71.239999999999995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activeCell="H84" sqref="H84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  <col min="15" max="16" width="0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73"/>
      <c r="B2" s="73"/>
      <c r="C2" s="73"/>
      <c r="D2" s="73"/>
      <c r="E2" s="73"/>
      <c r="F2" s="73"/>
      <c r="G2" s="3"/>
      <c r="H2" s="3"/>
      <c r="I2" s="73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74"/>
      <c r="B5" s="74"/>
      <c r="C5" s="74"/>
      <c r="D5" s="74"/>
      <c r="E5" s="74"/>
      <c r="F5" s="74"/>
      <c r="G5" s="74"/>
      <c r="H5" s="74"/>
      <c r="I5" s="74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40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79">
        <v>61.423000000000002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80">
        <f>SUM(C93,C95)</f>
        <v>2.1142482000000054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59.308751799999996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13.294675486673391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46.014076313326605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0.54908694388135959</v>
      </c>
      <c r="D20" s="40">
        <f>B20*$F$15/$F$14</f>
        <v>10.707063679245286</v>
      </c>
      <c r="E20" s="26">
        <f>D20*($F$10/($F$14-D20+$F$15))</f>
        <v>0.14572783450381716</v>
      </c>
      <c r="F20" s="42">
        <f>SUM(C20,E20)</f>
        <v>0.6948147783851768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0.56384734559860039</v>
      </c>
      <c r="D21" s="40">
        <f t="shared" ref="D21:D84" si="1">B21*$F$15/$F$14</f>
        <v>10.994887971698118</v>
      </c>
      <c r="E21" s="26">
        <f t="shared" ref="E21:E84" si="2">D21*($F$10/($F$14-D21+$F$15))</f>
        <v>0.14965513431275493</v>
      </c>
      <c r="F21" s="42">
        <f t="shared" ref="F21:F84" si="3">SUM(C21,E21)</f>
        <v>0.71350247991135529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0.81034605427652251</v>
      </c>
      <c r="D22" s="40">
        <f t="shared" si="1"/>
        <v>15.80155365566038</v>
      </c>
      <c r="E22" s="26">
        <f t="shared" si="2"/>
        <v>0.21531780777660542</v>
      </c>
      <c r="F22" s="42">
        <f t="shared" si="3"/>
        <v>1.025663862053128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0.56975150628549676</v>
      </c>
      <c r="D23" s="40">
        <f t="shared" si="1"/>
        <v>11.110017688679248</v>
      </c>
      <c r="E23" s="26">
        <f t="shared" si="2"/>
        <v>0.15122619951539387</v>
      </c>
      <c r="F23" s="42">
        <f t="shared" si="3"/>
        <v>0.7209777058008906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0.56532338577032437</v>
      </c>
      <c r="D24" s="40">
        <f t="shared" si="1"/>
        <v>11.023670400943397</v>
      </c>
      <c r="E24" s="26">
        <f t="shared" si="2"/>
        <v>0.15004789283004213</v>
      </c>
      <c r="F24" s="42">
        <f t="shared" si="3"/>
        <v>0.71537127860036653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0.66569411744756224</v>
      </c>
      <c r="D25" s="40">
        <f t="shared" si="1"/>
        <v>12.980875589622645</v>
      </c>
      <c r="E25" s="26">
        <f t="shared" si="2"/>
        <v>0.17676765042925172</v>
      </c>
      <c r="F25" s="42">
        <f t="shared" si="3"/>
        <v>0.84246176787681393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0.50923385924480924</v>
      </c>
      <c r="D26" s="40">
        <f t="shared" si="1"/>
        <v>9.9299380896226435</v>
      </c>
      <c r="E26" s="26">
        <f t="shared" si="2"/>
        <v>0.13512671599268752</v>
      </c>
      <c r="F26" s="42">
        <f t="shared" si="3"/>
        <v>0.64436057523749679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0.58451190800273756</v>
      </c>
      <c r="D27" s="40">
        <f t="shared" si="1"/>
        <v>11.39784198113208</v>
      </c>
      <c r="E27" s="26">
        <f t="shared" si="2"/>
        <v>0.15515422577723523</v>
      </c>
      <c r="F27" s="42">
        <f t="shared" si="3"/>
        <v>0.73966613377997281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0.56975150628549676</v>
      </c>
      <c r="D28" s="40">
        <f t="shared" si="1"/>
        <v>11.110017688679248</v>
      </c>
      <c r="E28" s="26">
        <f t="shared" si="2"/>
        <v>0.15122619951539387</v>
      </c>
      <c r="F28" s="42">
        <f t="shared" si="3"/>
        <v>0.7209777058008906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0.7645888089530759</v>
      </c>
      <c r="D29" s="40">
        <f t="shared" si="1"/>
        <v>14.909298349056607</v>
      </c>
      <c r="E29" s="26">
        <f t="shared" si="2"/>
        <v>0.20311796847478267</v>
      </c>
      <c r="F29" s="42">
        <f t="shared" si="3"/>
        <v>0.9677067774278586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0.80444189358962614</v>
      </c>
      <c r="D30" s="40">
        <f t="shared" si="1"/>
        <v>15.686423938679249</v>
      </c>
      <c r="E30" s="26">
        <f t="shared" si="2"/>
        <v>0.21374335390705018</v>
      </c>
      <c r="F30" s="42">
        <f t="shared" si="3"/>
        <v>1.0181852474966764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0.57270358662894483</v>
      </c>
      <c r="D31" s="40">
        <f t="shared" si="1"/>
        <v>11.167582547169813</v>
      </c>
      <c r="E31" s="26">
        <f t="shared" si="2"/>
        <v>0.15201176325123167</v>
      </c>
      <c r="F31" s="42">
        <f t="shared" si="3"/>
        <v>0.7247153498801765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0.55646714473998005</v>
      </c>
      <c r="D32" s="40">
        <f t="shared" si="1"/>
        <v>10.850975825471702</v>
      </c>
      <c r="E32" s="26">
        <f t="shared" si="2"/>
        <v>0.14769141955541673</v>
      </c>
      <c r="F32" s="42">
        <f t="shared" si="3"/>
        <v>0.7041585642953968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0.6715982781344586</v>
      </c>
      <c r="D33" s="40">
        <f t="shared" si="1"/>
        <v>13.096005306603777</v>
      </c>
      <c r="E33" s="26">
        <f t="shared" si="2"/>
        <v>0.1783401487616256</v>
      </c>
      <c r="F33" s="42">
        <f t="shared" si="3"/>
        <v>0.84993842689608423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0.50185365838618878</v>
      </c>
      <c r="D34" s="40">
        <f t="shared" si="1"/>
        <v>9.7860259433962273</v>
      </c>
      <c r="E34" s="26">
        <f t="shared" si="2"/>
        <v>0.13316396075359016</v>
      </c>
      <c r="F34" s="42">
        <f t="shared" si="3"/>
        <v>0.63501761913977894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0.59041606868963392</v>
      </c>
      <c r="D35" s="40">
        <f t="shared" si="1"/>
        <v>11.51297169811321</v>
      </c>
      <c r="E35" s="26">
        <f t="shared" si="2"/>
        <v>0.15672558160134781</v>
      </c>
      <c r="F35" s="42">
        <f t="shared" si="3"/>
        <v>0.74714165029098178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0.56679942594204857</v>
      </c>
      <c r="D36" s="40">
        <f t="shared" si="1"/>
        <v>11.052452830188681</v>
      </c>
      <c r="E36" s="26">
        <f t="shared" si="2"/>
        <v>0.1504406565361758</v>
      </c>
      <c r="F36" s="42">
        <f t="shared" si="3"/>
        <v>0.71724008247822435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0.76901692946824818</v>
      </c>
      <c r="D37" s="40">
        <f t="shared" si="1"/>
        <v>14.995645636792455</v>
      </c>
      <c r="E37" s="26">
        <f t="shared" si="2"/>
        <v>0.20429837951988827</v>
      </c>
      <c r="F37" s="42">
        <f t="shared" si="3"/>
        <v>0.97331530898813645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0.80001377307445398</v>
      </c>
      <c r="D38" s="40">
        <f t="shared" si="1"/>
        <v>15.6000766509434</v>
      </c>
      <c r="E38" s="26">
        <f t="shared" si="2"/>
        <v>0.21256256816341554</v>
      </c>
      <c r="F38" s="42">
        <f t="shared" si="3"/>
        <v>1.0125763412378694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0.56679942594204857</v>
      </c>
      <c r="D39" s="40">
        <f t="shared" si="1"/>
        <v>11.052452830188681</v>
      </c>
      <c r="E39" s="26">
        <f t="shared" si="2"/>
        <v>0.1504406565361758</v>
      </c>
      <c r="F39" s="42">
        <f t="shared" si="3"/>
        <v>0.71724008247822435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0.55499110456825584</v>
      </c>
      <c r="D40" s="40">
        <f t="shared" si="1"/>
        <v>10.822193396226417</v>
      </c>
      <c r="E40" s="26">
        <f t="shared" si="2"/>
        <v>0.14729869216904892</v>
      </c>
      <c r="F40" s="42">
        <f t="shared" si="3"/>
        <v>0.70228979673730474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0.67012223796273451</v>
      </c>
      <c r="D41" s="40">
        <f t="shared" si="1"/>
        <v>13.067222877358493</v>
      </c>
      <c r="E41" s="26">
        <f t="shared" si="2"/>
        <v>0.17794701638440416</v>
      </c>
      <c r="F41" s="42">
        <f t="shared" si="3"/>
        <v>0.84806925434713865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0.4989015780427406</v>
      </c>
      <c r="D42" s="40">
        <f t="shared" si="1"/>
        <v>9.7284610849056623</v>
      </c>
      <c r="E42" s="26">
        <f t="shared" si="2"/>
        <v>0.13237889494966218</v>
      </c>
      <c r="F42" s="42">
        <f t="shared" si="3"/>
        <v>0.63128047299240275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0.59927230971997847</v>
      </c>
      <c r="D43" s="40">
        <f t="shared" si="1"/>
        <v>11.685666273584909</v>
      </c>
      <c r="E43" s="26">
        <f t="shared" si="2"/>
        <v>0.15908277105742108</v>
      </c>
      <c r="F43" s="42">
        <f t="shared" si="3"/>
        <v>0.75835508077739955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0.56679942594204857</v>
      </c>
      <c r="D44" s="40">
        <f t="shared" si="1"/>
        <v>11.052452830188681</v>
      </c>
      <c r="E44" s="26">
        <f t="shared" si="2"/>
        <v>0.1504406565361758</v>
      </c>
      <c r="F44" s="42">
        <f t="shared" si="3"/>
        <v>0.71724008247822435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0.76901692946824818</v>
      </c>
      <c r="D45" s="40">
        <f t="shared" si="1"/>
        <v>14.995645636792455</v>
      </c>
      <c r="E45" s="26">
        <f t="shared" si="2"/>
        <v>0.20429837951988827</v>
      </c>
      <c r="F45" s="42">
        <f t="shared" si="3"/>
        <v>0.97331530898813645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0.80591793376135035</v>
      </c>
      <c r="D46" s="40">
        <f t="shared" si="1"/>
        <v>15.715206367924532</v>
      </c>
      <c r="E46" s="26">
        <f t="shared" si="2"/>
        <v>0.21413695956587078</v>
      </c>
      <c r="F46" s="42">
        <f t="shared" si="3"/>
        <v>1.0200548933272211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0.56384734559860039</v>
      </c>
      <c r="D47" s="40">
        <f t="shared" si="1"/>
        <v>10.994887971698118</v>
      </c>
      <c r="E47" s="26">
        <f t="shared" si="2"/>
        <v>0.14965513431275493</v>
      </c>
      <c r="F47" s="42">
        <f t="shared" si="3"/>
        <v>0.71350247991135529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0.55794318491170403</v>
      </c>
      <c r="D48" s="40">
        <f t="shared" si="1"/>
        <v>10.879758254716982</v>
      </c>
      <c r="E48" s="26">
        <f t="shared" si="2"/>
        <v>0.14808415213001397</v>
      </c>
      <c r="F48" s="42">
        <f t="shared" si="3"/>
        <v>0.70602733704171805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0.66126599693238997</v>
      </c>
      <c r="D49" s="40">
        <f t="shared" si="1"/>
        <v>12.894528301886796</v>
      </c>
      <c r="E49" s="26">
        <f t="shared" si="2"/>
        <v>0.17558833123670362</v>
      </c>
      <c r="F49" s="42">
        <f t="shared" si="3"/>
        <v>0.83685432816909355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0.50480573872963708</v>
      </c>
      <c r="D50" s="40">
        <f t="shared" si="1"/>
        <v>9.8435908018867941</v>
      </c>
      <c r="E50" s="26">
        <f t="shared" si="2"/>
        <v>0.13394904729522783</v>
      </c>
      <c r="F50" s="42">
        <f t="shared" si="3"/>
        <v>0.63875478602486491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0.58008378748756528</v>
      </c>
      <c r="D51" s="40">
        <f t="shared" si="1"/>
        <v>11.311494693396229</v>
      </c>
      <c r="E51" s="26">
        <f t="shared" si="2"/>
        <v>0.15397576340643676</v>
      </c>
      <c r="F51" s="42">
        <f t="shared" si="3"/>
        <v>0.73405955089400199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0.57565566697239301</v>
      </c>
      <c r="D52" s="40">
        <f t="shared" si="1"/>
        <v>11.22514740566038</v>
      </c>
      <c r="E52" s="26">
        <f>D52*($F$10/($F$14-D52+$F$15))</f>
        <v>0.15279734774451195</v>
      </c>
      <c r="F52" s="42">
        <f t="shared" si="3"/>
        <v>0.72845301471690493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0.20547883739255549</v>
      </c>
      <c r="F53" s="42">
        <f t="shared" si="3"/>
        <v>0.20547883739255549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0.57565566697239301</v>
      </c>
      <c r="D54" s="40">
        <f t="shared" si="1"/>
        <v>11.22514740566038</v>
      </c>
      <c r="E54" s="26">
        <f t="shared" si="2"/>
        <v>0.15279734774451195</v>
      </c>
      <c r="F54" s="42">
        <f t="shared" si="3"/>
        <v>0.72845301471690493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0.5476109037096355</v>
      </c>
      <c r="D55" s="40">
        <f t="shared" si="1"/>
        <v>10.678281250000003</v>
      </c>
      <c r="E55" s="26">
        <f t="shared" si="2"/>
        <v>0.145335133057055</v>
      </c>
      <c r="F55" s="42">
        <f t="shared" si="3"/>
        <v>0.69294603676669053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0.67602639864963077</v>
      </c>
      <c r="D56" s="40">
        <f t="shared" si="1"/>
        <v>13.182352594339624</v>
      </c>
      <c r="E56" s="26">
        <f t="shared" si="2"/>
        <v>0.17951957707124394</v>
      </c>
      <c r="F56" s="42">
        <f t="shared" si="3"/>
        <v>0.85554597572087476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0.54023070285101504</v>
      </c>
      <c r="D57" s="40">
        <f t="shared" si="1"/>
        <v>10.534369103773589</v>
      </c>
      <c r="E57" s="26">
        <f t="shared" si="2"/>
        <v>0.14337170363537952</v>
      </c>
      <c r="F57" s="42">
        <f t="shared" si="3"/>
        <v>0.68360240648639459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0.59189210886135801</v>
      </c>
      <c r="D58" s="40">
        <f t="shared" si="1"/>
        <v>11.541754127358493</v>
      </c>
      <c r="E58" s="26">
        <f t="shared" si="2"/>
        <v>0.15711843353360602</v>
      </c>
      <c r="F58" s="42">
        <f t="shared" si="3"/>
        <v>0.74901054239496401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0.74687632689238692</v>
      </c>
      <c r="D59" s="40">
        <f t="shared" si="1"/>
        <v>14.563909198113212</v>
      </c>
      <c r="E59" s="26">
        <f t="shared" si="2"/>
        <v>0.19839679251425227</v>
      </c>
      <c r="F59" s="42">
        <f t="shared" si="3"/>
        <v>0.94527311940663916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0.58008378748756528</v>
      </c>
      <c r="D60" s="40">
        <f t="shared" si="1"/>
        <v>11.311494693396229</v>
      </c>
      <c r="E60" s="26">
        <f t="shared" si="2"/>
        <v>0.15397576340643676</v>
      </c>
      <c r="F60" s="42">
        <f t="shared" si="3"/>
        <v>0.73405955089400199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0.57270358662894483</v>
      </c>
      <c r="D61" s="40">
        <f t="shared" si="1"/>
        <v>11.167582547169813</v>
      </c>
      <c r="E61" s="26">
        <f t="shared" si="2"/>
        <v>0.15201176325123167</v>
      </c>
      <c r="F61" s="42">
        <f t="shared" si="3"/>
        <v>0.7247153498801765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0.51956614044687788</v>
      </c>
      <c r="D62" s="40">
        <f t="shared" si="1"/>
        <v>10.131415094339626</v>
      </c>
      <c r="E62" s="26">
        <f t="shared" si="2"/>
        <v>0.13787479109782297</v>
      </c>
      <c r="F62" s="42">
        <f t="shared" si="3"/>
        <v>0.65744093154470085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0.68045451916480315</v>
      </c>
      <c r="D63" s="40">
        <f t="shared" si="1"/>
        <v>13.268699882075476</v>
      </c>
      <c r="E63" s="26">
        <f t="shared" si="2"/>
        <v>0.18069905214995696</v>
      </c>
      <c r="F63" s="42">
        <f t="shared" si="3"/>
        <v>0.86115357131476011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0.54170674302273913</v>
      </c>
      <c r="D64" s="40">
        <f t="shared" si="1"/>
        <v>10.563151533018871</v>
      </c>
      <c r="E64" s="26">
        <f t="shared" si="2"/>
        <v>0.14376437914510587</v>
      </c>
      <c r="F64" s="42">
        <f t="shared" si="3"/>
        <v>0.685471122167845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0.57565566697239301</v>
      </c>
      <c r="D65" s="40">
        <f t="shared" si="1"/>
        <v>11.22514740566038</v>
      </c>
      <c r="E65" s="26">
        <f t="shared" si="2"/>
        <v>0.15279734774451195</v>
      </c>
      <c r="F65" s="42">
        <f t="shared" si="3"/>
        <v>0.72845301471690493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0.80591793376135035</v>
      </c>
      <c r="D66" s="40">
        <f t="shared" si="1"/>
        <v>15.715206367924532</v>
      </c>
      <c r="E66" s="26">
        <f t="shared" si="2"/>
        <v>0.21413695956587078</v>
      </c>
      <c r="F66" s="42">
        <f t="shared" si="3"/>
        <v>1.0200548933272211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0.74835236706411101</v>
      </c>
      <c r="D67" s="40">
        <f t="shared" si="1"/>
        <v>14.592691627358496</v>
      </c>
      <c r="E67" s="26">
        <f t="shared" si="2"/>
        <v>0.19879019523350688</v>
      </c>
      <c r="F67" s="42">
        <f t="shared" si="3"/>
        <v>0.94714256229761795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0.58598794817446165</v>
      </c>
      <c r="D68" s="40">
        <f t="shared" si="1"/>
        <v>11.426624410377361</v>
      </c>
      <c r="E68" s="26">
        <f t="shared" si="2"/>
        <v>0.15554705694773105</v>
      </c>
      <c r="F68" s="42">
        <f t="shared" si="3"/>
        <v>0.74153500512219273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0.56384734559860039</v>
      </c>
      <c r="D69" s="40">
        <f t="shared" si="1"/>
        <v>10.994887971698118</v>
      </c>
      <c r="E69" s="26">
        <f t="shared" si="2"/>
        <v>0.14965513431275493</v>
      </c>
      <c r="F69" s="42">
        <f t="shared" si="3"/>
        <v>0.71350247991135529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0.51809010027515379</v>
      </c>
      <c r="D70" s="40">
        <f t="shared" si="1"/>
        <v>10.102632665094342</v>
      </c>
      <c r="E70" s="26">
        <f t="shared" si="2"/>
        <v>0.13748219338378792</v>
      </c>
      <c r="F70" s="42">
        <f>SUM(C70,E70)</f>
        <v>0.65557229365894165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0.68340659950825122</v>
      </c>
      <c r="D71" s="40">
        <f t="shared" si="1"/>
        <v>13.326264740566041</v>
      </c>
      <c r="E71" s="26">
        <f t="shared" si="2"/>
        <v>0.18148539485330314</v>
      </c>
      <c r="F71" s="42">
        <f t="shared" si="3"/>
        <v>0.86489199436155439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0.54465882336618721</v>
      </c>
      <c r="D72" s="40">
        <f t="shared" si="1"/>
        <v>10.620716391509434</v>
      </c>
      <c r="E72" s="26">
        <f t="shared" si="2"/>
        <v>0.14454974572626611</v>
      </c>
      <c r="F72" s="42">
        <f t="shared" si="3"/>
        <v>0.68920856909245332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0.58008378748756528</v>
      </c>
      <c r="D73" s="40">
        <f t="shared" si="1"/>
        <v>11.311494693396229</v>
      </c>
      <c r="E73" s="26">
        <f t="shared" si="2"/>
        <v>0.15397576340643676</v>
      </c>
      <c r="F73" s="42">
        <f t="shared" si="3"/>
        <v>0.73405955089400199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0.80739397393307444</v>
      </c>
      <c r="D74" s="40">
        <f t="shared" si="1"/>
        <v>15.743988797169816</v>
      </c>
      <c r="E74" s="26">
        <f t="shared" si="2"/>
        <v>0.21453057043033469</v>
      </c>
      <c r="F74" s="42">
        <f t="shared" si="3"/>
        <v>1.0219245443634091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0.74687632689238692</v>
      </c>
      <c r="D75" s="40">
        <f t="shared" si="1"/>
        <v>14.563909198113212</v>
      </c>
      <c r="E75" s="26">
        <f t="shared" si="2"/>
        <v>0.19839679251425227</v>
      </c>
      <c r="F75" s="42">
        <f t="shared" si="3"/>
        <v>0.94527311940663916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0.59041606868963392</v>
      </c>
      <c r="D76" s="40">
        <f t="shared" si="1"/>
        <v>11.51297169811321</v>
      </c>
      <c r="E76" s="26">
        <f t="shared" si="2"/>
        <v>0.15672558160134781</v>
      </c>
      <c r="F76" s="42">
        <f t="shared" si="3"/>
        <v>0.74714165029098178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0.55499110456825584</v>
      </c>
      <c r="D77" s="40">
        <f t="shared" si="1"/>
        <v>10.822193396226417</v>
      </c>
      <c r="E77" s="26">
        <f t="shared" si="2"/>
        <v>0.14729869216904892</v>
      </c>
      <c r="F77" s="42">
        <f t="shared" si="3"/>
        <v>0.70228979673730474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0.51956614044687788</v>
      </c>
      <c r="D78" s="40">
        <f t="shared" si="1"/>
        <v>10.131415094339626</v>
      </c>
      <c r="E78" s="26">
        <f t="shared" si="2"/>
        <v>0.13787479109782297</v>
      </c>
      <c r="F78" s="42">
        <f t="shared" si="3"/>
        <v>0.65744093154470085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0.68045451916480315</v>
      </c>
      <c r="D79" s="40">
        <f t="shared" si="1"/>
        <v>13.268699882075476</v>
      </c>
      <c r="E79" s="26">
        <f t="shared" si="2"/>
        <v>0.18069905214995696</v>
      </c>
      <c r="F79" s="42">
        <f t="shared" si="3"/>
        <v>0.86115357131476011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0.54613486353791141</v>
      </c>
      <c r="D80" s="40">
        <f t="shared" si="1"/>
        <v>10.649498820754719</v>
      </c>
      <c r="E80" s="26">
        <f t="shared" si="2"/>
        <v>0.14494243679790558</v>
      </c>
      <c r="F80" s="42">
        <f t="shared" si="3"/>
        <v>0.69107730033581705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0.67897847899307895</v>
      </c>
      <c r="D81" s="40">
        <f t="shared" si="1"/>
        <v>13.239917452830191</v>
      </c>
      <c r="E81" s="26">
        <f t="shared" si="2"/>
        <v>0.18030588859364816</v>
      </c>
      <c r="F81" s="42">
        <f t="shared" si="3"/>
        <v>0.8592843675867271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0.81034605427652251</v>
      </c>
      <c r="D82" s="40">
        <f t="shared" si="1"/>
        <v>15.80155365566038</v>
      </c>
      <c r="E82" s="26">
        <f t="shared" si="2"/>
        <v>0.21531780777660542</v>
      </c>
      <c r="F82" s="42">
        <f t="shared" si="3"/>
        <v>1.025663862053128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0.74687632689238692</v>
      </c>
      <c r="D83" s="40">
        <f t="shared" si="1"/>
        <v>14.563909198113212</v>
      </c>
      <c r="E83" s="26">
        <f t="shared" si="2"/>
        <v>0.19839679251425227</v>
      </c>
      <c r="F83" s="42">
        <f t="shared" si="3"/>
        <v>0.94527311940663916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0.58303586783101347</v>
      </c>
      <c r="D84" s="40">
        <f t="shared" si="1"/>
        <v>11.369059551886796</v>
      </c>
      <c r="E84" s="26">
        <f t="shared" si="2"/>
        <v>0.1547613997969228</v>
      </c>
      <c r="F84" s="42">
        <f t="shared" si="3"/>
        <v>0.73779726762793629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0.57713170714411721</v>
      </c>
      <c r="D85" s="40">
        <f t="shared" ref="D85:D89" si="5">B85*$F$15/$F$14</f>
        <v>11.253929834905664</v>
      </c>
      <c r="E85" s="26">
        <f t="shared" ref="E85:E89" si="6">D85*($F$10/($F$14-D85+$F$15))</f>
        <v>0.15319014777545015</v>
      </c>
      <c r="F85" s="42">
        <f t="shared" ref="F85:F98" si="7">SUM(C85,E85)</f>
        <v>0.73032185491956736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0.51366197975998151</v>
      </c>
      <c r="D86" s="40">
        <f t="shared" si="5"/>
        <v>10.016285377358493</v>
      </c>
      <c r="E86" s="26">
        <f t="shared" si="6"/>
        <v>0.13630443135461637</v>
      </c>
      <c r="F86" s="42">
        <f t="shared" si="7"/>
        <v>0.64996641111459785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0.6730743183061827</v>
      </c>
      <c r="D87" s="40">
        <f t="shared" si="5"/>
        <v>13.124787735849059</v>
      </c>
      <c r="E87" s="26">
        <f t="shared" si="6"/>
        <v>0.17873328633510402</v>
      </c>
      <c r="F87" s="42">
        <f t="shared" si="7"/>
        <v>0.85180760464128669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0.54465882336618721</v>
      </c>
      <c r="D88" s="40">
        <f t="shared" si="5"/>
        <v>10.620716391509434</v>
      </c>
      <c r="E88" s="26">
        <f t="shared" si="6"/>
        <v>0.14454974572626611</v>
      </c>
      <c r="F88" s="42">
        <f t="shared" si="7"/>
        <v>0.68920856909245332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0.58155982765928937</v>
      </c>
      <c r="D89" s="40">
        <f t="shared" si="5"/>
        <v>11.340277122641512</v>
      </c>
      <c r="E89" s="26">
        <f t="shared" si="6"/>
        <v>0.1543685790066909</v>
      </c>
      <c r="F89" s="42">
        <f t="shared" si="7"/>
        <v>0.73592840666598025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0.81772625513514297</v>
      </c>
      <c r="D90" s="40">
        <f>B90*$F$15/$F$14</f>
        <v>15.945465801886796</v>
      </c>
      <c r="E90" s="26">
        <f>D90*($F$10/($F$14-D90+$F$15))</f>
        <v>0.21728599224826955</v>
      </c>
      <c r="F90" s="42">
        <f>SUM(C90,E90)</f>
        <v>1.0350122473834125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0.15397576340643676</v>
      </c>
      <c r="F92" s="42">
        <f>SUM(C92,E92)</f>
        <v>0.15397576340643676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0.78929640000000545</v>
      </c>
      <c r="D93" s="40">
        <f>B93*$F$15/$F$14</f>
        <v>16.665026533018871</v>
      </c>
      <c r="E93" s="26">
        <f>D93*($F$10/($F$14-D93+$F$15))</f>
        <v>0.22712886729094819</v>
      </c>
      <c r="F93" s="42">
        <f>SUM(C93,E93)</f>
        <v>1.0164252672909537</v>
      </c>
      <c r="H93" s="60"/>
      <c r="J93" s="32" t="s">
        <v>31</v>
      </c>
      <c r="K93" s="75">
        <v>51.421999999999997</v>
      </c>
      <c r="L93" s="75">
        <v>52.34</v>
      </c>
      <c r="M93" s="57">
        <f>L93-K93</f>
        <v>0.91800000000000637</v>
      </c>
      <c r="N93" s="58">
        <f>M93*0.8598</f>
        <v>0.78929640000000545</v>
      </c>
      <c r="O93" s="61"/>
      <c r="P93" s="60">
        <f>N93*1958.2</f>
        <v>1545.6002104800107</v>
      </c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0.66717015761928633</v>
      </c>
      <c r="D94" s="40">
        <f t="shared" ref="D94:D98" si="8">B94*$F$15/$F$14</f>
        <v>13.009658018867929</v>
      </c>
      <c r="E94" s="26">
        <f t="shared" ref="E94:E98" si="9">D94*($F$10/($F$14-D94+$F$15))</f>
        <v>0.1771607672183203</v>
      </c>
      <c r="F94" s="42">
        <f>SUM(C94,E94)</f>
        <v>0.84433092483760663</v>
      </c>
      <c r="K94" s="1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1.3249518</v>
      </c>
      <c r="D95" s="40">
        <f t="shared" si="8"/>
        <v>19.197880306603778</v>
      </c>
      <c r="E95" s="26">
        <f t="shared" si="9"/>
        <v>0.26180169765035111</v>
      </c>
      <c r="F95" s="42">
        <f>SUM(C95,E95)</f>
        <v>1.586753497650351</v>
      </c>
      <c r="H95" s="60"/>
      <c r="J95" s="32" t="s">
        <v>32</v>
      </c>
      <c r="K95" s="76">
        <v>117853</v>
      </c>
      <c r="L95" s="76">
        <v>119394</v>
      </c>
      <c r="M95" s="57">
        <f>L95-K95</f>
        <v>1541</v>
      </c>
      <c r="N95" s="58">
        <f>M95*0.0008598</f>
        <v>1.3249518</v>
      </c>
      <c r="O95" s="61"/>
      <c r="P95" s="60">
        <f>N95*1958.2</f>
        <v>2594.5206147600002</v>
      </c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1.0583208031261688</v>
      </c>
      <c r="D96" s="40">
        <f t="shared" si="8"/>
        <v>20.637001768867933</v>
      </c>
      <c r="E96" s="26">
        <f t="shared" si="9"/>
        <v>0.28152016757138748</v>
      </c>
      <c r="F96" s="42">
        <f t="shared" si="7"/>
        <v>1.3398409706975563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0.67602639864963077</v>
      </c>
      <c r="D97" s="40">
        <f t="shared" si="8"/>
        <v>13.182352594339624</v>
      </c>
      <c r="E97" s="26">
        <f t="shared" si="9"/>
        <v>0.17951957707124394</v>
      </c>
      <c r="F97" s="42">
        <f t="shared" si="7"/>
        <v>0.85554597572087476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0.22870402938087692</v>
      </c>
      <c r="F98" s="42">
        <f t="shared" si="7"/>
        <v>0.22870402938087692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46.014076313326626</v>
      </c>
      <c r="D99" s="41">
        <f>SUM(D20:D98)</f>
        <v>976.30000000000041</v>
      </c>
      <c r="E99" s="51">
        <f>SUM(E20:E98)</f>
        <v>13.294675486673391</v>
      </c>
      <c r="F99" s="45">
        <f>SUM(F20:F98)</f>
        <v>61.422999999999995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49" workbookViewId="0">
      <selection activeCell="H27" sqref="H27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77"/>
      <c r="B2" s="77"/>
      <c r="C2" s="77"/>
      <c r="D2" s="77"/>
      <c r="E2" s="77"/>
      <c r="F2" s="77"/>
      <c r="G2" s="3"/>
      <c r="H2" s="3"/>
      <c r="I2" s="77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41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78"/>
      <c r="B5" s="78"/>
      <c r="C5" s="78"/>
      <c r="D5" s="78"/>
      <c r="E5" s="78"/>
      <c r="F5" s="78"/>
      <c r="G5" s="78"/>
      <c r="H5" s="78"/>
      <c r="I5" s="78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42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32.119999999999997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0.75146519999999628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31.368534800000003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7.0315843446636315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24.336950455336371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0.29041334347164732</v>
      </c>
      <c r="D20" s="40">
        <f>B20*$F$15/$F$14</f>
        <v>10.707063679245286</v>
      </c>
      <c r="E20" s="26">
        <f>D20*($F$10/($F$14-D20+$F$15))</f>
        <v>7.7075785768966898E-2</v>
      </c>
      <c r="F20" s="42">
        <f>SUM(C20,E20)</f>
        <v>0.36748912924061422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0.29822015378002492</v>
      </c>
      <c r="D21" s="40">
        <f t="shared" ref="D21:D84" si="1">B21*$F$15/$F$14</f>
        <v>10.994887971698118</v>
      </c>
      <c r="E21" s="26">
        <f t="shared" ref="E21:E84" si="2">D21*($F$10/($F$14-D21+$F$15))</f>
        <v>7.9152943641756568E-2</v>
      </c>
      <c r="F21" s="42">
        <f t="shared" ref="F21:F84" si="3">SUM(C21,E21)</f>
        <v>0.37737309742178149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0.42859388592993103</v>
      </c>
      <c r="D22" s="40">
        <f t="shared" si="1"/>
        <v>15.80155365566038</v>
      </c>
      <c r="E22" s="26">
        <f t="shared" si="2"/>
        <v>0.11388208217695384</v>
      </c>
      <c r="F22" s="42">
        <f t="shared" si="3"/>
        <v>0.54247596810688492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0.30134287790337594</v>
      </c>
      <c r="D23" s="40">
        <f t="shared" si="1"/>
        <v>11.110017688679248</v>
      </c>
      <c r="E23" s="26">
        <f t="shared" si="2"/>
        <v>7.9983883629302352E-2</v>
      </c>
      <c r="F23" s="42">
        <f t="shared" si="3"/>
        <v>0.3813267615326783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0.29900083481086265</v>
      </c>
      <c r="D24" s="40">
        <f t="shared" si="1"/>
        <v>11.023670400943397</v>
      </c>
      <c r="E24" s="26">
        <f t="shared" si="2"/>
        <v>7.9360674521999422E-2</v>
      </c>
      <c r="F24" s="42">
        <f t="shared" si="3"/>
        <v>0.37836150933286206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0.35208714490783044</v>
      </c>
      <c r="D25" s="40">
        <f t="shared" si="1"/>
        <v>12.980875589622645</v>
      </c>
      <c r="E25" s="26">
        <f t="shared" si="2"/>
        <v>9.3492815574719584E-2</v>
      </c>
      <c r="F25" s="42">
        <f t="shared" si="3"/>
        <v>0.44557996048255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0.26933495563902771</v>
      </c>
      <c r="D26" s="40">
        <f t="shared" si="1"/>
        <v>9.9299380896226435</v>
      </c>
      <c r="E26" s="26">
        <f t="shared" si="2"/>
        <v>7.1468829883995916E-2</v>
      </c>
      <c r="F26" s="42">
        <f t="shared" si="3"/>
        <v>0.34080378552302359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0.30914968821175359</v>
      </c>
      <c r="D27" s="40">
        <f t="shared" si="1"/>
        <v>11.39784198113208</v>
      </c>
      <c r="E27" s="26">
        <f t="shared" si="2"/>
        <v>8.2061425724698212E-2</v>
      </c>
      <c r="F27" s="42">
        <f t="shared" si="3"/>
        <v>0.3912111139364518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0.30134287790337594</v>
      </c>
      <c r="D28" s="40">
        <f t="shared" si="1"/>
        <v>11.110017688679248</v>
      </c>
      <c r="E28" s="26">
        <f t="shared" si="2"/>
        <v>7.9983883629302352E-2</v>
      </c>
      <c r="F28" s="42">
        <f t="shared" si="3"/>
        <v>0.3813267615326783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0.40439277397396045</v>
      </c>
      <c r="D29" s="40">
        <f t="shared" si="1"/>
        <v>14.909298349056607</v>
      </c>
      <c r="E29" s="26">
        <f t="shared" si="2"/>
        <v>0.10742955920051117</v>
      </c>
      <c r="F29" s="42">
        <f t="shared" si="3"/>
        <v>0.51182233317447157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0.42547116180658001</v>
      </c>
      <c r="D30" s="40">
        <f t="shared" si="1"/>
        <v>15.686423938679249</v>
      </c>
      <c r="E30" s="26">
        <f t="shared" si="2"/>
        <v>0.11304934991570706</v>
      </c>
      <c r="F30" s="42">
        <f t="shared" si="3"/>
        <v>0.5385205117222871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0.30290423996505145</v>
      </c>
      <c r="D31" s="40">
        <f t="shared" si="1"/>
        <v>11.167582547169813</v>
      </c>
      <c r="E31" s="26">
        <f t="shared" si="2"/>
        <v>8.0399370090193378E-2</v>
      </c>
      <c r="F31" s="42">
        <f t="shared" si="3"/>
        <v>0.38330361005524483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0.29431674862583612</v>
      </c>
      <c r="D32" s="40">
        <f t="shared" si="1"/>
        <v>10.850975825471702</v>
      </c>
      <c r="E32" s="26">
        <f t="shared" si="2"/>
        <v>7.811433040453046E-2</v>
      </c>
      <c r="F32" s="42">
        <f t="shared" si="3"/>
        <v>0.3724310790303666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0.35520986903118151</v>
      </c>
      <c r="D33" s="40">
        <f t="shared" si="1"/>
        <v>13.096005306603777</v>
      </c>
      <c r="E33" s="26">
        <f t="shared" si="2"/>
        <v>9.4324513547867833E-2</v>
      </c>
      <c r="F33" s="42">
        <f t="shared" si="3"/>
        <v>0.44953438257904932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0.26543155048483891</v>
      </c>
      <c r="D34" s="40">
        <f t="shared" si="1"/>
        <v>9.7860259433962273</v>
      </c>
      <c r="E34" s="26">
        <f t="shared" si="2"/>
        <v>7.04307241381672E-2</v>
      </c>
      <c r="F34" s="42">
        <f t="shared" si="3"/>
        <v>0.33586227462300611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0.31227241233510461</v>
      </c>
      <c r="D35" s="40">
        <f t="shared" si="1"/>
        <v>11.51297169811321</v>
      </c>
      <c r="E35" s="26">
        <f t="shared" si="2"/>
        <v>8.2892519422607711E-2</v>
      </c>
      <c r="F35" s="42">
        <f t="shared" si="3"/>
        <v>0.39516493175771233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0.29978151584170043</v>
      </c>
      <c r="D36" s="40">
        <f t="shared" si="1"/>
        <v>11.052452830188681</v>
      </c>
      <c r="E36" s="26">
        <f t="shared" si="2"/>
        <v>7.95684081466351E-2</v>
      </c>
      <c r="F36" s="42">
        <f t="shared" si="3"/>
        <v>0.37934992398833556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0.40673481706647374</v>
      </c>
      <c r="D37" s="40">
        <f t="shared" si="1"/>
        <v>14.995645636792455</v>
      </c>
      <c r="E37" s="26">
        <f t="shared" si="2"/>
        <v>0.10805388130851244</v>
      </c>
      <c r="F37" s="42">
        <f t="shared" si="3"/>
        <v>0.5147886983749862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0.42312911871406678</v>
      </c>
      <c r="D38" s="40">
        <f t="shared" si="1"/>
        <v>15.6000766509434</v>
      </c>
      <c r="E38" s="26">
        <f t="shared" si="2"/>
        <v>0.11242482962879473</v>
      </c>
      <c r="F38" s="42">
        <f t="shared" si="3"/>
        <v>0.53555394834286152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0.29978151584170043</v>
      </c>
      <c r="D39" s="40">
        <f t="shared" si="1"/>
        <v>11.052452830188681</v>
      </c>
      <c r="E39" s="26">
        <f t="shared" si="2"/>
        <v>7.95684081466351E-2</v>
      </c>
      <c r="F39" s="42">
        <f t="shared" si="3"/>
        <v>0.37934992398833556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0.29353606759499834</v>
      </c>
      <c r="D40" s="40">
        <f t="shared" si="1"/>
        <v>10.822193396226417</v>
      </c>
      <c r="E40" s="26">
        <f t="shared" si="2"/>
        <v>7.7906615989502229E-2</v>
      </c>
      <c r="F40" s="42">
        <f t="shared" si="3"/>
        <v>0.37144268358450055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0.35442918800034373</v>
      </c>
      <c r="D41" s="40">
        <f t="shared" si="1"/>
        <v>13.067222877358493</v>
      </c>
      <c r="E41" s="26">
        <f t="shared" si="2"/>
        <v>9.4116584932248615E-2</v>
      </c>
      <c r="F41" s="42">
        <f t="shared" si="3"/>
        <v>0.44854577293259235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0.26387018842316334</v>
      </c>
      <c r="D42" s="40">
        <f t="shared" si="1"/>
        <v>9.7284610849056623</v>
      </c>
      <c r="E42" s="26">
        <f t="shared" si="2"/>
        <v>7.0015501034604855E-2</v>
      </c>
      <c r="F42" s="42">
        <f t="shared" si="3"/>
        <v>0.3338856894577682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0.31695649852013119</v>
      </c>
      <c r="D43" s="40">
        <f t="shared" si="1"/>
        <v>11.685666273584909</v>
      </c>
      <c r="E43" s="26">
        <f t="shared" si="2"/>
        <v>8.4139242330086378E-2</v>
      </c>
      <c r="F43" s="42">
        <f t="shared" si="3"/>
        <v>0.4010957408502176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0.29978151584170043</v>
      </c>
      <c r="D44" s="40">
        <f t="shared" si="1"/>
        <v>11.052452830188681</v>
      </c>
      <c r="E44" s="26">
        <f t="shared" si="2"/>
        <v>7.95684081466351E-2</v>
      </c>
      <c r="F44" s="42">
        <f t="shared" si="3"/>
        <v>0.37934992398833556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0.40673481706647374</v>
      </c>
      <c r="D45" s="40">
        <f t="shared" si="1"/>
        <v>14.995645636792455</v>
      </c>
      <c r="E45" s="26">
        <f t="shared" si="2"/>
        <v>0.10805388130851244</v>
      </c>
      <c r="F45" s="42">
        <f t="shared" si="3"/>
        <v>0.5147886983749862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0.42625184283741779</v>
      </c>
      <c r="D46" s="40">
        <f t="shared" si="1"/>
        <v>15.715206367924532</v>
      </c>
      <c r="E46" s="26">
        <f t="shared" si="2"/>
        <v>0.11325752885104912</v>
      </c>
      <c r="F46" s="42">
        <f t="shared" si="3"/>
        <v>0.53950937168846691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0.29822015378002492</v>
      </c>
      <c r="D47" s="40">
        <f t="shared" si="1"/>
        <v>10.994887971698118</v>
      </c>
      <c r="E47" s="26">
        <f t="shared" si="2"/>
        <v>7.9152943641756568E-2</v>
      </c>
      <c r="F47" s="42">
        <f t="shared" si="3"/>
        <v>0.37737309742178149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0.29509742965667385</v>
      </c>
      <c r="D48" s="40">
        <f t="shared" si="1"/>
        <v>10.879758254716982</v>
      </c>
      <c r="E48" s="26">
        <f t="shared" si="2"/>
        <v>7.8322047563625138E-2</v>
      </c>
      <c r="F48" s="42">
        <f t="shared" si="3"/>
        <v>0.373419477220299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0.34974510181531715</v>
      </c>
      <c r="D49" s="40">
        <f t="shared" si="1"/>
        <v>12.894528301886796</v>
      </c>
      <c r="E49" s="26">
        <f t="shared" si="2"/>
        <v>9.2869070950039198E-2</v>
      </c>
      <c r="F49" s="42">
        <f t="shared" si="3"/>
        <v>0.44261417276535636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0.26699291254651447</v>
      </c>
      <c r="D50" s="40">
        <f t="shared" si="1"/>
        <v>9.8435908018867941</v>
      </c>
      <c r="E50" s="26">
        <f t="shared" si="2"/>
        <v>7.0845958209951765E-2</v>
      </c>
      <c r="F50" s="42">
        <f t="shared" si="3"/>
        <v>0.33783887075646624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0.30680764511924025</v>
      </c>
      <c r="D51" s="40">
        <f t="shared" si="1"/>
        <v>11.311494693396229</v>
      </c>
      <c r="E51" s="26">
        <f t="shared" si="2"/>
        <v>8.1438134275005583E-2</v>
      </c>
      <c r="F51" s="42">
        <f t="shared" si="3"/>
        <v>0.38824577939424582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0.30446560202672701</v>
      </c>
      <c r="D52" s="40">
        <f t="shared" si="1"/>
        <v>11.22514740566038</v>
      </c>
      <c r="E52" s="26">
        <f>D52*($F$10/($F$14-D52+$F$15))</f>
        <v>8.0814867529743317E-2</v>
      </c>
      <c r="F52" s="42">
        <f t="shared" si="3"/>
        <v>0.38528046955647033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0.1086782281837184</v>
      </c>
      <c r="F53" s="42">
        <f t="shared" si="3"/>
        <v>0.1086782281837184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0.30446560202672701</v>
      </c>
      <c r="D54" s="40">
        <f t="shared" si="1"/>
        <v>11.22514740566038</v>
      </c>
      <c r="E54" s="26">
        <f t="shared" si="2"/>
        <v>8.0814867529743317E-2</v>
      </c>
      <c r="F54" s="42">
        <f t="shared" si="3"/>
        <v>0.38528046955647033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0.28963266244080954</v>
      </c>
      <c r="D55" s="40">
        <f t="shared" si="1"/>
        <v>10.678281250000003</v>
      </c>
      <c r="E55" s="26">
        <f t="shared" si="2"/>
        <v>7.6868085073455578E-2</v>
      </c>
      <c r="F55" s="42">
        <f t="shared" si="3"/>
        <v>0.36650074751426509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0.35755191212369475</v>
      </c>
      <c r="D56" s="40">
        <f t="shared" si="1"/>
        <v>13.182352594339624</v>
      </c>
      <c r="E56" s="26">
        <f t="shared" si="2"/>
        <v>9.4948315884816822E-2</v>
      </c>
      <c r="F56" s="42">
        <f t="shared" si="3"/>
        <v>0.45250022800851158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0.28572925728662074</v>
      </c>
      <c r="D57" s="40">
        <f t="shared" si="1"/>
        <v>10.534369103773589</v>
      </c>
      <c r="E57" s="26">
        <f t="shared" si="2"/>
        <v>7.5829622750915648E-2</v>
      </c>
      <c r="F57" s="42">
        <f t="shared" si="3"/>
        <v>0.36155888003753639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0.31305309336594239</v>
      </c>
      <c r="D58" s="40">
        <f t="shared" si="1"/>
        <v>11.541754127358493</v>
      </c>
      <c r="E58" s="26">
        <f t="shared" si="2"/>
        <v>8.3100299710242909E-2</v>
      </c>
      <c r="F58" s="42">
        <f t="shared" si="3"/>
        <v>0.3961533930761853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0.39502460160390734</v>
      </c>
      <c r="D59" s="40">
        <f t="shared" si="1"/>
        <v>14.563909198113212</v>
      </c>
      <c r="E59" s="26">
        <f t="shared" si="2"/>
        <v>0.10493251841108048</v>
      </c>
      <c r="F59" s="42">
        <f t="shared" si="3"/>
        <v>0.49995712001498782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0.30680764511924025</v>
      </c>
      <c r="D60" s="40">
        <f t="shared" si="1"/>
        <v>11.311494693396229</v>
      </c>
      <c r="E60" s="26">
        <f t="shared" si="2"/>
        <v>8.1438134275005583E-2</v>
      </c>
      <c r="F60" s="42">
        <f t="shared" si="3"/>
        <v>0.38824577939424582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0.30290423996505145</v>
      </c>
      <c r="D61" s="40">
        <f t="shared" si="1"/>
        <v>11.167582547169813</v>
      </c>
      <c r="E61" s="26">
        <f t="shared" si="2"/>
        <v>8.0399370090193378E-2</v>
      </c>
      <c r="F61" s="42">
        <f t="shared" si="3"/>
        <v>0.38330361005524483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0.27479972285489207</v>
      </c>
      <c r="D62" s="40">
        <f t="shared" si="1"/>
        <v>10.131415094339626</v>
      </c>
      <c r="E62" s="26">
        <f t="shared" si="2"/>
        <v>7.2922293107419434E-2</v>
      </c>
      <c r="F62" s="42">
        <f t="shared" si="3"/>
        <v>0.3477220159623115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0.35989395521620804</v>
      </c>
      <c r="D63" s="40">
        <f t="shared" si="1"/>
        <v>13.268699882075476</v>
      </c>
      <c r="E63" s="26">
        <f t="shared" si="2"/>
        <v>9.5572142958047224E-2</v>
      </c>
      <c r="F63" s="42">
        <f t="shared" si="3"/>
        <v>0.45546609817425526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0.28650993831745847</v>
      </c>
      <c r="D64" s="40">
        <f t="shared" si="1"/>
        <v>10.563151533018871</v>
      </c>
      <c r="E64" s="26">
        <f t="shared" si="2"/>
        <v>7.6037309728269276E-2</v>
      </c>
      <c r="F64" s="42">
        <f t="shared" si="3"/>
        <v>0.36254724804572774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0.30446560202672701</v>
      </c>
      <c r="D65" s="40">
        <f t="shared" si="1"/>
        <v>11.22514740566038</v>
      </c>
      <c r="E65" s="26">
        <f t="shared" si="2"/>
        <v>8.0814867529743317E-2</v>
      </c>
      <c r="F65" s="42">
        <f t="shared" si="3"/>
        <v>0.38528046955647033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0.42625184283741779</v>
      </c>
      <c r="D66" s="40">
        <f t="shared" si="1"/>
        <v>15.715206367924532</v>
      </c>
      <c r="E66" s="26">
        <f t="shared" si="2"/>
        <v>0.11325752885104912</v>
      </c>
      <c r="F66" s="42">
        <f t="shared" si="3"/>
        <v>0.53950937168846691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0.39580528263474513</v>
      </c>
      <c r="D67" s="40">
        <f t="shared" si="1"/>
        <v>14.592691627358496</v>
      </c>
      <c r="E67" s="26">
        <f t="shared" si="2"/>
        <v>0.10514059001122085</v>
      </c>
      <c r="F67" s="42">
        <f t="shared" si="3"/>
        <v>0.50094587264596602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0.30993036924259132</v>
      </c>
      <c r="D68" s="40">
        <f t="shared" si="1"/>
        <v>11.426624410377361</v>
      </c>
      <c r="E68" s="26">
        <f t="shared" si="2"/>
        <v>8.2269195031389686E-2</v>
      </c>
      <c r="F68" s="42">
        <f t="shared" si="3"/>
        <v>0.39219956427398101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0.29822015378002492</v>
      </c>
      <c r="D69" s="40">
        <f t="shared" si="1"/>
        <v>10.994887971698118</v>
      </c>
      <c r="E69" s="26">
        <f t="shared" si="2"/>
        <v>7.9152943641756568E-2</v>
      </c>
      <c r="F69" s="42">
        <f t="shared" si="3"/>
        <v>0.37737309742178149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0.27401904182405429</v>
      </c>
      <c r="D70" s="40">
        <f t="shared" si="1"/>
        <v>10.102632665094342</v>
      </c>
      <c r="E70" s="26">
        <f t="shared" si="2"/>
        <v>7.2714647276385311E-2</v>
      </c>
      <c r="F70" s="42">
        <f>SUM(C70,E70)</f>
        <v>0.34673368910043961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0.36145531727788355</v>
      </c>
      <c r="D71" s="40">
        <f t="shared" si="1"/>
        <v>13.326264740566041</v>
      </c>
      <c r="E71" s="26">
        <f t="shared" si="2"/>
        <v>9.5988041416639316E-2</v>
      </c>
      <c r="F71" s="42">
        <f t="shared" si="3"/>
        <v>0.45744335869452285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0.28807130037913398</v>
      </c>
      <c r="D72" s="40">
        <f t="shared" si="1"/>
        <v>10.620716391509434</v>
      </c>
      <c r="E72" s="26">
        <f t="shared" si="2"/>
        <v>7.6452691913599338E-2</v>
      </c>
      <c r="F72" s="42">
        <f t="shared" si="3"/>
        <v>0.3645239922927333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0.30680764511924025</v>
      </c>
      <c r="D73" s="40">
        <f t="shared" si="1"/>
        <v>11.311494693396229</v>
      </c>
      <c r="E73" s="26">
        <f t="shared" si="2"/>
        <v>8.1438134275005583E-2</v>
      </c>
      <c r="F73" s="42">
        <f t="shared" si="3"/>
        <v>0.38824577939424582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0.42703252386825558</v>
      </c>
      <c r="D74" s="40">
        <f t="shared" si="1"/>
        <v>15.743988797169816</v>
      </c>
      <c r="E74" s="26">
        <f t="shared" si="2"/>
        <v>0.11346571053966788</v>
      </c>
      <c r="F74" s="42">
        <f t="shared" si="3"/>
        <v>0.54049823440792344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0.39502460160390734</v>
      </c>
      <c r="D75" s="40">
        <f t="shared" si="1"/>
        <v>14.563909198113212</v>
      </c>
      <c r="E75" s="26">
        <f t="shared" si="2"/>
        <v>0.10493251841108048</v>
      </c>
      <c r="F75" s="42">
        <f t="shared" si="3"/>
        <v>0.49995712001498782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0.31227241233510461</v>
      </c>
      <c r="D76" s="40">
        <f t="shared" si="1"/>
        <v>11.51297169811321</v>
      </c>
      <c r="E76" s="26">
        <f t="shared" si="2"/>
        <v>8.2892519422607711E-2</v>
      </c>
      <c r="F76" s="42">
        <f t="shared" si="3"/>
        <v>0.39516493175771233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0.29353606759499834</v>
      </c>
      <c r="D77" s="40">
        <f t="shared" si="1"/>
        <v>10.822193396226417</v>
      </c>
      <c r="E77" s="26">
        <f t="shared" si="2"/>
        <v>7.7906615989502229E-2</v>
      </c>
      <c r="F77" s="42">
        <f t="shared" si="3"/>
        <v>0.37144268358450055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0.27479972285489207</v>
      </c>
      <c r="D78" s="40">
        <f t="shared" si="1"/>
        <v>10.131415094339626</v>
      </c>
      <c r="E78" s="26">
        <f t="shared" si="2"/>
        <v>7.2922293107419434E-2</v>
      </c>
      <c r="F78" s="42">
        <f t="shared" si="3"/>
        <v>0.3477220159623115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0.35989395521620804</v>
      </c>
      <c r="D79" s="40">
        <f t="shared" si="1"/>
        <v>13.268699882075476</v>
      </c>
      <c r="E79" s="26">
        <f t="shared" si="2"/>
        <v>9.5572142958047224E-2</v>
      </c>
      <c r="F79" s="42">
        <f t="shared" si="3"/>
        <v>0.45546609817425526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0.28885198140997176</v>
      </c>
      <c r="D80" s="40">
        <f t="shared" si="1"/>
        <v>10.649498820754719</v>
      </c>
      <c r="E80" s="26">
        <f t="shared" si="2"/>
        <v>7.6660387121684506E-2</v>
      </c>
      <c r="F80" s="42">
        <f t="shared" si="3"/>
        <v>0.36551236853165625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0.35911327418537031</v>
      </c>
      <c r="D81" s="40">
        <f t="shared" si="1"/>
        <v>13.239917452830191</v>
      </c>
      <c r="E81" s="26">
        <f t="shared" si="2"/>
        <v>9.5364197851737206E-2</v>
      </c>
      <c r="F81" s="42">
        <f t="shared" si="3"/>
        <v>0.45447747203710753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0.42859388592993103</v>
      </c>
      <c r="D82" s="40">
        <f t="shared" si="1"/>
        <v>15.80155365566038</v>
      </c>
      <c r="E82" s="26">
        <f t="shared" si="2"/>
        <v>0.11388208217695384</v>
      </c>
      <c r="F82" s="42">
        <f t="shared" si="3"/>
        <v>0.54247596810688492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0.39502460160390734</v>
      </c>
      <c r="D83" s="40">
        <f t="shared" si="1"/>
        <v>14.563909198113212</v>
      </c>
      <c r="E83" s="26">
        <f t="shared" si="2"/>
        <v>0.10493251841108048</v>
      </c>
      <c r="F83" s="42">
        <f t="shared" si="3"/>
        <v>0.49995712001498782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0.30836900718091581</v>
      </c>
      <c r="D84" s="40">
        <f t="shared" si="1"/>
        <v>11.369059551886796</v>
      </c>
      <c r="E84" s="26">
        <f t="shared" si="2"/>
        <v>8.1853659163106635E-2</v>
      </c>
      <c r="F84" s="42">
        <f t="shared" si="3"/>
        <v>0.39022266634402247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0.30524628305756474</v>
      </c>
      <c r="D85" s="40">
        <f t="shared" ref="D85:D89" si="5">B85*$F$15/$F$14</f>
        <v>11.253929834905664</v>
      </c>
      <c r="E85" s="26">
        <f t="shared" ref="E85:E89" si="6">D85*($F$10/($F$14-D85+$F$15))</f>
        <v>8.1022620366651366E-2</v>
      </c>
      <c r="F85" s="42">
        <f t="shared" ref="F85:F98" si="7">SUM(C85,E85)</f>
        <v>0.3862689034242161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0.271676998731541</v>
      </c>
      <c r="D86" s="40">
        <f t="shared" si="5"/>
        <v>10.016285377358493</v>
      </c>
      <c r="E86" s="26">
        <f t="shared" si="6"/>
        <v>7.2091726238984771E-2</v>
      </c>
      <c r="F86" s="42">
        <f t="shared" si="7"/>
        <v>0.3437687249705258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0.35599055006201924</v>
      </c>
      <c r="D87" s="40">
        <f t="shared" si="5"/>
        <v>13.124787735849059</v>
      </c>
      <c r="E87" s="26">
        <f t="shared" si="6"/>
        <v>9.4532444911799268E-2</v>
      </c>
      <c r="F87" s="42">
        <f t="shared" si="7"/>
        <v>0.45052299497381854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0.28807130037913398</v>
      </c>
      <c r="D88" s="40">
        <f t="shared" si="5"/>
        <v>10.620716391509434</v>
      </c>
      <c r="E88" s="26">
        <f t="shared" si="6"/>
        <v>7.6452691913599338E-2</v>
      </c>
      <c r="F88" s="42">
        <f t="shared" si="7"/>
        <v>0.3645239922927333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0.30758832615007803</v>
      </c>
      <c r="D89" s="40">
        <f t="shared" si="5"/>
        <v>11.340277122641512</v>
      </c>
      <c r="E89" s="26">
        <f t="shared" si="6"/>
        <v>8.164589534656054E-2</v>
      </c>
      <c r="F89" s="42">
        <f t="shared" si="7"/>
        <v>0.38923422149663855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0.43249729108411988</v>
      </c>
      <c r="D90" s="40">
        <f>B90*$F$15/$F$14</f>
        <v>15.945465801886796</v>
      </c>
      <c r="E90" s="26">
        <f>D90*($F$10/($F$14-D90+$F$15))</f>
        <v>0.1149230594563343</v>
      </c>
      <c r="F90" s="42">
        <f>SUM(C90,E90)</f>
        <v>0.54742035054045424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8.1438134275005583E-2</v>
      </c>
      <c r="F92" s="42">
        <f>SUM(C92,E92)</f>
        <v>8.1438134275005583E-2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0.2244077999999963</v>
      </c>
      <c r="D93" s="40">
        <f>B93*$F$15/$F$14</f>
        <v>16.665026533018871</v>
      </c>
      <c r="E93" s="26">
        <f>D93*($F$10/($F$14-D93+$F$15))</f>
        <v>0.12012897863247041</v>
      </c>
      <c r="F93" s="42">
        <f>SUM(C93,E93)</f>
        <v>0.34453677863246668</v>
      </c>
      <c r="H93" s="60"/>
      <c r="J93" s="32" t="s">
        <v>31</v>
      </c>
      <c r="K93" s="75">
        <v>52.34</v>
      </c>
      <c r="L93" s="75">
        <v>52.600999999999999</v>
      </c>
      <c r="M93" s="57">
        <f>L93-K93</f>
        <v>0.26099999999999568</v>
      </c>
      <c r="N93" s="58">
        <f>M93*0.8598</f>
        <v>0.2244077999999963</v>
      </c>
      <c r="O93" s="61"/>
      <c r="P93" s="60"/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0.35286782593866822</v>
      </c>
      <c r="D94" s="40">
        <f t="shared" ref="D94:D98" si="8">B94*$F$15/$F$14</f>
        <v>13.009658018867929</v>
      </c>
      <c r="E94" s="26">
        <f t="shared" ref="E94:E98" si="9">D94*($F$10/($F$14-D94+$F$15))</f>
        <v>9.3700735945729016E-2</v>
      </c>
      <c r="F94" s="42">
        <f>SUM(C94,E94)</f>
        <v>0.44656856188439725</v>
      </c>
      <c r="K94" s="1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0.52705740000000001</v>
      </c>
      <c r="D95" s="40">
        <f t="shared" si="8"/>
        <v>19.197880306603778</v>
      </c>
      <c r="E95" s="26">
        <f t="shared" si="9"/>
        <v>0.13846751810150415</v>
      </c>
      <c r="F95" s="42">
        <f>SUM(C95,E95)</f>
        <v>0.66552491810150416</v>
      </c>
      <c r="H95" s="60"/>
      <c r="J95" s="32" t="s">
        <v>32</v>
      </c>
      <c r="K95" s="76">
        <v>119394</v>
      </c>
      <c r="L95" s="76">
        <v>120007</v>
      </c>
      <c r="M95" s="57">
        <f>L95-K95</f>
        <v>613</v>
      </c>
      <c r="N95" s="58">
        <f>M95*0.0008598</f>
        <v>0.52705740000000001</v>
      </c>
      <c r="O95" s="61"/>
      <c r="P95" s="60"/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0.55974829911067503</v>
      </c>
      <c r="D96" s="40">
        <f t="shared" si="8"/>
        <v>20.637001768867933</v>
      </c>
      <c r="E96" s="26">
        <f t="shared" si="9"/>
        <v>0.1488966620498815</v>
      </c>
      <c r="F96" s="42">
        <f t="shared" si="7"/>
        <v>0.70864496116055653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0.35755191212369475</v>
      </c>
      <c r="D97" s="40">
        <f t="shared" si="8"/>
        <v>13.182352594339624</v>
      </c>
      <c r="E97" s="26">
        <f t="shared" si="9"/>
        <v>9.4948315884816822E-2</v>
      </c>
      <c r="F97" s="42">
        <f t="shared" si="7"/>
        <v>0.45250022800851158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0.12096208547309641</v>
      </c>
      <c r="F98" s="42">
        <f t="shared" si="7"/>
        <v>0.12096208547309641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24.336950455336378</v>
      </c>
      <c r="D99" s="41">
        <f>SUM(D20:D98)</f>
        <v>976.30000000000041</v>
      </c>
      <c r="E99" s="51">
        <f>SUM(E20:E98)</f>
        <v>7.0315843446636315</v>
      </c>
      <c r="F99" s="45">
        <f>SUM(F20:F98)</f>
        <v>32.120000000000012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91" workbookViewId="0">
      <selection activeCell="H26" sqref="H26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81"/>
      <c r="B2" s="81"/>
      <c r="C2" s="81"/>
      <c r="D2" s="81"/>
      <c r="E2" s="81"/>
      <c r="F2" s="81"/>
      <c r="G2" s="3"/>
      <c r="H2" s="3"/>
      <c r="I2" s="81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43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82"/>
      <c r="B5" s="82"/>
      <c r="C5" s="82"/>
      <c r="D5" s="82"/>
      <c r="E5" s="82"/>
      <c r="F5" s="82"/>
      <c r="G5" s="82"/>
      <c r="H5" s="82"/>
      <c r="I5" s="82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5" t="s">
        <v>44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36.119999999999997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0.69557820000000026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35.424421799999998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7.9407537309533884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27.483668069046608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0.32796319117486822</v>
      </c>
      <c r="D20" s="40">
        <f>B20*$F$15/$F$14</f>
        <v>10.707063679245286</v>
      </c>
      <c r="E20" s="26">
        <f>D20*($F$10/($F$14-D20+$F$15))</f>
        <v>8.7041526263646862E-2</v>
      </c>
      <c r="F20" s="42">
        <f>SUM(C20,E20)</f>
        <v>0.41500471743851508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0.33677940599139694</v>
      </c>
      <c r="D21" s="40">
        <f t="shared" ref="D21:D84" si="1">B21*$F$15/$F$14</f>
        <v>10.994887971698118</v>
      </c>
      <c r="E21" s="26">
        <f t="shared" ref="E21:E84" si="2">D21*($F$10/($F$14-D21+$F$15))</f>
        <v>8.9387256375047908E-2</v>
      </c>
      <c r="F21" s="42">
        <f t="shared" ref="F21:F84" si="3">SUM(C21,E21)</f>
        <v>0.42616666236644485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0.48401019342742646</v>
      </c>
      <c r="D22" s="40">
        <f t="shared" si="1"/>
        <v>15.80155365566038</v>
      </c>
      <c r="E22" s="26">
        <f t="shared" si="2"/>
        <v>0.12860680105781266</v>
      </c>
      <c r="F22" s="42">
        <f t="shared" si="3"/>
        <v>0.6126169944852391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0.34030589191800842</v>
      </c>
      <c r="D23" s="40">
        <f t="shared" si="1"/>
        <v>11.110017688679248</v>
      </c>
      <c r="E23" s="26">
        <f t="shared" si="2"/>
        <v>9.0325635193089115E-2</v>
      </c>
      <c r="F23" s="42">
        <f t="shared" si="3"/>
        <v>0.43063152711109753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0.33766102747304977</v>
      </c>
      <c r="D24" s="40">
        <f t="shared" si="1"/>
        <v>11.023670400943397</v>
      </c>
      <c r="E24" s="26">
        <f t="shared" si="2"/>
        <v>8.9621846430641097E-2</v>
      </c>
      <c r="F24" s="42">
        <f t="shared" si="3"/>
        <v>0.42728287390369085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0.39761128822544506</v>
      </c>
      <c r="D25" s="40">
        <f t="shared" si="1"/>
        <v>12.980875589622645</v>
      </c>
      <c r="E25" s="26">
        <f t="shared" si="2"/>
        <v>0.10558124424059728</v>
      </c>
      <c r="F25" s="42">
        <f t="shared" si="3"/>
        <v>0.50319253246604234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0.3041594111702407</v>
      </c>
      <c r="D26" s="40">
        <f t="shared" si="1"/>
        <v>9.9299380896226435</v>
      </c>
      <c r="E26" s="26">
        <f t="shared" si="2"/>
        <v>8.0709602520648058E-2</v>
      </c>
      <c r="F26" s="42">
        <f t="shared" si="3"/>
        <v>0.38486901369088877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0.34912210673453714</v>
      </c>
      <c r="D27" s="40">
        <f t="shared" si="1"/>
        <v>11.39784198113208</v>
      </c>
      <c r="E27" s="26">
        <f t="shared" si="2"/>
        <v>9.2671799206288707E-2</v>
      </c>
      <c r="F27" s="42">
        <f t="shared" si="3"/>
        <v>0.44179390594082585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0.34030589191800842</v>
      </c>
      <c r="D28" s="40">
        <f t="shared" si="1"/>
        <v>11.110017688679248</v>
      </c>
      <c r="E28" s="26">
        <f t="shared" si="2"/>
        <v>9.0325635193089115E-2</v>
      </c>
      <c r="F28" s="42">
        <f t="shared" si="3"/>
        <v>0.43063152711109753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0.45667992749618741</v>
      </c>
      <c r="D29" s="40">
        <f t="shared" si="1"/>
        <v>14.909298349056607</v>
      </c>
      <c r="E29" s="26">
        <f t="shared" si="2"/>
        <v>0.12131998013840857</v>
      </c>
      <c r="F29" s="42">
        <f t="shared" si="3"/>
        <v>0.57799990763459597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0.48048370750081498</v>
      </c>
      <c r="D30" s="40">
        <f t="shared" si="1"/>
        <v>15.686423938679249</v>
      </c>
      <c r="E30" s="26">
        <f t="shared" si="2"/>
        <v>0.12766639822876905</v>
      </c>
      <c r="F30" s="42">
        <f t="shared" si="3"/>
        <v>0.60815010572958406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0.34206913488131413</v>
      </c>
      <c r="D31" s="40">
        <f t="shared" si="1"/>
        <v>11.167582547169813</v>
      </c>
      <c r="E31" s="26">
        <f t="shared" si="2"/>
        <v>9.0794843198392358E-2</v>
      </c>
      <c r="F31" s="42">
        <f t="shared" si="3"/>
        <v>0.4328639780797065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0.33237129858313258</v>
      </c>
      <c r="D32" s="40">
        <f t="shared" si="1"/>
        <v>10.850975825471702</v>
      </c>
      <c r="E32" s="26">
        <f t="shared" si="2"/>
        <v>8.8214352583489197E-2</v>
      </c>
      <c r="F32" s="42">
        <f t="shared" si="3"/>
        <v>0.42058565116662178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0.40113777415205654</v>
      </c>
      <c r="D33" s="40">
        <f t="shared" si="1"/>
        <v>13.096005306603777</v>
      </c>
      <c r="E33" s="26">
        <f t="shared" si="2"/>
        <v>0.10652047905021959</v>
      </c>
      <c r="F33" s="42">
        <f t="shared" si="3"/>
        <v>0.50765825320227609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0.29975130376197634</v>
      </c>
      <c r="D34" s="40">
        <f t="shared" si="1"/>
        <v>9.7860259433962273</v>
      </c>
      <c r="E34" s="26">
        <f t="shared" si="2"/>
        <v>7.9537271838080112E-2</v>
      </c>
      <c r="F34" s="42">
        <f t="shared" si="3"/>
        <v>0.37928857560005647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0.35264859266114862</v>
      </c>
      <c r="D35" s="40">
        <f t="shared" si="1"/>
        <v>11.51297169811321</v>
      </c>
      <c r="E35" s="26">
        <f t="shared" si="2"/>
        <v>9.3610351609127354E-2</v>
      </c>
      <c r="F35" s="42">
        <f t="shared" si="3"/>
        <v>0.44625894427027596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0.33854264895470265</v>
      </c>
      <c r="D36" s="40">
        <f t="shared" si="1"/>
        <v>11.052452830188681</v>
      </c>
      <c r="E36" s="26">
        <f t="shared" si="2"/>
        <v>8.9856439585471418E-2</v>
      </c>
      <c r="F36" s="42">
        <f t="shared" si="3"/>
        <v>0.42839908854017406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0.45932479194114612</v>
      </c>
      <c r="D37" s="40">
        <f t="shared" si="1"/>
        <v>14.995645636792455</v>
      </c>
      <c r="E37" s="26">
        <f t="shared" si="2"/>
        <v>0.12202502581025494</v>
      </c>
      <c r="F37" s="42">
        <f t="shared" si="3"/>
        <v>0.58134981775140104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0.47783884305585639</v>
      </c>
      <c r="D38" s="40">
        <f t="shared" si="1"/>
        <v>15.6000766509434</v>
      </c>
      <c r="E38" s="26">
        <f t="shared" si="2"/>
        <v>0.12696112875388624</v>
      </c>
      <c r="F38" s="42">
        <f t="shared" si="3"/>
        <v>0.60479997180974265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0.33854264895470265</v>
      </c>
      <c r="D39" s="40">
        <f t="shared" si="1"/>
        <v>11.052452830188681</v>
      </c>
      <c r="E39" s="26">
        <f t="shared" si="2"/>
        <v>8.9856439585471418E-2</v>
      </c>
      <c r="F39" s="42">
        <f t="shared" si="3"/>
        <v>0.42839908854017406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0.3314896771014797</v>
      </c>
      <c r="D40" s="40">
        <f t="shared" si="1"/>
        <v>10.822193396226417</v>
      </c>
      <c r="E40" s="26">
        <f t="shared" si="2"/>
        <v>8.7979781122029047E-2</v>
      </c>
      <c r="F40" s="42">
        <f t="shared" si="3"/>
        <v>0.41946945822350873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0.40025615267040365</v>
      </c>
      <c r="D41" s="40">
        <f t="shared" si="1"/>
        <v>13.067222877358493</v>
      </c>
      <c r="E41" s="26">
        <f t="shared" si="2"/>
        <v>0.10628566569247277</v>
      </c>
      <c r="F41" s="42">
        <f t="shared" si="3"/>
        <v>0.50654181836287648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0.29798806079867057</v>
      </c>
      <c r="D42" s="40">
        <f t="shared" si="1"/>
        <v>9.7284610849056623</v>
      </c>
      <c r="E42" s="26">
        <f t="shared" si="2"/>
        <v>7.9068361241666232E-2</v>
      </c>
      <c r="F42" s="42">
        <f t="shared" si="3"/>
        <v>0.37705642204033679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0.35793832155106586</v>
      </c>
      <c r="D43" s="40">
        <f t="shared" si="1"/>
        <v>11.685666273584909</v>
      </c>
      <c r="E43" s="26">
        <f t="shared" si="2"/>
        <v>9.5018273223057725E-2</v>
      </c>
      <c r="F43" s="42">
        <f t="shared" si="3"/>
        <v>0.45295659477412359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0.33854264895470265</v>
      </c>
      <c r="D44" s="40">
        <f t="shared" si="1"/>
        <v>11.052452830188681</v>
      </c>
      <c r="E44" s="26">
        <f t="shared" si="2"/>
        <v>8.9856439585471418E-2</v>
      </c>
      <c r="F44" s="42">
        <f t="shared" si="3"/>
        <v>0.42839908854017406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0.45932479194114612</v>
      </c>
      <c r="D45" s="40">
        <f t="shared" si="1"/>
        <v>14.995645636792455</v>
      </c>
      <c r="E45" s="26">
        <f t="shared" si="2"/>
        <v>0.12202502581025494</v>
      </c>
      <c r="F45" s="42">
        <f t="shared" si="3"/>
        <v>0.58134981775140104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0.48136532898246787</v>
      </c>
      <c r="D46" s="40">
        <f t="shared" si="1"/>
        <v>15.715206367924532</v>
      </c>
      <c r="E46" s="26">
        <f t="shared" si="2"/>
        <v>0.12790149427206376</v>
      </c>
      <c r="F46" s="42">
        <f t="shared" si="3"/>
        <v>0.60926682325453163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0.33677940599139694</v>
      </c>
      <c r="D47" s="40">
        <f t="shared" si="1"/>
        <v>10.994887971698118</v>
      </c>
      <c r="E47" s="26">
        <f t="shared" si="2"/>
        <v>8.9387256375047908E-2</v>
      </c>
      <c r="F47" s="42">
        <f t="shared" si="3"/>
        <v>0.42616666236644485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0.33325292006478541</v>
      </c>
      <c r="D48" s="40">
        <f t="shared" si="1"/>
        <v>10.879758254716982</v>
      </c>
      <c r="E48" s="26">
        <f t="shared" si="2"/>
        <v>8.8448927143817968E-2</v>
      </c>
      <c r="F48" s="42">
        <f t="shared" si="3"/>
        <v>0.42170184720860338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0.39496642378048641</v>
      </c>
      <c r="D49" s="40">
        <f t="shared" si="1"/>
        <v>12.894528301886796</v>
      </c>
      <c r="E49" s="26">
        <f t="shared" si="2"/>
        <v>0.10487685071947686</v>
      </c>
      <c r="F49" s="42">
        <f t="shared" si="3"/>
        <v>0.49984327449996324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0.30151454672528211</v>
      </c>
      <c r="D50" s="40">
        <f t="shared" si="1"/>
        <v>9.8435908018867941</v>
      </c>
      <c r="E50" s="26">
        <f t="shared" si="2"/>
        <v>8.0006194820884766E-2</v>
      </c>
      <c r="F50" s="42">
        <f t="shared" si="3"/>
        <v>0.38152074154616689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0.34647724228957849</v>
      </c>
      <c r="D51" s="40">
        <f t="shared" si="1"/>
        <v>11.311494693396229</v>
      </c>
      <c r="E51" s="26">
        <f t="shared" si="2"/>
        <v>9.1967917454749415E-2</v>
      </c>
      <c r="F51" s="42">
        <f t="shared" si="3"/>
        <v>0.43844515974432791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0.3438323778446199</v>
      </c>
      <c r="D52" s="40">
        <f t="shared" si="1"/>
        <v>11.22514740566038</v>
      </c>
      <c r="E52" s="26">
        <f>D52*($F$10/($F$14-D52+$F$15))</f>
        <v>9.1264063601872503E-2</v>
      </c>
      <c r="F52" s="42">
        <f t="shared" si="3"/>
        <v>0.4350964414464924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0.12273009945165458</v>
      </c>
      <c r="F53" s="42">
        <f t="shared" si="3"/>
        <v>0.12273009945165458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0.3438323778446199</v>
      </c>
      <c r="D54" s="40">
        <f t="shared" si="1"/>
        <v>11.22514740566038</v>
      </c>
      <c r="E54" s="26">
        <f t="shared" si="2"/>
        <v>9.1264063601872503E-2</v>
      </c>
      <c r="F54" s="42">
        <f t="shared" si="3"/>
        <v>0.4350964414464924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0.32708156969321533</v>
      </c>
      <c r="D55" s="40">
        <f t="shared" si="1"/>
        <v>10.678281250000003</v>
      </c>
      <c r="E55" s="26">
        <f t="shared" si="2"/>
        <v>8.6806970295608896E-2</v>
      </c>
      <c r="F55" s="42">
        <f t="shared" si="3"/>
        <v>0.41388853998882424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0.40378263859701513</v>
      </c>
      <c r="D56" s="40">
        <f t="shared" si="1"/>
        <v>13.182352594339624</v>
      </c>
      <c r="E56" s="26">
        <f t="shared" si="2"/>
        <v>0.1072249377456862</v>
      </c>
      <c r="F56" s="42">
        <f t="shared" si="3"/>
        <v>0.51100757634270133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0.32267346228495097</v>
      </c>
      <c r="D57" s="40">
        <f t="shared" si="1"/>
        <v>10.534369103773589</v>
      </c>
      <c r="E57" s="26">
        <f t="shared" si="2"/>
        <v>8.5634236931694738E-2</v>
      </c>
      <c r="F57" s="42">
        <f t="shared" si="3"/>
        <v>0.40830769921664573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0.3535302141428015</v>
      </c>
      <c r="D58" s="40">
        <f t="shared" si="1"/>
        <v>11.541754127358493</v>
      </c>
      <c r="E58" s="26">
        <f t="shared" si="2"/>
        <v>9.384499746038702E-2</v>
      </c>
      <c r="F58" s="42">
        <f t="shared" si="3"/>
        <v>0.44737521160318849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0.44610046971635303</v>
      </c>
      <c r="D59" s="40">
        <f t="shared" si="1"/>
        <v>14.563909198113212</v>
      </c>
      <c r="E59" s="26">
        <f t="shared" si="2"/>
        <v>0.11850007711327278</v>
      </c>
      <c r="F59" s="42">
        <f t="shared" si="3"/>
        <v>0.56460054682962579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0.34647724228957849</v>
      </c>
      <c r="D60" s="40">
        <f t="shared" si="1"/>
        <v>11.311494693396229</v>
      </c>
      <c r="E60" s="26">
        <f t="shared" si="2"/>
        <v>9.1967917454749415E-2</v>
      </c>
      <c r="F60" s="42">
        <f t="shared" si="3"/>
        <v>0.43844515974432791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0.34206913488131413</v>
      </c>
      <c r="D61" s="40">
        <f t="shared" si="1"/>
        <v>11.167582547169813</v>
      </c>
      <c r="E61" s="26">
        <f t="shared" si="2"/>
        <v>9.0794843198392358E-2</v>
      </c>
      <c r="F61" s="42">
        <f t="shared" si="3"/>
        <v>0.4328639780797065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0.31033076154181083</v>
      </c>
      <c r="D62" s="40">
        <f t="shared" si="1"/>
        <v>10.131415094339626</v>
      </c>
      <c r="E62" s="26">
        <f t="shared" si="2"/>
        <v>8.2350995547948211E-2</v>
      </c>
      <c r="F62" s="42">
        <f t="shared" si="3"/>
        <v>0.39268175708975905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0.40642750304197378</v>
      </c>
      <c r="D63" s="40">
        <f t="shared" si="1"/>
        <v>13.268699882075476</v>
      </c>
      <c r="E63" s="26">
        <f t="shared" si="2"/>
        <v>0.10792942437578448</v>
      </c>
      <c r="F63" s="42">
        <f t="shared" si="3"/>
        <v>0.51435692741775829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0.32355508376660386</v>
      </c>
      <c r="D64" s="40">
        <f t="shared" si="1"/>
        <v>10.563151533018871</v>
      </c>
      <c r="E64" s="26">
        <f t="shared" si="2"/>
        <v>8.5868777407845459E-2</v>
      </c>
      <c r="F64" s="42">
        <f t="shared" si="3"/>
        <v>0.40942386117444929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0.3438323778446199</v>
      </c>
      <c r="D65" s="40">
        <f t="shared" si="1"/>
        <v>11.22514740566038</v>
      </c>
      <c r="E65" s="26">
        <f t="shared" si="2"/>
        <v>9.1264063601872503E-2</v>
      </c>
      <c r="F65" s="42">
        <f t="shared" si="3"/>
        <v>0.4350964414464924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0.48136532898246787</v>
      </c>
      <c r="D66" s="40">
        <f t="shared" si="1"/>
        <v>15.715206367924532</v>
      </c>
      <c r="E66" s="26">
        <f t="shared" si="2"/>
        <v>0.12790149427206376</v>
      </c>
      <c r="F66" s="42">
        <f t="shared" si="3"/>
        <v>0.60926682325453163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0.44698209119800592</v>
      </c>
      <c r="D67" s="40">
        <f t="shared" si="1"/>
        <v>14.592691627358496</v>
      </c>
      <c r="E67" s="26">
        <f t="shared" si="2"/>
        <v>0.11873505194314506</v>
      </c>
      <c r="F67" s="42">
        <f t="shared" si="3"/>
        <v>0.56571714314115096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0.35000372821619002</v>
      </c>
      <c r="D68" s="40">
        <f t="shared" si="1"/>
        <v>11.426624410377361</v>
      </c>
      <c r="E68" s="26">
        <f t="shared" si="2"/>
        <v>9.290643265679123E-2</v>
      </c>
      <c r="F68" s="42">
        <f t="shared" si="3"/>
        <v>0.44291016087298124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0.33677940599139694</v>
      </c>
      <c r="D69" s="40">
        <f t="shared" si="1"/>
        <v>10.994887971698118</v>
      </c>
      <c r="E69" s="26">
        <f t="shared" si="2"/>
        <v>8.9387256375047908E-2</v>
      </c>
      <c r="F69" s="42">
        <f t="shared" si="3"/>
        <v>0.42616666236644485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0.30944914006015795</v>
      </c>
      <c r="D70" s="40">
        <f t="shared" si="1"/>
        <v>10.102632665094342</v>
      </c>
      <c r="E70" s="26">
        <f t="shared" si="2"/>
        <v>8.2116501538251438E-2</v>
      </c>
      <c r="F70" s="42">
        <f>SUM(C70,E70)</f>
        <v>0.3915656415984094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0.40819074600527949</v>
      </c>
      <c r="D71" s="40">
        <f t="shared" si="1"/>
        <v>13.326264740566041</v>
      </c>
      <c r="E71" s="26">
        <f t="shared" si="2"/>
        <v>0.10839909764924373</v>
      </c>
      <c r="F71" s="42">
        <f t="shared" si="3"/>
        <v>0.51658984365452321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0.32531832672990957</v>
      </c>
      <c r="D72" s="40">
        <f t="shared" si="1"/>
        <v>10.620716391509434</v>
      </c>
      <c r="E72" s="26">
        <f t="shared" si="2"/>
        <v>8.633786765497227E-2</v>
      </c>
      <c r="F72" s="42">
        <f t="shared" si="3"/>
        <v>0.41165619438488182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0.34647724228957849</v>
      </c>
      <c r="D73" s="40">
        <f t="shared" si="1"/>
        <v>11.311494693396229</v>
      </c>
      <c r="E73" s="26">
        <f t="shared" si="2"/>
        <v>9.1967917454749415E-2</v>
      </c>
      <c r="F73" s="42">
        <f t="shared" si="3"/>
        <v>0.43844515974432791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0.48224695046412075</v>
      </c>
      <c r="D74" s="40">
        <f t="shared" si="1"/>
        <v>15.743988797169816</v>
      </c>
      <c r="E74" s="26">
        <f t="shared" si="2"/>
        <v>0.12813659342462816</v>
      </c>
      <c r="F74" s="42">
        <f t="shared" si="3"/>
        <v>0.61038354388874894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0.44610046971635303</v>
      </c>
      <c r="D75" s="40">
        <f t="shared" si="1"/>
        <v>14.563909198113212</v>
      </c>
      <c r="E75" s="26">
        <f t="shared" si="2"/>
        <v>0.11850007711327278</v>
      </c>
      <c r="F75" s="42">
        <f t="shared" si="3"/>
        <v>0.56460054682962579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0.35264859266114862</v>
      </c>
      <c r="D76" s="40">
        <f t="shared" si="1"/>
        <v>11.51297169811321</v>
      </c>
      <c r="E76" s="26">
        <f t="shared" si="2"/>
        <v>9.3610351609127354E-2</v>
      </c>
      <c r="F76" s="42">
        <f t="shared" si="3"/>
        <v>0.44625894427027596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0.3314896771014797</v>
      </c>
      <c r="D77" s="40">
        <f t="shared" si="1"/>
        <v>10.822193396226417</v>
      </c>
      <c r="E77" s="26">
        <f t="shared" si="2"/>
        <v>8.7979781122029047E-2</v>
      </c>
      <c r="F77" s="42">
        <f t="shared" si="3"/>
        <v>0.41946945822350873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0.31033076154181083</v>
      </c>
      <c r="D78" s="40">
        <f t="shared" si="1"/>
        <v>10.131415094339626</v>
      </c>
      <c r="E78" s="26">
        <f t="shared" si="2"/>
        <v>8.2350995547948211E-2</v>
      </c>
      <c r="F78" s="42">
        <f t="shared" si="3"/>
        <v>0.39268175708975905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0.40642750304197378</v>
      </c>
      <c r="D79" s="40">
        <f t="shared" si="1"/>
        <v>13.268699882075476</v>
      </c>
      <c r="E79" s="26">
        <f t="shared" si="2"/>
        <v>0.10792942437578448</v>
      </c>
      <c r="F79" s="42">
        <f t="shared" si="3"/>
        <v>0.51435692741775829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0.32619994821156245</v>
      </c>
      <c r="D80" s="40">
        <f t="shared" si="1"/>
        <v>10.649498820754719</v>
      </c>
      <c r="E80" s="26">
        <f t="shared" si="2"/>
        <v>8.6572417426071163E-2</v>
      </c>
      <c r="F80" s="42">
        <f t="shared" si="3"/>
        <v>0.41277236563763364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0.4055458815603209</v>
      </c>
      <c r="D81" s="40">
        <f t="shared" si="1"/>
        <v>13.239917452830191</v>
      </c>
      <c r="E81" s="26">
        <f t="shared" si="2"/>
        <v>0.10769459239513451</v>
      </c>
      <c r="F81" s="42">
        <f t="shared" si="3"/>
        <v>0.51324047395545547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0.48401019342742646</v>
      </c>
      <c r="D82" s="40">
        <f t="shared" si="1"/>
        <v>15.80155365566038</v>
      </c>
      <c r="E82" s="26">
        <f t="shared" si="2"/>
        <v>0.12860680105781266</v>
      </c>
      <c r="F82" s="42">
        <f t="shared" si="3"/>
        <v>0.6126169944852391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0.44610046971635303</v>
      </c>
      <c r="D83" s="40">
        <f t="shared" si="1"/>
        <v>14.563909198113212</v>
      </c>
      <c r="E83" s="26">
        <f t="shared" si="2"/>
        <v>0.11850007711327278</v>
      </c>
      <c r="F83" s="42">
        <f t="shared" si="3"/>
        <v>0.56460054682962579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0.34824048525288426</v>
      </c>
      <c r="D84" s="40">
        <f t="shared" si="1"/>
        <v>11.369059551886796</v>
      </c>
      <c r="E84" s="26">
        <f t="shared" si="2"/>
        <v>9.2437168855821858E-2</v>
      </c>
      <c r="F84" s="42">
        <f t="shared" si="3"/>
        <v>0.44067765410870613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0.34471399932627278</v>
      </c>
      <c r="D85" s="40">
        <f t="shared" ref="D85:D89" si="5">B85*$F$15/$F$14</f>
        <v>11.253929834905664</v>
      </c>
      <c r="E85" s="26">
        <f t="shared" ref="E85:E89" si="6">D85*($F$10/($F$14-D85+$F$15))</f>
        <v>9.1498678453082488E-2</v>
      </c>
      <c r="F85" s="42">
        <f t="shared" ref="F85:F98" si="7">SUM(C85,E85)</f>
        <v>0.43621267777935524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0.3068042756151993</v>
      </c>
      <c r="D86" s="40">
        <f t="shared" si="5"/>
        <v>10.016285377358493</v>
      </c>
      <c r="E86" s="26">
        <f t="shared" si="6"/>
        <v>8.141303809255139E-2</v>
      </c>
      <c r="F86" s="42">
        <f t="shared" si="7"/>
        <v>0.3882173137077507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0.40201939563370942</v>
      </c>
      <c r="D87" s="40">
        <f t="shared" si="5"/>
        <v>13.124787735849059</v>
      </c>
      <c r="E87" s="26">
        <f t="shared" si="6"/>
        <v>0.10675529551162971</v>
      </c>
      <c r="F87" s="42">
        <f t="shared" si="7"/>
        <v>0.50877469114533913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0.32531832672990957</v>
      </c>
      <c r="D88" s="40">
        <f t="shared" si="5"/>
        <v>10.620716391509434</v>
      </c>
      <c r="E88" s="26">
        <f t="shared" si="6"/>
        <v>8.633786765497227E-2</v>
      </c>
      <c r="F88" s="42">
        <f t="shared" si="7"/>
        <v>0.41165619438488182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0.34735886377123137</v>
      </c>
      <c r="D89" s="40">
        <f t="shared" si="5"/>
        <v>11.340277122641512</v>
      </c>
      <c r="E89" s="26">
        <f t="shared" si="6"/>
        <v>9.220254160532923E-2</v>
      </c>
      <c r="F89" s="42">
        <f t="shared" si="7"/>
        <v>0.43956140537656063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0.48841830083569082</v>
      </c>
      <c r="D90" s="40">
        <f>B90*$F$15/$F$14</f>
        <v>15.945465801886796</v>
      </c>
      <c r="E90" s="26">
        <f>D90*($F$10/($F$14-D90+$F$15))</f>
        <v>0.12978237455731162</v>
      </c>
      <c r="F90" s="42">
        <f>SUM(C90,E90)</f>
        <v>0.6182006753930025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9.1967917454749415E-2</v>
      </c>
      <c r="F92" s="42">
        <f>SUM(C92,E92)</f>
        <v>9.1967917454749415E-2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0.16766100000000025</v>
      </c>
      <c r="D93" s="40">
        <f>B93*$F$15/$F$14</f>
        <v>16.665026533018871</v>
      </c>
      <c r="E93" s="26">
        <f>D93*($F$10/($F$14-D93+$F$15))</f>
        <v>0.13566140837026977</v>
      </c>
      <c r="F93" s="42">
        <f>SUM(C93,E93)</f>
        <v>0.30332240837027002</v>
      </c>
      <c r="H93" s="60"/>
      <c r="J93" s="32" t="s">
        <v>31</v>
      </c>
      <c r="K93" s="75">
        <v>52.600999999999999</v>
      </c>
      <c r="L93" s="75">
        <v>52.795999999999999</v>
      </c>
      <c r="M93" s="57">
        <f>L93-K93</f>
        <v>0.19500000000000028</v>
      </c>
      <c r="N93" s="58">
        <f>M93*0.8598</f>
        <v>0.16766100000000025</v>
      </c>
      <c r="O93" s="61"/>
      <c r="P93" s="60"/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0.39849290970709794</v>
      </c>
      <c r="D94" s="40">
        <f t="shared" ref="D94:D98" si="8">B94*$F$15/$F$14</f>
        <v>13.009658018867929</v>
      </c>
      <c r="E94" s="26">
        <f t="shared" ref="E94:E98" si="9">D94*($F$10/($F$14-D94+$F$15))</f>
        <v>0.1058160482877232</v>
      </c>
      <c r="F94" s="42">
        <f>SUM(C94,E94)</f>
        <v>0.50430895799482112</v>
      </c>
      <c r="K94" s="1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0.52791719999999998</v>
      </c>
      <c r="D95" s="40">
        <f t="shared" si="8"/>
        <v>19.197880306603778</v>
      </c>
      <c r="E95" s="26">
        <f t="shared" si="9"/>
        <v>0.15637108325591345</v>
      </c>
      <c r="F95" s="42">
        <f>SUM(C95,E95)</f>
        <v>0.6842882832559134</v>
      </c>
      <c r="H95" s="60"/>
      <c r="J95" s="32" t="s">
        <v>32</v>
      </c>
      <c r="K95" s="76">
        <v>120007</v>
      </c>
      <c r="L95" s="76">
        <v>120621</v>
      </c>
      <c r="M95" s="57">
        <f>L95-K95</f>
        <v>614</v>
      </c>
      <c r="N95" s="58">
        <f>M95*0.0008598</f>
        <v>0.52791719999999998</v>
      </c>
      <c r="O95" s="61"/>
      <c r="P95" s="60"/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0.63212260234510897</v>
      </c>
      <c r="D96" s="40">
        <f t="shared" si="8"/>
        <v>20.637001768867933</v>
      </c>
      <c r="E96" s="26">
        <f t="shared" si="9"/>
        <v>0.16814869405590008</v>
      </c>
      <c r="F96" s="42">
        <f t="shared" si="7"/>
        <v>0.80027129640100902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0.40378263859701513</v>
      </c>
      <c r="D97" s="40">
        <f t="shared" si="8"/>
        <v>13.182352594339624</v>
      </c>
      <c r="E97" s="26">
        <f t="shared" si="9"/>
        <v>0.1072249377456862</v>
      </c>
      <c r="F97" s="42">
        <f t="shared" si="7"/>
        <v>0.51100757634270133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0.13660223421103557</v>
      </c>
      <c r="F98" s="42">
        <f t="shared" si="7"/>
        <v>0.13660223421103557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27.483668069046612</v>
      </c>
      <c r="D99" s="41">
        <f>SUM(D20:D98)</f>
        <v>976.30000000000041</v>
      </c>
      <c r="E99" s="51">
        <f>SUM(E20:E98)</f>
        <v>7.9407537309533884</v>
      </c>
      <c r="F99" s="45">
        <f>SUM(F20:F98)</f>
        <v>36.120000000000005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opLeftCell="A79" workbookViewId="0">
      <selection activeCell="I20" sqref="I20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83"/>
      <c r="B2" s="83"/>
      <c r="C2" s="83"/>
      <c r="D2" s="83"/>
      <c r="E2" s="83"/>
      <c r="F2" s="83"/>
      <c r="G2" s="3"/>
      <c r="H2" s="3"/>
      <c r="I2" s="83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84"/>
      <c r="B5" s="84"/>
      <c r="C5" s="84"/>
      <c r="D5" s="84"/>
      <c r="E5" s="84"/>
      <c r="F5" s="84"/>
      <c r="G5" s="84"/>
      <c r="H5" s="84"/>
      <c r="I5" s="84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46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47.438000000000002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1.4243446800000035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46.013655319999998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10.314440902380325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35.699214417619672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0.42599947916066344</v>
      </c>
      <c r="D20" s="40">
        <f>B20*$F$15/$F$14</f>
        <v>10.707063679245286</v>
      </c>
      <c r="E20" s="26">
        <f>D20*($F$10/($F$14-D20+$F$15))</f>
        <v>0.11306038559032103</v>
      </c>
      <c r="F20" s="42">
        <f>SUM(C20,E20)</f>
        <v>0.53905986475098444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0.43745107806283184</v>
      </c>
      <c r="D21" s="40">
        <f t="shared" ref="D21:D84" si="1">B21*$F$15/$F$14</f>
        <v>10.994887971698118</v>
      </c>
      <c r="E21" s="26">
        <f t="shared" ref="E21:E84" si="2">D21*($F$10/($F$14-D21+$F$15))</f>
        <v>0.11610731229611565</v>
      </c>
      <c r="F21" s="42">
        <f t="shared" ref="F21:F84" si="3">SUM(C21,E21)</f>
        <v>0.55355839035894749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0.62869277972904358</v>
      </c>
      <c r="D22" s="40">
        <f t="shared" si="1"/>
        <v>15.80155365566038</v>
      </c>
      <c r="E22" s="26">
        <f t="shared" si="2"/>
        <v>0.16705054634602404</v>
      </c>
      <c r="F22" s="42">
        <f t="shared" si="3"/>
        <v>0.79574332607506759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0.44203171762369914</v>
      </c>
      <c r="D23" s="40">
        <f t="shared" si="1"/>
        <v>11.110017688679248</v>
      </c>
      <c r="E23" s="26">
        <f t="shared" si="2"/>
        <v>0.11732619569064823</v>
      </c>
      <c r="F23" s="42">
        <f t="shared" si="3"/>
        <v>0.55935791331434737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0.43859623795304858</v>
      </c>
      <c r="D24" s="40">
        <f t="shared" si="1"/>
        <v>11.023670400943397</v>
      </c>
      <c r="E24" s="26">
        <f t="shared" si="2"/>
        <v>0.11641202710615565</v>
      </c>
      <c r="F24" s="42">
        <f t="shared" si="3"/>
        <v>0.5550082650592042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0.51646711048779359</v>
      </c>
      <c r="D25" s="40">
        <f t="shared" si="1"/>
        <v>12.980875589622645</v>
      </c>
      <c r="E25" s="26">
        <f t="shared" si="2"/>
        <v>0.13714208260538438</v>
      </c>
      <c r="F25" s="42">
        <f t="shared" si="3"/>
        <v>0.653609193093178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0.39508016212480884</v>
      </c>
      <c r="D26" s="40">
        <f t="shared" si="1"/>
        <v>9.9299380896226435</v>
      </c>
      <c r="E26" s="26">
        <f t="shared" si="2"/>
        <v>0.10483569364565613</v>
      </c>
      <c r="F26" s="42">
        <f t="shared" si="3"/>
        <v>0.49991585577046499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0.45348331652586754</v>
      </c>
      <c r="D27" s="40">
        <f t="shared" si="1"/>
        <v>11.39784198113208</v>
      </c>
      <c r="E27" s="26">
        <f t="shared" si="2"/>
        <v>0.12037368600219236</v>
      </c>
      <c r="F27" s="42">
        <f t="shared" si="3"/>
        <v>0.57385700252805993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0.44203171762369914</v>
      </c>
      <c r="D28" s="40">
        <f t="shared" si="1"/>
        <v>11.110017688679248</v>
      </c>
      <c r="E28" s="26">
        <f t="shared" si="2"/>
        <v>0.11732619569064823</v>
      </c>
      <c r="F28" s="42">
        <f t="shared" si="3"/>
        <v>0.55935791331434737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0.59319282313232158</v>
      </c>
      <c r="D29" s="40">
        <f t="shared" si="1"/>
        <v>14.909298349056607</v>
      </c>
      <c r="E29" s="26">
        <f t="shared" si="2"/>
        <v>0.15758551490367523</v>
      </c>
      <c r="F29" s="42">
        <f t="shared" si="3"/>
        <v>0.75077833803599681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0.62411214016817629</v>
      </c>
      <c r="D30" s="40">
        <f t="shared" si="1"/>
        <v>15.686423938679249</v>
      </c>
      <c r="E30" s="26">
        <f t="shared" si="2"/>
        <v>0.16582903391367246</v>
      </c>
      <c r="F30" s="42">
        <f t="shared" si="3"/>
        <v>0.78994117408184872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0.44432203740413279</v>
      </c>
      <c r="D31" s="40">
        <f t="shared" si="1"/>
        <v>11.167582547169813</v>
      </c>
      <c r="E31" s="26">
        <f t="shared" si="2"/>
        <v>0.11793566154308474</v>
      </c>
      <c r="F31" s="42">
        <f t="shared" si="3"/>
        <v>0.56225769894721755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0.43172527861174764</v>
      </c>
      <c r="D32" s="40">
        <f t="shared" si="1"/>
        <v>10.850975825471702</v>
      </c>
      <c r="E32" s="26">
        <f t="shared" si="2"/>
        <v>0.11458379862825663</v>
      </c>
      <c r="F32" s="42">
        <f t="shared" si="3"/>
        <v>0.54630907724000433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0.52104775004866088</v>
      </c>
      <c r="D33" s="40">
        <f t="shared" si="1"/>
        <v>13.096005306603777</v>
      </c>
      <c r="E33" s="26">
        <f t="shared" si="2"/>
        <v>0.13836207786849708</v>
      </c>
      <c r="F33" s="42">
        <f t="shared" si="3"/>
        <v>0.65940982791715796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0.38935436267372464</v>
      </c>
      <c r="D34" s="40">
        <f t="shared" si="1"/>
        <v>9.7860259433962273</v>
      </c>
      <c r="E34" s="26">
        <f t="shared" si="2"/>
        <v>0.10331292440320257</v>
      </c>
      <c r="F34" s="42">
        <f t="shared" si="3"/>
        <v>0.4926672870769272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0.45806395608673489</v>
      </c>
      <c r="D35" s="40">
        <f t="shared" si="1"/>
        <v>11.51297169811321</v>
      </c>
      <c r="E35" s="26">
        <f t="shared" si="2"/>
        <v>0.12159279487030028</v>
      </c>
      <c r="F35" s="42">
        <f t="shared" si="3"/>
        <v>0.57965675095703517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0.43974139784326544</v>
      </c>
      <c r="D36" s="40">
        <f t="shared" si="1"/>
        <v>11.052452830188681</v>
      </c>
      <c r="E36" s="26">
        <f t="shared" si="2"/>
        <v>0.11671674594187124</v>
      </c>
      <c r="F36" s="42">
        <f t="shared" si="3"/>
        <v>0.55645814378513669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0.59662830280297219</v>
      </c>
      <c r="D37" s="40">
        <f t="shared" si="1"/>
        <v>14.995645636792455</v>
      </c>
      <c r="E37" s="26">
        <f t="shared" si="2"/>
        <v>0.15850131611879054</v>
      </c>
      <c r="F37" s="42">
        <f t="shared" si="3"/>
        <v>0.75512961892176267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0.62067666049752579</v>
      </c>
      <c r="D38" s="40">
        <f t="shared" si="1"/>
        <v>15.6000766509434</v>
      </c>
      <c r="E38" s="26">
        <f t="shared" si="2"/>
        <v>0.16491294199527243</v>
      </c>
      <c r="F38" s="42">
        <f t="shared" si="3"/>
        <v>0.78558960249279819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0.43974139784326544</v>
      </c>
      <c r="D39" s="40">
        <f t="shared" si="1"/>
        <v>11.052452830188681</v>
      </c>
      <c r="E39" s="26">
        <f t="shared" si="2"/>
        <v>0.11671674594187124</v>
      </c>
      <c r="F39" s="42">
        <f t="shared" si="3"/>
        <v>0.55645814378513669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0.43058011872153079</v>
      </c>
      <c r="D40" s="40">
        <f t="shared" si="1"/>
        <v>10.822193396226417</v>
      </c>
      <c r="E40" s="26">
        <f t="shared" si="2"/>
        <v>0.11427910797059466</v>
      </c>
      <c r="F40" s="42">
        <f t="shared" si="3"/>
        <v>0.5448592266921255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0.51990259015844409</v>
      </c>
      <c r="D41" s="40">
        <f t="shared" si="1"/>
        <v>13.067222877358493</v>
      </c>
      <c r="E41" s="26">
        <f t="shared" si="2"/>
        <v>0.13805707300578135</v>
      </c>
      <c r="F41" s="42">
        <f t="shared" si="3"/>
        <v>0.65795966316422549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0.38706404289329094</v>
      </c>
      <c r="D42" s="40">
        <f t="shared" si="1"/>
        <v>9.7284610849056623</v>
      </c>
      <c r="E42" s="26">
        <f t="shared" si="2"/>
        <v>0.10270384486250889</v>
      </c>
      <c r="F42" s="42">
        <f t="shared" si="3"/>
        <v>0.48976788775579982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0.46493491542803589</v>
      </c>
      <c r="D43" s="40">
        <f t="shared" si="1"/>
        <v>11.685666273584909</v>
      </c>
      <c r="E43" s="26">
        <f t="shared" si="2"/>
        <v>0.12342157898501999</v>
      </c>
      <c r="F43" s="42">
        <f t="shared" si="3"/>
        <v>0.58835649441305593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0.43974139784326544</v>
      </c>
      <c r="D44" s="40">
        <f t="shared" si="1"/>
        <v>11.052452830188681</v>
      </c>
      <c r="E44" s="26">
        <f t="shared" si="2"/>
        <v>0.11671674594187124</v>
      </c>
      <c r="F44" s="42">
        <f t="shared" si="3"/>
        <v>0.55645814378513669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0.59662830280297219</v>
      </c>
      <c r="D45" s="40">
        <f t="shared" si="1"/>
        <v>14.995645636792455</v>
      </c>
      <c r="E45" s="26">
        <f t="shared" si="2"/>
        <v>0.15850131611879054</v>
      </c>
      <c r="F45" s="42">
        <f t="shared" si="3"/>
        <v>0.75512961892176267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0.62525730005839308</v>
      </c>
      <c r="D46" s="40">
        <f t="shared" si="1"/>
        <v>15.715206367924532</v>
      </c>
      <c r="E46" s="26">
        <f t="shared" si="2"/>
        <v>0.16613440596361959</v>
      </c>
      <c r="F46" s="42">
        <f t="shared" si="3"/>
        <v>0.7913917060220127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0.43745107806283184</v>
      </c>
      <c r="D47" s="40">
        <f t="shared" si="1"/>
        <v>10.994887971698118</v>
      </c>
      <c r="E47" s="26">
        <f t="shared" si="2"/>
        <v>0.11610731229611565</v>
      </c>
      <c r="F47" s="42">
        <f t="shared" si="3"/>
        <v>0.55355839035894749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0.43287043850196444</v>
      </c>
      <c r="D48" s="40">
        <f t="shared" si="1"/>
        <v>10.879758254716982</v>
      </c>
      <c r="E48" s="26">
        <f t="shared" si="2"/>
        <v>0.11488849331111545</v>
      </c>
      <c r="F48" s="42">
        <f t="shared" si="3"/>
        <v>0.54775893181307989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0.51303163081714298</v>
      </c>
      <c r="D49" s="40">
        <f t="shared" si="1"/>
        <v>12.894528301886796</v>
      </c>
      <c r="E49" s="26">
        <f t="shared" si="2"/>
        <v>0.13622712848493415</v>
      </c>
      <c r="F49" s="42">
        <f t="shared" si="3"/>
        <v>0.6492587593020771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0.39164468245415834</v>
      </c>
      <c r="D50" s="40">
        <f t="shared" si="1"/>
        <v>9.8435908018867941</v>
      </c>
      <c r="E50" s="26">
        <f t="shared" si="2"/>
        <v>0.1039220200328848</v>
      </c>
      <c r="F50" s="42">
        <f t="shared" si="3"/>
        <v>0.49556670248704315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0.45004783685521699</v>
      </c>
      <c r="D51" s="40">
        <f t="shared" si="1"/>
        <v>11.311494693396229</v>
      </c>
      <c r="E51" s="26">
        <f t="shared" si="2"/>
        <v>0.11945939663187534</v>
      </c>
      <c r="F51" s="42">
        <f t="shared" si="3"/>
        <v>0.56950723348709231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0.44661235718456649</v>
      </c>
      <c r="D52" s="40">
        <f t="shared" si="1"/>
        <v>11.22514740566038</v>
      </c>
      <c r="E52" s="26">
        <f>D52*($F$10/($F$14-D52+$F$15))</f>
        <v>0.11854514349981907</v>
      </c>
      <c r="F52" s="42">
        <f t="shared" si="3"/>
        <v>0.56515750068438553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0.15941715366424855</v>
      </c>
      <c r="F53" s="42">
        <f t="shared" si="3"/>
        <v>0.15941715366424855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0.44661235718456649</v>
      </c>
      <c r="D54" s="40">
        <f t="shared" si="1"/>
        <v>11.22514740566038</v>
      </c>
      <c r="E54" s="26">
        <f t="shared" si="2"/>
        <v>0.11854514349981907</v>
      </c>
      <c r="F54" s="42">
        <f t="shared" si="3"/>
        <v>0.56515750068438553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0.42485431927044659</v>
      </c>
      <c r="D55" s="40">
        <f t="shared" si="1"/>
        <v>10.678281250000003</v>
      </c>
      <c r="E55" s="26">
        <f t="shared" si="2"/>
        <v>0.11275571505744737</v>
      </c>
      <c r="F55" s="42">
        <f t="shared" si="3"/>
        <v>0.537610034327894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0.52448322971931138</v>
      </c>
      <c r="D56" s="40">
        <f t="shared" si="1"/>
        <v>13.182352594339624</v>
      </c>
      <c r="E56" s="26">
        <f t="shared" si="2"/>
        <v>0.13927711664551323</v>
      </c>
      <c r="F56" s="42">
        <f t="shared" si="3"/>
        <v>0.66376034636482462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0.41912851981936244</v>
      </c>
      <c r="D57" s="40">
        <f t="shared" si="1"/>
        <v>10.534369103773589</v>
      </c>
      <c r="E57" s="26">
        <f t="shared" si="2"/>
        <v>0.11123242276225991</v>
      </c>
      <c r="F57" s="42">
        <f t="shared" si="3"/>
        <v>0.53036094258162236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0.45920911597695174</v>
      </c>
      <c r="D58" s="40">
        <f t="shared" si="1"/>
        <v>11.541754127358493</v>
      </c>
      <c r="E58" s="26">
        <f t="shared" si="2"/>
        <v>0.12189758215470785</v>
      </c>
      <c r="F58" s="42">
        <f t="shared" si="3"/>
        <v>0.5811066981316596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0.57945090444971958</v>
      </c>
      <c r="D59" s="40">
        <f t="shared" si="1"/>
        <v>14.563909198113212</v>
      </c>
      <c r="E59" s="26">
        <f t="shared" si="2"/>
        <v>0.15392267330340884</v>
      </c>
      <c r="F59" s="42">
        <f t="shared" si="3"/>
        <v>0.73337357775312839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0.45004783685521699</v>
      </c>
      <c r="D60" s="40">
        <f t="shared" si="1"/>
        <v>11.311494693396229</v>
      </c>
      <c r="E60" s="26">
        <f t="shared" si="2"/>
        <v>0.11945939663187534</v>
      </c>
      <c r="F60" s="42">
        <f t="shared" si="3"/>
        <v>0.56950723348709231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0.44432203740413279</v>
      </c>
      <c r="D61" s="40">
        <f t="shared" si="1"/>
        <v>11.167582547169813</v>
      </c>
      <c r="E61" s="26">
        <f t="shared" si="2"/>
        <v>0.11793566154308474</v>
      </c>
      <c r="F61" s="42">
        <f t="shared" si="3"/>
        <v>0.56225769894721755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0.40309628135632669</v>
      </c>
      <c r="D62" s="40">
        <f t="shared" si="1"/>
        <v>10.131415094339626</v>
      </c>
      <c r="E62" s="26">
        <f t="shared" si="2"/>
        <v>0.1069677395384374</v>
      </c>
      <c r="F62" s="42">
        <f t="shared" si="3"/>
        <v>0.5100640208947641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0.52791870938996199</v>
      </c>
      <c r="D63" s="40">
        <f t="shared" si="1"/>
        <v>13.268699882075476</v>
      </c>
      <c r="E63" s="26">
        <f t="shared" si="2"/>
        <v>0.14019219170751163</v>
      </c>
      <c r="F63" s="42">
        <f t="shared" si="3"/>
        <v>0.66811090109747362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0.4202736797095793</v>
      </c>
      <c r="D64" s="40">
        <f t="shared" si="1"/>
        <v>10.563151533018871</v>
      </c>
      <c r="E64" s="26">
        <f t="shared" si="2"/>
        <v>0.11153707317233907</v>
      </c>
      <c r="F64" s="42">
        <f t="shared" si="3"/>
        <v>0.53181075288191837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0.44661235718456649</v>
      </c>
      <c r="D65" s="40">
        <f t="shared" si="1"/>
        <v>11.22514740566038</v>
      </c>
      <c r="E65" s="26">
        <f t="shared" si="2"/>
        <v>0.11854514349981907</v>
      </c>
      <c r="F65" s="42">
        <f t="shared" si="3"/>
        <v>0.56515750068438553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0.62525730005839308</v>
      </c>
      <c r="D66" s="40">
        <f t="shared" si="1"/>
        <v>15.715206367924532</v>
      </c>
      <c r="E66" s="26">
        <f t="shared" si="2"/>
        <v>0.16613440596361959</v>
      </c>
      <c r="F66" s="42">
        <f t="shared" si="3"/>
        <v>0.7913917060220127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0.58059606433993649</v>
      </c>
      <c r="D67" s="40">
        <f t="shared" si="1"/>
        <v>14.592691627358496</v>
      </c>
      <c r="E67" s="26">
        <f t="shared" si="2"/>
        <v>0.15422788790625153</v>
      </c>
      <c r="F67" s="42">
        <f t="shared" si="3"/>
        <v>0.73482395224618802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0.45462847641608439</v>
      </c>
      <c r="D68" s="40">
        <f t="shared" si="1"/>
        <v>11.426624410377361</v>
      </c>
      <c r="E68" s="26">
        <f t="shared" si="2"/>
        <v>0.12067845717895059</v>
      </c>
      <c r="F68" s="42">
        <f t="shared" si="3"/>
        <v>0.57530693359503493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0.43745107806283184</v>
      </c>
      <c r="D69" s="40">
        <f t="shared" si="1"/>
        <v>10.994887971698118</v>
      </c>
      <c r="E69" s="26">
        <f t="shared" si="2"/>
        <v>0.11610731229611565</v>
      </c>
      <c r="F69" s="42">
        <f t="shared" si="3"/>
        <v>0.55355839035894749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0.40195112146610984</v>
      </c>
      <c r="D70" s="40">
        <f t="shared" si="1"/>
        <v>10.102632665094342</v>
      </c>
      <c r="E70" s="26">
        <f t="shared" si="2"/>
        <v>0.10666314948478148</v>
      </c>
      <c r="F70" s="42">
        <f>SUM(C70,E70)</f>
        <v>0.50861427095089129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0.53020902917039558</v>
      </c>
      <c r="D71" s="40">
        <f t="shared" si="1"/>
        <v>13.326264740566041</v>
      </c>
      <c r="E71" s="26">
        <f t="shared" si="2"/>
        <v>0.14080226190823314</v>
      </c>
      <c r="F71" s="42">
        <f t="shared" si="3"/>
        <v>0.67101129107862878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0.42256399949001289</v>
      </c>
      <c r="D72" s="40">
        <f t="shared" si="1"/>
        <v>10.620716391509434</v>
      </c>
      <c r="E72" s="26">
        <f t="shared" si="2"/>
        <v>0.1121463860657754</v>
      </c>
      <c r="F72" s="42">
        <f t="shared" si="3"/>
        <v>0.53471038555578831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0.45004783685521699</v>
      </c>
      <c r="D73" s="40">
        <f t="shared" si="1"/>
        <v>11.311494693396229</v>
      </c>
      <c r="E73" s="26">
        <f t="shared" si="2"/>
        <v>0.11945939663187534</v>
      </c>
      <c r="F73" s="42">
        <f t="shared" si="3"/>
        <v>0.56950723348709231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0.62640245994860999</v>
      </c>
      <c r="D74" s="40">
        <f t="shared" si="1"/>
        <v>15.743988797169816</v>
      </c>
      <c r="E74" s="26">
        <f t="shared" si="2"/>
        <v>0.16643978205227386</v>
      </c>
      <c r="F74" s="42">
        <f t="shared" si="3"/>
        <v>0.79284224200088382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0.57945090444971958</v>
      </c>
      <c r="D75" s="40">
        <f t="shared" si="1"/>
        <v>14.563909198113212</v>
      </c>
      <c r="E75" s="26">
        <f t="shared" si="2"/>
        <v>0.15392267330340884</v>
      </c>
      <c r="F75" s="42">
        <f t="shared" si="3"/>
        <v>0.73337357775312839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0.45806395608673489</v>
      </c>
      <c r="D76" s="40">
        <f t="shared" si="1"/>
        <v>11.51297169811321</v>
      </c>
      <c r="E76" s="26">
        <f t="shared" si="2"/>
        <v>0.12159279487030028</v>
      </c>
      <c r="F76" s="42">
        <f t="shared" si="3"/>
        <v>0.57965675095703517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0.43058011872153079</v>
      </c>
      <c r="D77" s="40">
        <f t="shared" si="1"/>
        <v>10.822193396226417</v>
      </c>
      <c r="E77" s="26">
        <f t="shared" si="2"/>
        <v>0.11427910797059466</v>
      </c>
      <c r="F77" s="42">
        <f t="shared" si="3"/>
        <v>0.5448592266921255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0.40309628135632669</v>
      </c>
      <c r="D78" s="40">
        <f t="shared" si="1"/>
        <v>10.131415094339626</v>
      </c>
      <c r="E78" s="26">
        <f t="shared" si="2"/>
        <v>0.1069677395384374</v>
      </c>
      <c r="F78" s="42">
        <f t="shared" si="3"/>
        <v>0.5100640208947641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0.52791870938996199</v>
      </c>
      <c r="D79" s="40">
        <f t="shared" si="1"/>
        <v>13.268699882075476</v>
      </c>
      <c r="E79" s="26">
        <f t="shared" si="2"/>
        <v>0.14019219170751163</v>
      </c>
      <c r="F79" s="42">
        <f t="shared" si="3"/>
        <v>0.66811090109747362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0.42370915938022974</v>
      </c>
      <c r="D80" s="40">
        <f t="shared" si="1"/>
        <v>10.649498820754719</v>
      </c>
      <c r="E80" s="26">
        <f t="shared" si="2"/>
        <v>0.11245104854929205</v>
      </c>
      <c r="F80" s="42">
        <f t="shared" si="3"/>
        <v>0.53616020792952179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0.52677354949974509</v>
      </c>
      <c r="D81" s="40">
        <f t="shared" si="1"/>
        <v>13.239917452830191</v>
      </c>
      <c r="E81" s="26">
        <f t="shared" si="2"/>
        <v>0.13988716265504755</v>
      </c>
      <c r="F81" s="42">
        <f t="shared" si="3"/>
        <v>0.66666071215479261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0.62869277972904358</v>
      </c>
      <c r="D82" s="40">
        <f t="shared" si="1"/>
        <v>15.80155365566038</v>
      </c>
      <c r="E82" s="26">
        <f t="shared" si="2"/>
        <v>0.16705054634602404</v>
      </c>
      <c r="F82" s="42">
        <f t="shared" si="3"/>
        <v>0.79574332607506759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0.57945090444971958</v>
      </c>
      <c r="D83" s="40">
        <f t="shared" si="1"/>
        <v>14.563909198113212</v>
      </c>
      <c r="E83" s="26">
        <f t="shared" si="2"/>
        <v>0.15392267330340884</v>
      </c>
      <c r="F83" s="42">
        <f t="shared" si="3"/>
        <v>0.73337357775312839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0.45233815663565069</v>
      </c>
      <c r="D84" s="40">
        <f t="shared" si="1"/>
        <v>11.369059551886796</v>
      </c>
      <c r="E84" s="26">
        <f t="shared" si="2"/>
        <v>0.12006891885214695</v>
      </c>
      <c r="F84" s="42">
        <f t="shared" si="3"/>
        <v>0.57240707548779768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0.44775751707478334</v>
      </c>
      <c r="D85" s="40">
        <f t="shared" ref="D85:D89" si="5">B85*$F$15/$F$14</f>
        <v>11.253929834905664</v>
      </c>
      <c r="E85" s="26">
        <f t="shared" ref="E85:E89" si="6">D85*($F$10/($F$14-D85+$F$15))</f>
        <v>0.11884989051749741</v>
      </c>
      <c r="F85" s="42">
        <f t="shared" ref="F85:F98" si="7">SUM(C85,E85)</f>
        <v>0.56660740759228079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0.39851564179545929</v>
      </c>
      <c r="D86" s="40">
        <f t="shared" si="5"/>
        <v>10.016285377358493</v>
      </c>
      <c r="E86" s="26">
        <f t="shared" si="6"/>
        <v>0.10574940346223774</v>
      </c>
      <c r="F86" s="42">
        <f t="shared" si="7"/>
        <v>0.504265045257697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0.52219290993887779</v>
      </c>
      <c r="D87" s="40">
        <f t="shared" si="5"/>
        <v>13.124787735849059</v>
      </c>
      <c r="E87" s="26">
        <f t="shared" si="6"/>
        <v>0.13866708676263764</v>
      </c>
      <c r="F87" s="42">
        <f t="shared" si="7"/>
        <v>0.66085999670151541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0.42256399949001289</v>
      </c>
      <c r="D88" s="40">
        <f t="shared" si="5"/>
        <v>10.620716391509434</v>
      </c>
      <c r="E88" s="26">
        <f t="shared" si="6"/>
        <v>0.1121463860657754</v>
      </c>
      <c r="F88" s="42">
        <f t="shared" si="7"/>
        <v>0.53471038555578831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0.45119299674543384</v>
      </c>
      <c r="D89" s="40">
        <f t="shared" si="5"/>
        <v>11.340277122641512</v>
      </c>
      <c r="E89" s="26">
        <f t="shared" si="6"/>
        <v>0.11976415572873451</v>
      </c>
      <c r="F89" s="42">
        <f t="shared" si="7"/>
        <v>0.57095715247416834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0.63441857918012778</v>
      </c>
      <c r="D90" s="40">
        <f>B90*$F$15/$F$14</f>
        <v>15.945465801886796</v>
      </c>
      <c r="E90" s="26">
        <f>D90*($F$10/($F$14-D90+$F$15))</f>
        <v>0.16857752776338258</v>
      </c>
      <c r="F90" s="42">
        <f>SUM(C90,E90)</f>
        <v>0.80299610694351031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0.11945939663187534</v>
      </c>
      <c r="F92" s="42">
        <f>SUM(C92,E92)</f>
        <v>0.11945939663187534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0.39636779999999872</v>
      </c>
      <c r="D93" s="40">
        <f>B93*$F$15/$F$14</f>
        <v>16.665026533018871</v>
      </c>
      <c r="E93" s="26">
        <f>D93*($F$10/($F$14-D93+$F$15))</f>
        <v>0.17621394980610117</v>
      </c>
      <c r="F93" s="42">
        <f>SUM(C93,E93)</f>
        <v>0.57258174980609988</v>
      </c>
      <c r="H93" s="60"/>
      <c r="J93" s="32" t="s">
        <v>31</v>
      </c>
      <c r="K93" s="75">
        <v>52.795999999999999</v>
      </c>
      <c r="L93" s="75">
        <v>53.256999999999998</v>
      </c>
      <c r="M93" s="57">
        <f>L93-K93</f>
        <v>0.46099999999999852</v>
      </c>
      <c r="N93" s="58">
        <f>M93*0.8598</f>
        <v>0.39636779999999872</v>
      </c>
      <c r="O93" s="61"/>
      <c r="P93" s="60"/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0.51761227037801039</v>
      </c>
      <c r="D94" s="40">
        <f t="shared" ref="D94:D98" si="8">B94*$F$15/$F$14</f>
        <v>13.009658018867929</v>
      </c>
      <c r="E94" s="26">
        <f t="shared" ref="E94:E98" si="9">D94*($F$10/($F$14-D94+$F$15))</f>
        <v>0.13744707537430495</v>
      </c>
      <c r="F94" s="42">
        <f>SUM(C94,E94)</f>
        <v>0.65505934575231528</v>
      </c>
      <c r="K94" s="1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1.0279768800000049</v>
      </c>
      <c r="D95" s="40">
        <f t="shared" si="8"/>
        <v>19.197880306603778</v>
      </c>
      <c r="E95" s="26">
        <f t="shared" si="9"/>
        <v>0.20311425737801667</v>
      </c>
      <c r="F95" s="42">
        <f>SUM(C95,E95)</f>
        <v>1.2310911373780216</v>
      </c>
      <c r="H95" s="60"/>
      <c r="J95" s="32" t="s">
        <v>32</v>
      </c>
      <c r="K95" s="76">
        <v>120621</v>
      </c>
      <c r="L95" s="76">
        <v>121816.6</v>
      </c>
      <c r="M95" s="57">
        <f>L95-K95</f>
        <v>1195.6000000000058</v>
      </c>
      <c r="N95" s="58">
        <f>M95*0.0008598</f>
        <v>1.0279768800000049</v>
      </c>
      <c r="O95" s="61"/>
      <c r="P95" s="60"/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0.82107964128547228</v>
      </c>
      <c r="D96" s="40">
        <f t="shared" si="8"/>
        <v>20.637001768867933</v>
      </c>
      <c r="E96" s="26">
        <f t="shared" si="9"/>
        <v>0.21841248657434173</v>
      </c>
      <c r="F96" s="42">
        <f t="shared" si="7"/>
        <v>1.0394921278598139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0.52448322971931138</v>
      </c>
      <c r="D97" s="40">
        <f t="shared" si="8"/>
        <v>13.182352594339624</v>
      </c>
      <c r="E97" s="26">
        <f t="shared" si="9"/>
        <v>0.13927711664551323</v>
      </c>
      <c r="F97" s="42">
        <f t="shared" si="7"/>
        <v>0.66376034636482462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0.17743601169881343</v>
      </c>
      <c r="F98" s="42">
        <f t="shared" si="7"/>
        <v>0.17743601169881343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35.699214417619686</v>
      </c>
      <c r="D99" s="41">
        <f>SUM(D20:D98)</f>
        <v>976.30000000000041</v>
      </c>
      <c r="E99" s="51">
        <f>SUM(E20:E98)</f>
        <v>10.314440902380325</v>
      </c>
      <c r="F99" s="45">
        <f>SUM(F20:F98)</f>
        <v>47.438000000000002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2"/>
  <sheetViews>
    <sheetView tabSelected="1" workbookViewId="0">
      <selection activeCell="G99" sqref="G99"/>
    </sheetView>
  </sheetViews>
  <sheetFormatPr defaultRowHeight="12.75" x14ac:dyDescent="0.2"/>
  <cols>
    <col min="1" max="1" width="9.140625" style="34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</cols>
  <sheetData>
    <row r="1" spans="1:11" ht="20.25" x14ac:dyDescent="0.3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47"/>
      <c r="K1" s="47"/>
    </row>
    <row r="2" spans="1:11" ht="20.25" x14ac:dyDescent="0.3">
      <c r="A2" s="86"/>
      <c r="B2" s="86"/>
      <c r="C2" s="86"/>
      <c r="D2" s="86"/>
      <c r="E2" s="86"/>
      <c r="F2" s="86"/>
      <c r="G2" s="3"/>
      <c r="H2" s="3"/>
      <c r="I2" s="86"/>
      <c r="J2" s="4"/>
      <c r="K2" s="4"/>
    </row>
    <row r="3" spans="1:11" ht="18.75" customHeight="1" x14ac:dyDescent="0.2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48"/>
      <c r="K3" s="48"/>
    </row>
    <row r="4" spans="1:11" ht="18.75" customHeight="1" x14ac:dyDescent="0.2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48"/>
      <c r="K4" s="48"/>
    </row>
    <row r="5" spans="1:11" ht="18.75" x14ac:dyDescent="0.2">
      <c r="A5" s="87"/>
      <c r="B5" s="87"/>
      <c r="C5" s="87"/>
      <c r="D5" s="87"/>
      <c r="E5" s="87"/>
      <c r="F5" s="87"/>
      <c r="G5" s="87"/>
      <c r="H5" s="87"/>
      <c r="I5" s="87"/>
      <c r="J5" s="5"/>
      <c r="K5" s="5"/>
    </row>
    <row r="6" spans="1:11" ht="36" customHeight="1" x14ac:dyDescent="0.2">
      <c r="A6" s="90" t="s">
        <v>2</v>
      </c>
      <c r="B6" s="91"/>
      <c r="C6" s="91"/>
      <c r="D6" s="91"/>
      <c r="E6" s="91"/>
      <c r="F6" s="92"/>
      <c r="G6" s="6"/>
      <c r="H6" s="93" t="s">
        <v>3</v>
      </c>
      <c r="I6" s="94"/>
    </row>
    <row r="7" spans="1:11" ht="36.75" customHeight="1" thickBot="1" x14ac:dyDescent="0.25">
      <c r="A7" s="99" t="s">
        <v>4</v>
      </c>
      <c r="B7" s="100"/>
      <c r="C7" s="101"/>
      <c r="D7" s="102" t="s">
        <v>5</v>
      </c>
      <c r="E7" s="102"/>
      <c r="F7" s="8" t="s">
        <v>48</v>
      </c>
      <c r="G7" s="9"/>
      <c r="H7" s="95"/>
      <c r="I7" s="96"/>
    </row>
    <row r="8" spans="1:11" ht="12.75" customHeight="1" x14ac:dyDescent="0.2">
      <c r="A8" s="103" t="s">
        <v>11</v>
      </c>
      <c r="B8" s="104"/>
      <c r="C8" s="105"/>
      <c r="D8" s="106" t="s">
        <v>16</v>
      </c>
      <c r="E8" s="106"/>
      <c r="F8" s="52">
        <v>54.439</v>
      </c>
      <c r="G8" s="1"/>
      <c r="H8" s="95"/>
      <c r="I8" s="96"/>
    </row>
    <row r="9" spans="1:11" x14ac:dyDescent="0.2">
      <c r="A9" s="107" t="s">
        <v>6</v>
      </c>
      <c r="B9" s="108"/>
      <c r="C9" s="109"/>
      <c r="D9" s="113" t="s">
        <v>15</v>
      </c>
      <c r="E9" s="113"/>
      <c r="F9" s="53">
        <f>SUM(C93,C95)</f>
        <v>2.0321373000000014</v>
      </c>
      <c r="G9" s="10"/>
      <c r="H9" s="95"/>
      <c r="I9" s="96"/>
    </row>
    <row r="10" spans="1:11" ht="13.5" customHeight="1" thickBot="1" x14ac:dyDescent="0.25">
      <c r="A10" s="110"/>
      <c r="B10" s="111"/>
      <c r="C10" s="112"/>
      <c r="D10" s="114" t="s">
        <v>20</v>
      </c>
      <c r="E10" s="115"/>
      <c r="F10" s="50">
        <f>F8-F9</f>
        <v>52.406862699999998</v>
      </c>
      <c r="G10" s="10"/>
      <c r="H10" s="97"/>
      <c r="I10" s="98"/>
    </row>
    <row r="11" spans="1:11" ht="13.5" customHeight="1" thickBot="1" x14ac:dyDescent="0.25">
      <c r="A11" s="16"/>
      <c r="B11" s="16"/>
      <c r="C11" s="16"/>
      <c r="D11" s="116" t="s">
        <v>22</v>
      </c>
      <c r="E11" s="116"/>
      <c r="F11" s="50">
        <f>E99</f>
        <v>11.747545037208955</v>
      </c>
      <c r="G11" s="10"/>
      <c r="H11" s="36"/>
      <c r="I11" s="36"/>
    </row>
    <row r="12" spans="1:11" ht="13.5" customHeight="1" thickBot="1" x14ac:dyDescent="0.25">
      <c r="A12" s="16"/>
      <c r="B12" s="16"/>
      <c r="C12" s="16"/>
      <c r="D12" s="116" t="s">
        <v>21</v>
      </c>
      <c r="E12" s="116"/>
      <c r="F12" s="50">
        <f>F10-F11</f>
        <v>40.65931766279104</v>
      </c>
      <c r="G12" s="10"/>
      <c r="H12" s="36"/>
      <c r="I12" s="36"/>
    </row>
    <row r="13" spans="1:11" ht="13.5" customHeight="1" thickBot="1" x14ac:dyDescent="0.25">
      <c r="A13" s="16"/>
      <c r="B13" s="16"/>
      <c r="C13" s="16"/>
      <c r="D13" s="30"/>
      <c r="E13" s="30"/>
      <c r="F13" s="37"/>
      <c r="G13" s="10"/>
      <c r="H13" s="12"/>
      <c r="I13" s="36"/>
    </row>
    <row r="14" spans="1:11" ht="24.75" customHeight="1" x14ac:dyDescent="0.2">
      <c r="A14" s="117" t="s">
        <v>19</v>
      </c>
      <c r="B14" s="118"/>
      <c r="C14" s="118"/>
      <c r="D14" s="123" t="s">
        <v>25</v>
      </c>
      <c r="E14" s="123"/>
      <c r="F14" s="39">
        <f>B91+B99</f>
        <v>3391.9999999999991</v>
      </c>
      <c r="H14" s="11"/>
      <c r="I14" s="12"/>
      <c r="J14" s="12"/>
    </row>
    <row r="15" spans="1:11" ht="15" x14ac:dyDescent="0.25">
      <c r="A15" s="119"/>
      <c r="B15" s="120"/>
      <c r="C15" s="120"/>
      <c r="D15" s="124" t="s">
        <v>23</v>
      </c>
      <c r="E15" s="124"/>
      <c r="F15" s="38">
        <v>976.3</v>
      </c>
      <c r="G15" s="10"/>
      <c r="H15" s="7"/>
      <c r="I15" s="14"/>
      <c r="J15" s="12"/>
    </row>
    <row r="16" spans="1:11" ht="24.75" customHeight="1" thickBot="1" x14ac:dyDescent="0.3">
      <c r="A16" s="121"/>
      <c r="B16" s="122"/>
      <c r="C16" s="122"/>
      <c r="D16" s="125" t="s">
        <v>26</v>
      </c>
      <c r="E16" s="125"/>
      <c r="F16" s="54">
        <f>SUM(B20:B52,B54:B90,B94,B96:B97)</f>
        <v>3117.3999999999992</v>
      </c>
      <c r="G16" s="10"/>
      <c r="H16" s="7"/>
      <c r="I16" s="14"/>
      <c r="J16" s="12"/>
    </row>
    <row r="17" spans="1:18" x14ac:dyDescent="0.2">
      <c r="A17" s="30"/>
      <c r="B17" s="30"/>
      <c r="C17" s="30"/>
      <c r="D17" s="30"/>
      <c r="E17" s="43"/>
      <c r="F17" s="43"/>
      <c r="G17" s="44"/>
      <c r="H17" s="10"/>
      <c r="I17" s="7"/>
      <c r="K17" s="12"/>
    </row>
    <row r="18" spans="1:18" ht="15" x14ac:dyDescent="0.25">
      <c r="A18" s="31"/>
      <c r="B18" s="1"/>
      <c r="C18" s="1"/>
      <c r="D18" s="1"/>
      <c r="E18" s="1"/>
      <c r="F18" s="2"/>
      <c r="G18" s="17"/>
      <c r="H18" s="17"/>
      <c r="I18" s="1"/>
      <c r="K18" s="15"/>
      <c r="O18" s="60"/>
      <c r="P18" s="60"/>
      <c r="Q18" s="60"/>
      <c r="R18" s="60"/>
    </row>
    <row r="19" spans="1:18" ht="36" x14ac:dyDescent="0.25">
      <c r="A19" s="18" t="s">
        <v>7</v>
      </c>
      <c r="B19" s="18" t="s">
        <v>8</v>
      </c>
      <c r="C19" s="20" t="s">
        <v>17</v>
      </c>
      <c r="D19" s="19" t="s">
        <v>24</v>
      </c>
      <c r="E19" s="21" t="s">
        <v>9</v>
      </c>
      <c r="F19" s="22" t="s">
        <v>10</v>
      </c>
      <c r="G19" s="23"/>
      <c r="H19" s="24"/>
      <c r="I19" s="15"/>
      <c r="O19" s="60"/>
      <c r="P19" s="60"/>
      <c r="Q19" s="60"/>
      <c r="R19" s="60"/>
    </row>
    <row r="20" spans="1:18" ht="15" x14ac:dyDescent="0.25">
      <c r="A20" s="32">
        <v>1</v>
      </c>
      <c r="B20" s="25">
        <v>37.200000000000003</v>
      </c>
      <c r="C20" s="26">
        <f>($F$12/$F$16)*B20</f>
        <v>0.48518849587984447</v>
      </c>
      <c r="D20" s="40">
        <f>B20*$F$15/$F$14</f>
        <v>10.707063679245286</v>
      </c>
      <c r="E20" s="26">
        <f>D20*($F$10/($F$14-D20+$F$15))</f>
        <v>0.12876916783148129</v>
      </c>
      <c r="F20" s="42">
        <f>SUM(C20,E20)</f>
        <v>0.61395766371132576</v>
      </c>
      <c r="G20" s="1"/>
      <c r="H20" s="24"/>
      <c r="I20" s="1"/>
      <c r="O20" s="61"/>
      <c r="P20" s="60"/>
      <c r="Q20" s="62"/>
      <c r="R20" s="60"/>
    </row>
    <row r="21" spans="1:18" ht="15" x14ac:dyDescent="0.25">
      <c r="A21" s="33">
        <v>2</v>
      </c>
      <c r="B21" s="25">
        <v>38.200000000000003</v>
      </c>
      <c r="C21" s="26">
        <f t="shared" ref="C21:C69" si="0">($F$12/$F$16)*B21</f>
        <v>0.49823119738199084</v>
      </c>
      <c r="D21" s="40">
        <f t="shared" ref="D21:D84" si="1">B21*$F$15/$F$14</f>
        <v>10.994887971698118</v>
      </c>
      <c r="E21" s="26">
        <f t="shared" ref="E21:E84" si="2">D21*($F$10/($F$14-D21+$F$15))</f>
        <v>0.13223943917630396</v>
      </c>
      <c r="F21" s="42">
        <f t="shared" ref="F21:F84" si="3">SUM(C21,E21)</f>
        <v>0.63047063655829483</v>
      </c>
      <c r="G21" s="13"/>
      <c r="H21" s="24"/>
      <c r="I21" s="13"/>
      <c r="O21" s="61"/>
      <c r="P21" s="60"/>
      <c r="Q21" s="62"/>
      <c r="R21" s="60"/>
    </row>
    <row r="22" spans="1:18" ht="15" x14ac:dyDescent="0.25">
      <c r="A22" s="32">
        <v>3</v>
      </c>
      <c r="B22" s="25">
        <v>54.9</v>
      </c>
      <c r="C22" s="26">
        <f t="shared" si="0"/>
        <v>0.71604431246783495</v>
      </c>
      <c r="D22" s="40">
        <f t="shared" si="1"/>
        <v>15.80155365566038</v>
      </c>
      <c r="E22" s="26">
        <f t="shared" si="2"/>
        <v>0.19026080378601987</v>
      </c>
      <c r="F22" s="42">
        <f t="shared" si="3"/>
        <v>0.90630511625385479</v>
      </c>
      <c r="G22" s="1"/>
      <c r="H22" s="27"/>
      <c r="I22" s="28"/>
      <c r="O22" s="61"/>
      <c r="P22" s="60"/>
      <c r="Q22" s="62"/>
      <c r="R22" s="60"/>
    </row>
    <row r="23" spans="1:18" ht="15" x14ac:dyDescent="0.25">
      <c r="A23" s="32">
        <v>4</v>
      </c>
      <c r="B23" s="25">
        <v>38.6</v>
      </c>
      <c r="C23" s="26">
        <f t="shared" si="0"/>
        <v>0.50344827798284941</v>
      </c>
      <c r="D23" s="40">
        <f t="shared" si="1"/>
        <v>11.110017688679248</v>
      </c>
      <c r="E23" s="26">
        <f t="shared" si="2"/>
        <v>0.13362767608685458</v>
      </c>
      <c r="F23" s="42">
        <f t="shared" si="3"/>
        <v>0.63707595406970396</v>
      </c>
      <c r="G23" s="1"/>
      <c r="H23" s="27"/>
      <c r="I23" s="15"/>
      <c r="O23" s="61"/>
      <c r="P23" s="60"/>
      <c r="Q23" s="62"/>
      <c r="R23" s="60"/>
    </row>
    <row r="24" spans="1:18" ht="15" x14ac:dyDescent="0.25">
      <c r="A24" s="33">
        <v>5</v>
      </c>
      <c r="B24" s="25">
        <v>38.299999999999997</v>
      </c>
      <c r="C24" s="26">
        <f t="shared" si="0"/>
        <v>0.4995354675322054</v>
      </c>
      <c r="D24" s="40">
        <f t="shared" si="1"/>
        <v>11.023670400943397</v>
      </c>
      <c r="E24" s="26">
        <f t="shared" si="2"/>
        <v>0.13258649152633714</v>
      </c>
      <c r="F24" s="42">
        <f t="shared" si="3"/>
        <v>0.63212195905854252</v>
      </c>
      <c r="G24" s="13"/>
      <c r="H24" s="13"/>
      <c r="I24" s="28"/>
      <c r="O24" s="61"/>
      <c r="P24" s="60"/>
      <c r="Q24" s="62"/>
      <c r="R24" s="60"/>
    </row>
    <row r="25" spans="1:18" ht="15" x14ac:dyDescent="0.25">
      <c r="A25" s="32">
        <v>6</v>
      </c>
      <c r="B25" s="25">
        <v>45.1</v>
      </c>
      <c r="C25" s="26">
        <f t="shared" si="0"/>
        <v>0.58822583774680071</v>
      </c>
      <c r="D25" s="40">
        <f t="shared" si="1"/>
        <v>12.980875589622645</v>
      </c>
      <c r="E25" s="26">
        <f t="shared" si="2"/>
        <v>0.15619681252248829</v>
      </c>
      <c r="F25" s="42">
        <f t="shared" si="3"/>
        <v>0.744422650269289</v>
      </c>
      <c r="G25" s="1"/>
      <c r="H25" s="1"/>
      <c r="I25" s="29"/>
      <c r="O25" s="61"/>
      <c r="P25" s="60"/>
      <c r="Q25" s="62"/>
      <c r="R25" s="60"/>
    </row>
    <row r="26" spans="1:18" ht="15" x14ac:dyDescent="0.25">
      <c r="A26" s="32">
        <v>7</v>
      </c>
      <c r="B26" s="25">
        <v>34.5</v>
      </c>
      <c r="C26" s="26">
        <f t="shared" si="0"/>
        <v>0.44997320182404926</v>
      </c>
      <c r="D26" s="40">
        <f t="shared" si="1"/>
        <v>9.9299380896226435</v>
      </c>
      <c r="E26" s="26">
        <f t="shared" si="2"/>
        <v>0.11940172465627021</v>
      </c>
      <c r="F26" s="42">
        <f t="shared" si="3"/>
        <v>0.56937492648031951</v>
      </c>
      <c r="O26" s="61"/>
      <c r="P26" s="60"/>
      <c r="Q26" s="62"/>
      <c r="R26" s="60"/>
    </row>
    <row r="27" spans="1:18" ht="15" x14ac:dyDescent="0.25">
      <c r="A27" s="33">
        <v>8</v>
      </c>
      <c r="B27" s="25">
        <v>39.6</v>
      </c>
      <c r="C27" s="26">
        <f t="shared" si="0"/>
        <v>0.51649097948499567</v>
      </c>
      <c r="D27" s="40">
        <f t="shared" si="1"/>
        <v>11.39784198113208</v>
      </c>
      <c r="E27" s="26">
        <f t="shared" si="2"/>
        <v>0.13709858934566835</v>
      </c>
      <c r="F27" s="42">
        <f t="shared" si="3"/>
        <v>0.65358956883066399</v>
      </c>
      <c r="O27" s="61"/>
      <c r="P27" s="60"/>
      <c r="Q27" s="62"/>
      <c r="R27" s="60"/>
    </row>
    <row r="28" spans="1:18" ht="15" x14ac:dyDescent="0.25">
      <c r="A28" s="32">
        <v>9</v>
      </c>
      <c r="B28" s="25">
        <v>38.6</v>
      </c>
      <c r="C28" s="26">
        <f t="shared" si="0"/>
        <v>0.50344827798284941</v>
      </c>
      <c r="D28" s="40">
        <f t="shared" si="1"/>
        <v>11.110017688679248</v>
      </c>
      <c r="E28" s="26">
        <f t="shared" si="2"/>
        <v>0.13362767608685458</v>
      </c>
      <c r="F28" s="42">
        <f t="shared" si="3"/>
        <v>0.63707595406970396</v>
      </c>
      <c r="O28" s="61"/>
      <c r="P28" s="60"/>
      <c r="Q28" s="62"/>
      <c r="R28" s="60"/>
    </row>
    <row r="29" spans="1:18" ht="15" x14ac:dyDescent="0.25">
      <c r="A29" s="32">
        <v>10</v>
      </c>
      <c r="B29" s="25">
        <v>51.8</v>
      </c>
      <c r="C29" s="26">
        <f t="shared" si="0"/>
        <v>0.67561193781118123</v>
      </c>
      <c r="D29" s="40">
        <f t="shared" si="1"/>
        <v>14.909298349056607</v>
      </c>
      <c r="E29" s="26">
        <f t="shared" si="2"/>
        <v>0.17948068645344287</v>
      </c>
      <c r="F29" s="42">
        <f t="shared" si="3"/>
        <v>0.85509262426462407</v>
      </c>
      <c r="O29" s="61"/>
      <c r="P29" s="60"/>
      <c r="Q29" s="62"/>
      <c r="R29" s="60"/>
    </row>
    <row r="30" spans="1:18" ht="15" x14ac:dyDescent="0.25">
      <c r="A30" s="33">
        <v>11</v>
      </c>
      <c r="B30" s="25">
        <v>54.5</v>
      </c>
      <c r="C30" s="26">
        <f t="shared" si="0"/>
        <v>0.71082723186697638</v>
      </c>
      <c r="D30" s="40">
        <f t="shared" si="1"/>
        <v>15.686423938679249</v>
      </c>
      <c r="E30" s="26">
        <f t="shared" si="2"/>
        <v>0.18886957255512984</v>
      </c>
      <c r="F30" s="42">
        <f t="shared" si="3"/>
        <v>0.8996968044221062</v>
      </c>
      <c r="O30" s="61"/>
      <c r="P30" s="60"/>
      <c r="Q30" s="62"/>
      <c r="R30" s="60"/>
    </row>
    <row r="31" spans="1:18" ht="15" x14ac:dyDescent="0.25">
      <c r="A31" s="32">
        <v>12</v>
      </c>
      <c r="B31" s="25">
        <v>38.799999999999997</v>
      </c>
      <c r="C31" s="26">
        <f t="shared" si="0"/>
        <v>0.50605681828327853</v>
      </c>
      <c r="D31" s="40">
        <f t="shared" si="1"/>
        <v>11.167582547169813</v>
      </c>
      <c r="E31" s="26">
        <f t="shared" si="2"/>
        <v>0.13432182205345627</v>
      </c>
      <c r="F31" s="42">
        <f t="shared" si="3"/>
        <v>0.64037864033673486</v>
      </c>
      <c r="O31" s="61"/>
      <c r="P31" s="60"/>
      <c r="Q31" s="62"/>
      <c r="R31" s="60"/>
    </row>
    <row r="32" spans="1:18" ht="15" x14ac:dyDescent="0.25">
      <c r="A32" s="32">
        <v>13</v>
      </c>
      <c r="B32" s="25">
        <v>37.700000000000003</v>
      </c>
      <c r="C32" s="26">
        <f t="shared" si="0"/>
        <v>0.49170984663091766</v>
      </c>
      <c r="D32" s="40">
        <f t="shared" si="1"/>
        <v>10.850975825471702</v>
      </c>
      <c r="E32" s="26">
        <f t="shared" si="2"/>
        <v>0.13050424619809345</v>
      </c>
      <c r="F32" s="42">
        <f t="shared" si="3"/>
        <v>0.62221409282901108</v>
      </c>
      <c r="O32" s="61"/>
      <c r="P32" s="60"/>
      <c r="Q32" s="62"/>
      <c r="R32" s="60"/>
    </row>
    <row r="33" spans="1:18" ht="15" x14ac:dyDescent="0.25">
      <c r="A33" s="33">
        <v>14</v>
      </c>
      <c r="B33" s="25">
        <v>45.5</v>
      </c>
      <c r="C33" s="26">
        <f t="shared" si="0"/>
        <v>0.59344291834765917</v>
      </c>
      <c r="D33" s="40">
        <f t="shared" si="1"/>
        <v>13.096005306603777</v>
      </c>
      <c r="E33" s="26">
        <f t="shared" si="2"/>
        <v>0.15758631578633372</v>
      </c>
      <c r="F33" s="42">
        <f t="shared" si="3"/>
        <v>0.75102923413399292</v>
      </c>
      <c r="O33" s="61"/>
      <c r="P33" s="60"/>
      <c r="Q33" s="62"/>
      <c r="R33" s="60"/>
    </row>
    <row r="34" spans="1:18" ht="15" x14ac:dyDescent="0.25">
      <c r="A34" s="32">
        <v>15</v>
      </c>
      <c r="B34" s="25">
        <v>34</v>
      </c>
      <c r="C34" s="26">
        <f t="shared" si="0"/>
        <v>0.44345185107297613</v>
      </c>
      <c r="D34" s="40">
        <f t="shared" si="1"/>
        <v>9.7860259433962273</v>
      </c>
      <c r="E34" s="26">
        <f t="shared" si="2"/>
        <v>0.1176673795350653</v>
      </c>
      <c r="F34" s="42">
        <f t="shared" si="3"/>
        <v>0.56111923060804147</v>
      </c>
      <c r="O34" s="61"/>
      <c r="P34" s="60"/>
      <c r="Q34" s="62"/>
      <c r="R34" s="60"/>
    </row>
    <row r="35" spans="1:18" ht="15" x14ac:dyDescent="0.25">
      <c r="A35" s="32">
        <v>16</v>
      </c>
      <c r="B35" s="25">
        <v>40</v>
      </c>
      <c r="C35" s="26">
        <f t="shared" si="0"/>
        <v>0.52170806008585424</v>
      </c>
      <c r="D35" s="40">
        <f t="shared" si="1"/>
        <v>11.51297169811321</v>
      </c>
      <c r="E35" s="26">
        <f t="shared" si="2"/>
        <v>0.1384870830574364</v>
      </c>
      <c r="F35" s="42">
        <f t="shared" si="3"/>
        <v>0.66019514314329064</v>
      </c>
      <c r="O35" s="61"/>
      <c r="P35" s="60"/>
      <c r="Q35" s="62"/>
      <c r="R35" s="60"/>
    </row>
    <row r="36" spans="1:18" ht="15" x14ac:dyDescent="0.25">
      <c r="A36" s="33">
        <v>17</v>
      </c>
      <c r="B36" s="25">
        <v>38.4</v>
      </c>
      <c r="C36" s="26">
        <f t="shared" si="0"/>
        <v>0.50083973768242007</v>
      </c>
      <c r="D36" s="40">
        <f t="shared" si="1"/>
        <v>11.052452830188681</v>
      </c>
      <c r="E36" s="26">
        <f t="shared" si="2"/>
        <v>0.13293354846137942</v>
      </c>
      <c r="F36" s="42">
        <f t="shared" si="3"/>
        <v>0.63377328614379946</v>
      </c>
      <c r="O36" s="61"/>
      <c r="P36" s="60"/>
      <c r="Q36" s="62"/>
      <c r="R36" s="60"/>
    </row>
    <row r="37" spans="1:18" ht="15" x14ac:dyDescent="0.25">
      <c r="A37" s="32">
        <v>18</v>
      </c>
      <c r="B37" s="25">
        <v>52.1</v>
      </c>
      <c r="C37" s="26">
        <f t="shared" si="0"/>
        <v>0.67952474826182518</v>
      </c>
      <c r="D37" s="40">
        <f t="shared" si="1"/>
        <v>14.995645636792455</v>
      </c>
      <c r="E37" s="26">
        <f t="shared" si="2"/>
        <v>0.18052373048476933</v>
      </c>
      <c r="F37" s="42">
        <f t="shared" si="3"/>
        <v>0.86004847874659451</v>
      </c>
      <c r="O37" s="61"/>
      <c r="P37" s="60"/>
      <c r="Q37" s="62"/>
      <c r="R37" s="60"/>
    </row>
    <row r="38" spans="1:18" ht="15" x14ac:dyDescent="0.25">
      <c r="A38" s="32">
        <v>19</v>
      </c>
      <c r="B38" s="25">
        <v>54.2</v>
      </c>
      <c r="C38" s="26">
        <f t="shared" si="0"/>
        <v>0.70691442141633254</v>
      </c>
      <c r="D38" s="40">
        <f t="shared" si="1"/>
        <v>15.6000766509434</v>
      </c>
      <c r="E38" s="26">
        <f t="shared" si="2"/>
        <v>0.18782619742976128</v>
      </c>
      <c r="F38" s="42">
        <f t="shared" si="3"/>
        <v>0.89474061884609379</v>
      </c>
      <c r="O38" s="61"/>
      <c r="P38" s="60"/>
      <c r="Q38" s="62"/>
      <c r="R38" s="60"/>
    </row>
    <row r="39" spans="1:18" ht="15" x14ac:dyDescent="0.25">
      <c r="A39" s="33">
        <v>20</v>
      </c>
      <c r="B39" s="25">
        <v>38.4</v>
      </c>
      <c r="C39" s="26">
        <f t="shared" si="0"/>
        <v>0.50083973768242007</v>
      </c>
      <c r="D39" s="40">
        <f t="shared" si="1"/>
        <v>11.052452830188681</v>
      </c>
      <c r="E39" s="26">
        <f t="shared" si="2"/>
        <v>0.13293354846137942</v>
      </c>
      <c r="F39" s="42">
        <f t="shared" si="3"/>
        <v>0.63377328614379946</v>
      </c>
      <c r="O39" s="61"/>
      <c r="P39" s="60"/>
      <c r="Q39" s="62"/>
      <c r="R39" s="60"/>
    </row>
    <row r="40" spans="1:18" ht="15" x14ac:dyDescent="0.25">
      <c r="A40" s="32">
        <v>21</v>
      </c>
      <c r="B40" s="25">
        <v>37.6</v>
      </c>
      <c r="C40" s="26">
        <f t="shared" si="0"/>
        <v>0.49040557648070299</v>
      </c>
      <c r="D40" s="40">
        <f t="shared" si="1"/>
        <v>10.822193396226417</v>
      </c>
      <c r="E40" s="26">
        <f t="shared" si="2"/>
        <v>0.13015722135620653</v>
      </c>
      <c r="F40" s="42">
        <f t="shared" si="3"/>
        <v>0.62056279783690949</v>
      </c>
      <c r="O40" s="61"/>
      <c r="P40" s="60"/>
      <c r="Q40" s="62"/>
      <c r="R40" s="60"/>
    </row>
    <row r="41" spans="1:18" ht="15" x14ac:dyDescent="0.25">
      <c r="A41" s="32">
        <v>22</v>
      </c>
      <c r="B41" s="25">
        <v>45.4</v>
      </c>
      <c r="C41" s="26">
        <f t="shared" si="0"/>
        <v>0.59213864819744455</v>
      </c>
      <c r="D41" s="40">
        <f t="shared" si="1"/>
        <v>13.067222877358493</v>
      </c>
      <c r="E41" s="26">
        <f t="shared" si="2"/>
        <v>0.15723893308326409</v>
      </c>
      <c r="F41" s="42">
        <f t="shared" si="3"/>
        <v>0.74937758128070864</v>
      </c>
      <c r="O41" s="61"/>
      <c r="P41" s="60"/>
      <c r="Q41" s="62"/>
      <c r="R41" s="60"/>
    </row>
    <row r="42" spans="1:18" ht="15" x14ac:dyDescent="0.25">
      <c r="A42" s="33">
        <v>23</v>
      </c>
      <c r="B42" s="25">
        <v>33.799999999999997</v>
      </c>
      <c r="C42" s="26">
        <f t="shared" si="0"/>
        <v>0.44084331077254679</v>
      </c>
      <c r="D42" s="40">
        <f t="shared" si="1"/>
        <v>9.7284610849056623</v>
      </c>
      <c r="E42" s="26">
        <f t="shared" si="2"/>
        <v>0.11697367355494859</v>
      </c>
      <c r="F42" s="42">
        <f t="shared" si="3"/>
        <v>0.55781698432749538</v>
      </c>
      <c r="O42" s="61"/>
      <c r="P42" s="60"/>
      <c r="Q42" s="62"/>
      <c r="R42" s="60"/>
    </row>
    <row r="43" spans="1:18" ht="15" x14ac:dyDescent="0.25">
      <c r="A43" s="32">
        <v>24</v>
      </c>
      <c r="B43" s="25">
        <v>40.6</v>
      </c>
      <c r="C43" s="26">
        <f t="shared" si="0"/>
        <v>0.52953368098714204</v>
      </c>
      <c r="D43" s="40">
        <f t="shared" si="1"/>
        <v>11.685666273584909</v>
      </c>
      <c r="E43" s="26">
        <f t="shared" si="2"/>
        <v>0.14056996122352725</v>
      </c>
      <c r="F43" s="42">
        <f t="shared" si="3"/>
        <v>0.67010364221066931</v>
      </c>
      <c r="O43" s="61"/>
      <c r="P43" s="60"/>
      <c r="Q43" s="62"/>
      <c r="R43" s="60"/>
    </row>
    <row r="44" spans="1:18" ht="15" x14ac:dyDescent="0.25">
      <c r="A44" s="32">
        <v>25</v>
      </c>
      <c r="B44" s="25">
        <v>38.4</v>
      </c>
      <c r="C44" s="26">
        <f t="shared" si="0"/>
        <v>0.50083973768242007</v>
      </c>
      <c r="D44" s="40">
        <f t="shared" si="1"/>
        <v>11.052452830188681</v>
      </c>
      <c r="E44" s="26">
        <f t="shared" si="2"/>
        <v>0.13293354846137942</v>
      </c>
      <c r="F44" s="42">
        <f t="shared" si="3"/>
        <v>0.63377328614379946</v>
      </c>
      <c r="O44" s="61"/>
      <c r="P44" s="60"/>
      <c r="Q44" s="62"/>
      <c r="R44" s="60"/>
    </row>
    <row r="45" spans="1:18" ht="15" x14ac:dyDescent="0.25">
      <c r="A45" s="33">
        <v>26</v>
      </c>
      <c r="B45" s="25">
        <v>52.1</v>
      </c>
      <c r="C45" s="26">
        <f t="shared" si="0"/>
        <v>0.67952474826182518</v>
      </c>
      <c r="D45" s="40">
        <f t="shared" si="1"/>
        <v>14.995645636792455</v>
      </c>
      <c r="E45" s="26">
        <f t="shared" si="2"/>
        <v>0.18052373048476933</v>
      </c>
      <c r="F45" s="42">
        <f t="shared" si="3"/>
        <v>0.86004847874659451</v>
      </c>
      <c r="O45" s="61"/>
      <c r="P45" s="60"/>
      <c r="Q45" s="62"/>
      <c r="R45" s="60"/>
    </row>
    <row r="46" spans="1:18" ht="15" x14ac:dyDescent="0.25">
      <c r="A46" s="32">
        <v>27</v>
      </c>
      <c r="B46" s="25">
        <v>54.6</v>
      </c>
      <c r="C46" s="26">
        <f t="shared" si="0"/>
        <v>0.71213150201719111</v>
      </c>
      <c r="D46" s="40">
        <f t="shared" si="1"/>
        <v>15.715206367924532</v>
      </c>
      <c r="E46" s="26">
        <f t="shared" si="2"/>
        <v>0.18921737346298428</v>
      </c>
      <c r="F46" s="42">
        <f t="shared" si="3"/>
        <v>0.90134887548017539</v>
      </c>
      <c r="O46" s="61"/>
      <c r="P46" s="60"/>
      <c r="Q46" s="62"/>
      <c r="R46" s="60"/>
    </row>
    <row r="47" spans="1:18" ht="15" x14ac:dyDescent="0.25">
      <c r="A47" s="33">
        <v>28</v>
      </c>
      <c r="B47" s="25">
        <v>38.200000000000003</v>
      </c>
      <c r="C47" s="26">
        <f t="shared" si="0"/>
        <v>0.49823119738199084</v>
      </c>
      <c r="D47" s="40">
        <f t="shared" si="1"/>
        <v>10.994887971698118</v>
      </c>
      <c r="E47" s="26">
        <f t="shared" si="2"/>
        <v>0.13223943917630396</v>
      </c>
      <c r="F47" s="42">
        <f t="shared" si="3"/>
        <v>0.63047063655829483</v>
      </c>
      <c r="O47" s="61"/>
      <c r="P47" s="60"/>
      <c r="Q47" s="62"/>
      <c r="R47" s="60"/>
    </row>
    <row r="48" spans="1:18" ht="15" x14ac:dyDescent="0.25">
      <c r="A48" s="32">
        <v>29</v>
      </c>
      <c r="B48" s="25">
        <v>37.799999999999997</v>
      </c>
      <c r="C48" s="26">
        <f t="shared" si="0"/>
        <v>0.49301411678113222</v>
      </c>
      <c r="D48" s="40">
        <f t="shared" si="1"/>
        <v>10.879758254716982</v>
      </c>
      <c r="E48" s="26">
        <f t="shared" si="2"/>
        <v>0.13085127562444426</v>
      </c>
      <c r="F48" s="42">
        <f t="shared" si="3"/>
        <v>0.62386539240557648</v>
      </c>
      <c r="O48" s="61"/>
      <c r="P48" s="60"/>
      <c r="Q48" s="62"/>
      <c r="R48" s="60"/>
    </row>
    <row r="49" spans="1:18" ht="15" x14ac:dyDescent="0.25">
      <c r="A49" s="32">
        <v>30</v>
      </c>
      <c r="B49" s="25">
        <v>44.8</v>
      </c>
      <c r="C49" s="26">
        <f t="shared" si="0"/>
        <v>0.58431302729615675</v>
      </c>
      <c r="D49" s="40">
        <f t="shared" si="1"/>
        <v>12.894528301886796</v>
      </c>
      <c r="E49" s="26">
        <f t="shared" si="2"/>
        <v>0.15515473328245036</v>
      </c>
      <c r="F49" s="42">
        <f t="shared" si="3"/>
        <v>0.73946776057860708</v>
      </c>
      <c r="O49" s="61"/>
      <c r="P49" s="60"/>
      <c r="Q49" s="62"/>
      <c r="R49" s="60"/>
    </row>
    <row r="50" spans="1:18" ht="15" x14ac:dyDescent="0.25">
      <c r="A50" s="33">
        <v>31</v>
      </c>
      <c r="B50" s="25">
        <v>34.200000000000003</v>
      </c>
      <c r="C50" s="26">
        <f t="shared" si="0"/>
        <v>0.44606039137340542</v>
      </c>
      <c r="D50" s="40">
        <f t="shared" si="1"/>
        <v>9.8435908018867941</v>
      </c>
      <c r="E50" s="26">
        <f t="shared" si="2"/>
        <v>0.11836110383959912</v>
      </c>
      <c r="F50" s="42">
        <f t="shared" si="3"/>
        <v>0.56442149521300455</v>
      </c>
      <c r="O50" s="61"/>
      <c r="P50" s="60"/>
      <c r="Q50" s="62"/>
      <c r="R50" s="60"/>
    </row>
    <row r="51" spans="1:18" ht="15" x14ac:dyDescent="0.25">
      <c r="A51" s="32">
        <v>32</v>
      </c>
      <c r="B51" s="25">
        <v>39.299999999999997</v>
      </c>
      <c r="C51" s="26">
        <f t="shared" si="0"/>
        <v>0.51257816903435172</v>
      </c>
      <c r="D51" s="40">
        <f t="shared" si="1"/>
        <v>11.311494693396229</v>
      </c>
      <c r="E51" s="26">
        <f t="shared" si="2"/>
        <v>0.13605726721715994</v>
      </c>
      <c r="F51" s="42">
        <f t="shared" si="3"/>
        <v>0.64863543625151165</v>
      </c>
      <c r="O51" s="61"/>
      <c r="P51" s="60"/>
      <c r="Q51" s="62"/>
      <c r="R51" s="60"/>
    </row>
    <row r="52" spans="1:18" ht="15" x14ac:dyDescent="0.25">
      <c r="A52" s="32">
        <v>33</v>
      </c>
      <c r="B52" s="25">
        <v>39</v>
      </c>
      <c r="C52" s="26">
        <f>($F$12/$F$16)*B52</f>
        <v>0.50866535858370787</v>
      </c>
      <c r="D52" s="40">
        <f t="shared" si="1"/>
        <v>11.22514740566038</v>
      </c>
      <c r="E52" s="26">
        <f>D52*($F$10/($F$14-D52+$F$15))</f>
        <v>0.13501598636191145</v>
      </c>
      <c r="F52" s="42">
        <f t="shared" si="3"/>
        <v>0.64368134494561935</v>
      </c>
      <c r="O52" s="61"/>
      <c r="P52" s="60"/>
      <c r="Q52" s="62"/>
      <c r="R52" s="60"/>
    </row>
    <row r="53" spans="1:18" ht="15" x14ac:dyDescent="0.25">
      <c r="A53" s="33">
        <v>34</v>
      </c>
      <c r="B53" s="25">
        <v>52.4</v>
      </c>
      <c r="C53" s="46" t="s">
        <v>34</v>
      </c>
      <c r="D53" s="40">
        <f>B53*$F$15/$F$14</f>
        <v>15.081992924528304</v>
      </c>
      <c r="E53" s="26">
        <f>D53*($F$10/($F$14-D53+$F$15))</f>
        <v>0.18156681589423168</v>
      </c>
      <c r="F53" s="42">
        <f t="shared" si="3"/>
        <v>0.18156681589423168</v>
      </c>
      <c r="O53" s="61"/>
      <c r="P53" s="60"/>
      <c r="Q53" s="62"/>
      <c r="R53" s="60"/>
    </row>
    <row r="54" spans="1:18" ht="15" x14ac:dyDescent="0.25">
      <c r="A54" s="32">
        <v>35</v>
      </c>
      <c r="B54" s="25">
        <v>39</v>
      </c>
      <c r="C54" s="26">
        <f t="shared" si="0"/>
        <v>0.50866535858370787</v>
      </c>
      <c r="D54" s="40">
        <f t="shared" si="1"/>
        <v>11.22514740566038</v>
      </c>
      <c r="E54" s="26">
        <f t="shared" si="2"/>
        <v>0.13501598636191145</v>
      </c>
      <c r="F54" s="42">
        <f t="shared" si="3"/>
        <v>0.64368134494561935</v>
      </c>
      <c r="O54" s="61"/>
      <c r="P54" s="60"/>
      <c r="Q54" s="62"/>
      <c r="R54" s="60"/>
    </row>
    <row r="55" spans="1:18" ht="15" x14ac:dyDescent="0.25">
      <c r="A55" s="32">
        <v>36</v>
      </c>
      <c r="B55" s="25">
        <v>37.1</v>
      </c>
      <c r="C55" s="26">
        <f t="shared" si="0"/>
        <v>0.4838842257296298</v>
      </c>
      <c r="D55" s="40">
        <f t="shared" si="1"/>
        <v>10.678281250000003</v>
      </c>
      <c r="E55" s="26">
        <f t="shared" si="2"/>
        <v>0.12842216591055139</v>
      </c>
      <c r="F55" s="42">
        <f t="shared" si="3"/>
        <v>0.61230639164018119</v>
      </c>
      <c r="O55" s="61"/>
      <c r="P55" s="60"/>
      <c r="Q55" s="62"/>
      <c r="R55" s="60"/>
    </row>
    <row r="56" spans="1:18" ht="15" x14ac:dyDescent="0.25">
      <c r="A56" s="33">
        <v>37</v>
      </c>
      <c r="B56" s="25">
        <v>45.8</v>
      </c>
      <c r="C56" s="26">
        <f t="shared" si="0"/>
        <v>0.59735572879830312</v>
      </c>
      <c r="D56" s="40">
        <f t="shared" si="1"/>
        <v>13.182352594339624</v>
      </c>
      <c r="E56" s="26">
        <f t="shared" si="2"/>
        <v>0.15862849144524988</v>
      </c>
      <c r="F56" s="42">
        <f t="shared" si="3"/>
        <v>0.75598422024355294</v>
      </c>
      <c r="O56" s="61"/>
      <c r="P56" s="60"/>
      <c r="Q56" s="62"/>
      <c r="R56" s="60"/>
    </row>
    <row r="57" spans="1:18" ht="15" x14ac:dyDescent="0.25">
      <c r="A57" s="32">
        <v>38</v>
      </c>
      <c r="B57" s="25">
        <v>36.6</v>
      </c>
      <c r="C57" s="26">
        <f t="shared" si="0"/>
        <v>0.47736287497855667</v>
      </c>
      <c r="D57" s="40">
        <f t="shared" si="1"/>
        <v>10.534369103773589</v>
      </c>
      <c r="E57" s="26">
        <f t="shared" si="2"/>
        <v>0.12668722506286878</v>
      </c>
      <c r="F57" s="42">
        <f t="shared" si="3"/>
        <v>0.60405010004142545</v>
      </c>
      <c r="O57" s="61"/>
      <c r="P57" s="60"/>
      <c r="Q57" s="62"/>
      <c r="R57" s="60"/>
    </row>
    <row r="58" spans="1:18" ht="15" x14ac:dyDescent="0.25">
      <c r="A58" s="32">
        <v>40</v>
      </c>
      <c r="B58" s="25">
        <v>40.1</v>
      </c>
      <c r="C58" s="26">
        <f t="shared" si="0"/>
        <v>0.52301233023606886</v>
      </c>
      <c r="D58" s="40">
        <f t="shared" si="1"/>
        <v>11.541754127358493</v>
      </c>
      <c r="E58" s="26">
        <f t="shared" si="2"/>
        <v>0.13883421795153622</v>
      </c>
      <c r="F58" s="42">
        <f t="shared" si="3"/>
        <v>0.66184654818760502</v>
      </c>
      <c r="O58" s="61"/>
      <c r="P58" s="60"/>
      <c r="Q58" s="62"/>
      <c r="R58" s="60"/>
    </row>
    <row r="59" spans="1:18" ht="15" x14ac:dyDescent="0.25">
      <c r="A59" s="33">
        <v>41</v>
      </c>
      <c r="B59" s="25">
        <v>50.6</v>
      </c>
      <c r="C59" s="26">
        <f t="shared" si="0"/>
        <v>0.65996069600860563</v>
      </c>
      <c r="D59" s="40">
        <f t="shared" si="1"/>
        <v>14.563909198113212</v>
      </c>
      <c r="E59" s="26">
        <f t="shared" si="2"/>
        <v>0.17530892406025661</v>
      </c>
      <c r="F59" s="42">
        <f t="shared" si="3"/>
        <v>0.8352696200688623</v>
      </c>
      <c r="O59" s="61"/>
      <c r="P59" s="60"/>
      <c r="Q59" s="62"/>
      <c r="R59" s="60"/>
    </row>
    <row r="60" spans="1:18" ht="15" x14ac:dyDescent="0.25">
      <c r="A60" s="32">
        <v>42</v>
      </c>
      <c r="B60" s="25">
        <v>39.299999999999997</v>
      </c>
      <c r="C60" s="26">
        <f t="shared" si="0"/>
        <v>0.51257816903435172</v>
      </c>
      <c r="D60" s="40">
        <f t="shared" si="1"/>
        <v>11.311494693396229</v>
      </c>
      <c r="E60" s="26">
        <f t="shared" si="2"/>
        <v>0.13605726721715994</v>
      </c>
      <c r="F60" s="42">
        <f t="shared" si="3"/>
        <v>0.64863543625151165</v>
      </c>
      <c r="O60" s="61"/>
      <c r="P60" s="60"/>
      <c r="Q60" s="62"/>
      <c r="R60" s="60"/>
    </row>
    <row r="61" spans="1:18" ht="15" x14ac:dyDescent="0.25">
      <c r="A61" s="32">
        <v>43</v>
      </c>
      <c r="B61" s="25">
        <v>38.799999999999997</v>
      </c>
      <c r="C61" s="26">
        <f t="shared" si="0"/>
        <v>0.50605681828327853</v>
      </c>
      <c r="D61" s="40">
        <f t="shared" si="1"/>
        <v>11.167582547169813</v>
      </c>
      <c r="E61" s="26">
        <f t="shared" si="2"/>
        <v>0.13432182205345627</v>
      </c>
      <c r="F61" s="42">
        <f t="shared" si="3"/>
        <v>0.64037864033673486</v>
      </c>
      <c r="O61" s="61"/>
      <c r="P61" s="60"/>
      <c r="Q61" s="62"/>
      <c r="R61" s="60"/>
    </row>
    <row r="62" spans="1:18" ht="15" x14ac:dyDescent="0.25">
      <c r="A62" s="33">
        <v>44</v>
      </c>
      <c r="B62" s="25">
        <v>35.200000000000003</v>
      </c>
      <c r="C62" s="26">
        <f t="shared" si="0"/>
        <v>0.45910309287555179</v>
      </c>
      <c r="D62" s="40">
        <f t="shared" si="1"/>
        <v>10.131415094339626</v>
      </c>
      <c r="E62" s="26">
        <f t="shared" si="2"/>
        <v>0.12183000025393874</v>
      </c>
      <c r="F62" s="42">
        <f t="shared" si="3"/>
        <v>0.58093309312949049</v>
      </c>
      <c r="O62" s="61"/>
      <c r="P62" s="60"/>
      <c r="Q62" s="62"/>
      <c r="R62" s="60"/>
    </row>
    <row r="63" spans="1:18" ht="15" x14ac:dyDescent="0.25">
      <c r="A63" s="32">
        <v>45</v>
      </c>
      <c r="B63" s="25">
        <v>46.1</v>
      </c>
      <c r="C63" s="26">
        <f t="shared" si="0"/>
        <v>0.60126853924894708</v>
      </c>
      <c r="D63" s="40">
        <f t="shared" si="1"/>
        <v>13.268699882075476</v>
      </c>
      <c r="E63" s="26">
        <f t="shared" si="2"/>
        <v>0.15967070843063896</v>
      </c>
      <c r="F63" s="42">
        <f t="shared" si="3"/>
        <v>0.76093924767958598</v>
      </c>
      <c r="O63" s="61"/>
      <c r="P63" s="60"/>
      <c r="Q63" s="62"/>
      <c r="R63" s="60"/>
    </row>
    <row r="64" spans="1:18" ht="15" x14ac:dyDescent="0.25">
      <c r="A64" s="32">
        <v>46</v>
      </c>
      <c r="B64" s="25">
        <v>36.700000000000003</v>
      </c>
      <c r="C64" s="26">
        <f t="shared" si="0"/>
        <v>0.47866714512877129</v>
      </c>
      <c r="D64" s="40">
        <f t="shared" si="1"/>
        <v>10.563151533018871</v>
      </c>
      <c r="E64" s="26">
        <f t="shared" si="2"/>
        <v>0.12703420406511248</v>
      </c>
      <c r="F64" s="42">
        <f t="shared" si="3"/>
        <v>0.60570134919388374</v>
      </c>
      <c r="O64" s="61"/>
      <c r="P64" s="60"/>
      <c r="Q64" s="62"/>
      <c r="R64" s="60"/>
    </row>
    <row r="65" spans="1:18" ht="15" x14ac:dyDescent="0.25">
      <c r="A65" s="33">
        <v>47</v>
      </c>
      <c r="B65" s="25">
        <v>39</v>
      </c>
      <c r="C65" s="26">
        <f t="shared" si="0"/>
        <v>0.50866535858370787</v>
      </c>
      <c r="D65" s="40">
        <f t="shared" si="1"/>
        <v>11.22514740566038</v>
      </c>
      <c r="E65" s="26">
        <f t="shared" si="2"/>
        <v>0.13501598636191145</v>
      </c>
      <c r="F65" s="42">
        <f t="shared" si="3"/>
        <v>0.64368134494561935</v>
      </c>
      <c r="O65" s="61"/>
      <c r="P65" s="60"/>
      <c r="Q65" s="62"/>
      <c r="R65" s="60"/>
    </row>
    <row r="66" spans="1:18" ht="15" x14ac:dyDescent="0.25">
      <c r="A66" s="32">
        <v>48</v>
      </c>
      <c r="B66" s="25">
        <v>54.6</v>
      </c>
      <c r="C66" s="26">
        <f t="shared" si="0"/>
        <v>0.71213150201719111</v>
      </c>
      <c r="D66" s="40">
        <f t="shared" si="1"/>
        <v>15.715206367924532</v>
      </c>
      <c r="E66" s="26">
        <f t="shared" si="2"/>
        <v>0.18921737346298428</v>
      </c>
      <c r="F66" s="42">
        <f t="shared" si="3"/>
        <v>0.90134887548017539</v>
      </c>
      <c r="O66" s="61"/>
      <c r="P66" s="60"/>
      <c r="Q66" s="62"/>
      <c r="R66" s="60"/>
    </row>
    <row r="67" spans="1:18" ht="15" x14ac:dyDescent="0.25">
      <c r="A67" s="32">
        <v>49</v>
      </c>
      <c r="B67" s="25">
        <v>50.7</v>
      </c>
      <c r="C67" s="26">
        <f t="shared" si="0"/>
        <v>0.66126496615882024</v>
      </c>
      <c r="D67" s="40">
        <f t="shared" si="1"/>
        <v>14.592691627358496</v>
      </c>
      <c r="E67" s="26">
        <f t="shared" si="2"/>
        <v>0.175656545645066</v>
      </c>
      <c r="F67" s="42">
        <f t="shared" si="3"/>
        <v>0.83692151180388619</v>
      </c>
      <c r="O67" s="61"/>
      <c r="P67" s="60"/>
      <c r="Q67" s="62"/>
      <c r="R67" s="60"/>
    </row>
    <row r="68" spans="1:18" ht="15" x14ac:dyDescent="0.25">
      <c r="A68" s="33">
        <v>50</v>
      </c>
      <c r="B68" s="25">
        <v>39.700000000000003</v>
      </c>
      <c r="C68" s="26">
        <f t="shared" si="0"/>
        <v>0.5177952496352104</v>
      </c>
      <c r="D68" s="40">
        <f t="shared" si="1"/>
        <v>11.426624410377361</v>
      </c>
      <c r="E68" s="26">
        <f t="shared" si="2"/>
        <v>0.13744570589409746</v>
      </c>
      <c r="F68" s="42">
        <f t="shared" si="3"/>
        <v>0.65524095552930783</v>
      </c>
      <c r="O68" s="61"/>
      <c r="P68" s="60"/>
      <c r="Q68" s="62"/>
      <c r="R68" s="60"/>
    </row>
    <row r="69" spans="1:18" ht="15" x14ac:dyDescent="0.25">
      <c r="A69" s="32">
        <v>51</v>
      </c>
      <c r="B69" s="25">
        <v>38.200000000000003</v>
      </c>
      <c r="C69" s="26">
        <f t="shared" si="0"/>
        <v>0.49823119738199084</v>
      </c>
      <c r="D69" s="40">
        <f t="shared" si="1"/>
        <v>10.994887971698118</v>
      </c>
      <c r="E69" s="26">
        <f t="shared" si="2"/>
        <v>0.13223943917630396</v>
      </c>
      <c r="F69" s="42">
        <f t="shared" si="3"/>
        <v>0.63047063655829483</v>
      </c>
      <c r="O69" s="61"/>
      <c r="P69" s="60"/>
      <c r="Q69" s="62"/>
      <c r="R69" s="60"/>
    </row>
    <row r="70" spans="1:18" ht="15" x14ac:dyDescent="0.25">
      <c r="A70" s="32">
        <v>52</v>
      </c>
      <c r="B70" s="25">
        <v>35.1</v>
      </c>
      <c r="C70" s="26">
        <f>($F$12/$F$16)*B70</f>
        <v>0.45779882272533712</v>
      </c>
      <c r="D70" s="40">
        <f t="shared" si="1"/>
        <v>10.102632665094342</v>
      </c>
      <c r="E70" s="26">
        <f t="shared" si="2"/>
        <v>0.12148308999413174</v>
      </c>
      <c r="F70" s="42">
        <f>SUM(C70,E70)</f>
        <v>0.57928191271946883</v>
      </c>
      <c r="O70" s="61"/>
      <c r="P70" s="60"/>
      <c r="Q70" s="62"/>
      <c r="R70" s="60"/>
    </row>
    <row r="71" spans="1:18" ht="15" x14ac:dyDescent="0.25">
      <c r="A71" s="33">
        <v>53</v>
      </c>
      <c r="B71" s="25">
        <v>46.3</v>
      </c>
      <c r="C71" s="26">
        <f t="shared" ref="C71:C89" si="4">($F$12/$F$16)*B71</f>
        <v>0.60387707954937619</v>
      </c>
      <c r="D71" s="40">
        <f t="shared" si="1"/>
        <v>13.326264740566041</v>
      </c>
      <c r="E71" s="26">
        <f t="shared" si="2"/>
        <v>0.16036554271459721</v>
      </c>
      <c r="F71" s="42">
        <f t="shared" si="3"/>
        <v>0.76424262226397344</v>
      </c>
      <c r="O71" s="61"/>
      <c r="P71" s="60"/>
      <c r="Q71" s="62"/>
      <c r="R71" s="60"/>
    </row>
    <row r="72" spans="1:18" ht="15" x14ac:dyDescent="0.25">
      <c r="A72" s="32">
        <v>54</v>
      </c>
      <c r="B72" s="25">
        <v>36.9</v>
      </c>
      <c r="C72" s="26">
        <f t="shared" si="4"/>
        <v>0.48127568542920052</v>
      </c>
      <c r="D72" s="40">
        <f t="shared" si="1"/>
        <v>10.620716391509434</v>
      </c>
      <c r="E72" s="26">
        <f t="shared" si="2"/>
        <v>0.12772817582035742</v>
      </c>
      <c r="F72" s="42">
        <f t="shared" si="3"/>
        <v>0.60900386124955797</v>
      </c>
      <c r="O72" s="61"/>
      <c r="P72" s="60"/>
      <c r="Q72" s="62"/>
      <c r="R72" s="60"/>
    </row>
    <row r="73" spans="1:18" ht="15" x14ac:dyDescent="0.25">
      <c r="A73" s="32">
        <v>55</v>
      </c>
      <c r="B73" s="25">
        <v>39.299999999999997</v>
      </c>
      <c r="C73" s="26">
        <f t="shared" si="4"/>
        <v>0.51257816903435172</v>
      </c>
      <c r="D73" s="40">
        <f t="shared" si="1"/>
        <v>11.311494693396229</v>
      </c>
      <c r="E73" s="26">
        <f t="shared" si="2"/>
        <v>0.13605726721715994</v>
      </c>
      <c r="F73" s="42">
        <f t="shared" si="3"/>
        <v>0.64863543625151165</v>
      </c>
      <c r="O73" s="61"/>
      <c r="P73" s="60"/>
      <c r="Q73" s="62"/>
      <c r="R73" s="60"/>
    </row>
    <row r="74" spans="1:18" ht="15" x14ac:dyDescent="0.25">
      <c r="A74" s="33">
        <v>56</v>
      </c>
      <c r="B74" s="25">
        <v>54.7</v>
      </c>
      <c r="C74" s="26">
        <f t="shared" si="4"/>
        <v>0.71343577216740572</v>
      </c>
      <c r="D74" s="40">
        <f t="shared" si="1"/>
        <v>15.743988797169816</v>
      </c>
      <c r="E74" s="26">
        <f t="shared" si="2"/>
        <v>0.18956517897068997</v>
      </c>
      <c r="F74" s="42">
        <f t="shared" si="3"/>
        <v>0.90300095113809564</v>
      </c>
      <c r="O74" s="61"/>
      <c r="P74" s="60"/>
      <c r="Q74" s="62"/>
      <c r="R74" s="60"/>
    </row>
    <row r="75" spans="1:18" ht="15" x14ac:dyDescent="0.25">
      <c r="A75" s="32">
        <v>57</v>
      </c>
      <c r="B75" s="25">
        <v>50.6</v>
      </c>
      <c r="C75" s="26">
        <f t="shared" si="4"/>
        <v>0.65996069600860563</v>
      </c>
      <c r="D75" s="40">
        <f t="shared" si="1"/>
        <v>14.563909198113212</v>
      </c>
      <c r="E75" s="26">
        <f t="shared" si="2"/>
        <v>0.17530892406025661</v>
      </c>
      <c r="F75" s="42">
        <f t="shared" si="3"/>
        <v>0.8352696200688623</v>
      </c>
      <c r="O75" s="61"/>
      <c r="P75" s="60"/>
      <c r="Q75" s="62"/>
      <c r="R75" s="60"/>
    </row>
    <row r="76" spans="1:18" ht="15" x14ac:dyDescent="0.25">
      <c r="A76" s="32">
        <v>58</v>
      </c>
      <c r="B76" s="25">
        <v>40</v>
      </c>
      <c r="C76" s="26">
        <f t="shared" si="4"/>
        <v>0.52170806008585424</v>
      </c>
      <c r="D76" s="40">
        <f t="shared" si="1"/>
        <v>11.51297169811321</v>
      </c>
      <c r="E76" s="26">
        <f t="shared" si="2"/>
        <v>0.1384870830574364</v>
      </c>
      <c r="F76" s="42">
        <f t="shared" si="3"/>
        <v>0.66019514314329064</v>
      </c>
      <c r="O76" s="61"/>
      <c r="P76" s="60"/>
      <c r="Q76" s="62"/>
      <c r="R76" s="60"/>
    </row>
    <row r="77" spans="1:18" ht="15" x14ac:dyDescent="0.25">
      <c r="A77" s="33">
        <v>59</v>
      </c>
      <c r="B77" s="25">
        <v>37.6</v>
      </c>
      <c r="C77" s="26">
        <f t="shared" si="4"/>
        <v>0.49040557648070299</v>
      </c>
      <c r="D77" s="40">
        <f t="shared" si="1"/>
        <v>10.822193396226417</v>
      </c>
      <c r="E77" s="26">
        <f t="shared" si="2"/>
        <v>0.13015722135620653</v>
      </c>
      <c r="F77" s="42">
        <f t="shared" si="3"/>
        <v>0.62056279783690949</v>
      </c>
      <c r="O77" s="61"/>
      <c r="P77" s="60"/>
      <c r="Q77" s="62"/>
      <c r="R77" s="60"/>
    </row>
    <row r="78" spans="1:18" ht="15" x14ac:dyDescent="0.25">
      <c r="A78" s="32">
        <v>60</v>
      </c>
      <c r="B78" s="25">
        <v>35.200000000000003</v>
      </c>
      <c r="C78" s="26">
        <f t="shared" si="4"/>
        <v>0.45910309287555179</v>
      </c>
      <c r="D78" s="40">
        <f t="shared" si="1"/>
        <v>10.131415094339626</v>
      </c>
      <c r="E78" s="26">
        <f t="shared" si="2"/>
        <v>0.12183000025393874</v>
      </c>
      <c r="F78" s="42">
        <f t="shared" si="3"/>
        <v>0.58093309312949049</v>
      </c>
      <c r="O78" s="61"/>
      <c r="P78" s="60"/>
      <c r="Q78" s="62"/>
      <c r="R78" s="60"/>
    </row>
    <row r="79" spans="1:18" ht="15" x14ac:dyDescent="0.25">
      <c r="A79" s="33">
        <v>61</v>
      </c>
      <c r="B79" s="25">
        <v>46.1</v>
      </c>
      <c r="C79" s="26">
        <f t="shared" si="4"/>
        <v>0.60126853924894708</v>
      </c>
      <c r="D79" s="40">
        <f t="shared" si="1"/>
        <v>13.268699882075476</v>
      </c>
      <c r="E79" s="26">
        <f t="shared" si="2"/>
        <v>0.15967070843063896</v>
      </c>
      <c r="F79" s="42">
        <f t="shared" si="3"/>
        <v>0.76093924767958598</v>
      </c>
      <c r="O79" s="61"/>
      <c r="P79" s="60"/>
      <c r="Q79" s="62"/>
      <c r="R79" s="60"/>
    </row>
    <row r="80" spans="1:18" ht="15" x14ac:dyDescent="0.25">
      <c r="A80" s="32">
        <v>62</v>
      </c>
      <c r="B80" s="25">
        <v>37</v>
      </c>
      <c r="C80" s="26">
        <f t="shared" si="4"/>
        <v>0.48257995557941519</v>
      </c>
      <c r="D80" s="40">
        <f t="shared" si="1"/>
        <v>10.649498820754719</v>
      </c>
      <c r="E80" s="26">
        <f t="shared" si="2"/>
        <v>0.12807516857354037</v>
      </c>
      <c r="F80" s="42">
        <f t="shared" si="3"/>
        <v>0.61065512415295553</v>
      </c>
      <c r="O80" s="61"/>
      <c r="P80" s="60"/>
      <c r="Q80" s="62"/>
      <c r="R80" s="60"/>
    </row>
    <row r="81" spans="1:18" ht="15" x14ac:dyDescent="0.25">
      <c r="A81" s="32">
        <v>63</v>
      </c>
      <c r="B81" s="25">
        <v>46</v>
      </c>
      <c r="C81" s="26">
        <f t="shared" si="4"/>
        <v>0.59996426909873235</v>
      </c>
      <c r="D81" s="40">
        <f t="shared" si="1"/>
        <v>13.239917452830191</v>
      </c>
      <c r="E81" s="26">
        <f t="shared" si="2"/>
        <v>0.15932329817686053</v>
      </c>
      <c r="F81" s="42">
        <f t="shared" si="3"/>
        <v>0.75928756727559288</v>
      </c>
      <c r="O81" s="61"/>
      <c r="P81" s="60"/>
      <c r="Q81" s="62"/>
      <c r="R81" s="60"/>
    </row>
    <row r="82" spans="1:18" ht="15" x14ac:dyDescent="0.25">
      <c r="A82" s="33">
        <v>64</v>
      </c>
      <c r="B82" s="25">
        <v>54.9</v>
      </c>
      <c r="C82" s="26">
        <f t="shared" si="4"/>
        <v>0.71604431246783495</v>
      </c>
      <c r="D82" s="40">
        <f t="shared" si="1"/>
        <v>15.80155365566038</v>
      </c>
      <c r="E82" s="26">
        <f t="shared" si="2"/>
        <v>0.19026080378601987</v>
      </c>
      <c r="F82" s="42">
        <f t="shared" si="3"/>
        <v>0.90630511625385479</v>
      </c>
      <c r="O82" s="61"/>
      <c r="P82" s="60"/>
      <c r="Q82" s="62"/>
      <c r="R82" s="60"/>
    </row>
    <row r="83" spans="1:18" ht="15" x14ac:dyDescent="0.25">
      <c r="A83" s="32">
        <v>65</v>
      </c>
      <c r="B83" s="25">
        <v>50.6</v>
      </c>
      <c r="C83" s="26">
        <f t="shared" si="4"/>
        <v>0.65996069600860563</v>
      </c>
      <c r="D83" s="40">
        <f t="shared" si="1"/>
        <v>14.563909198113212</v>
      </c>
      <c r="E83" s="26">
        <f t="shared" si="2"/>
        <v>0.17530892406025661</v>
      </c>
      <c r="F83" s="42">
        <f t="shared" si="3"/>
        <v>0.8352696200688623</v>
      </c>
      <c r="O83" s="61"/>
      <c r="P83" s="60"/>
      <c r="Q83" s="62"/>
      <c r="R83" s="60"/>
    </row>
    <row r="84" spans="1:18" ht="15" x14ac:dyDescent="0.25">
      <c r="A84" s="32">
        <v>66</v>
      </c>
      <c r="B84" s="25">
        <v>39.5</v>
      </c>
      <c r="C84" s="26">
        <f t="shared" si="4"/>
        <v>0.51518670933478106</v>
      </c>
      <c r="D84" s="40">
        <f t="shared" si="1"/>
        <v>11.369059551886796</v>
      </c>
      <c r="E84" s="26">
        <f t="shared" si="2"/>
        <v>0.13675147738342963</v>
      </c>
      <c r="F84" s="42">
        <f t="shared" si="3"/>
        <v>0.65193818671821069</v>
      </c>
      <c r="O84" s="61"/>
      <c r="P84" s="60"/>
      <c r="Q84" s="62"/>
      <c r="R84" s="60"/>
    </row>
    <row r="85" spans="1:18" ht="15" x14ac:dyDescent="0.25">
      <c r="A85" s="33">
        <v>67</v>
      </c>
      <c r="B85" s="25">
        <v>39.1</v>
      </c>
      <c r="C85" s="26">
        <f>($F$12/$F$16)*B85</f>
        <v>0.50996962873392249</v>
      </c>
      <c r="D85" s="40">
        <f t="shared" ref="D85:D89" si="5">B85*$F$15/$F$14</f>
        <v>11.253929834905664</v>
      </c>
      <c r="E85" s="26">
        <f t="shared" ref="E85:E89" si="6">D85*($F$10/($F$14-D85+$F$15))</f>
        <v>0.13536307539456133</v>
      </c>
      <c r="F85" s="42">
        <f t="shared" ref="F85:F98" si="7">SUM(C85,E85)</f>
        <v>0.64533270412848376</v>
      </c>
      <c r="O85" s="61"/>
      <c r="P85" s="60"/>
      <c r="Q85" s="62"/>
      <c r="R85" s="60"/>
    </row>
    <row r="86" spans="1:18" ht="15" x14ac:dyDescent="0.25">
      <c r="A86" s="32">
        <v>68</v>
      </c>
      <c r="B86" s="25">
        <v>34.799999999999997</v>
      </c>
      <c r="C86" s="26">
        <f t="shared" si="4"/>
        <v>0.45388601227469316</v>
      </c>
      <c r="D86" s="40">
        <f t="shared" si="5"/>
        <v>10.016285377358493</v>
      </c>
      <c r="E86" s="26">
        <f t="shared" si="6"/>
        <v>0.12044238670696414</v>
      </c>
      <c r="F86" s="42">
        <f t="shared" si="7"/>
        <v>0.57432839898165733</v>
      </c>
      <c r="O86" s="61"/>
      <c r="P86" s="60"/>
      <c r="Q86" s="62"/>
      <c r="R86" s="60"/>
    </row>
    <row r="87" spans="1:18" ht="15" x14ac:dyDescent="0.25">
      <c r="A87" s="32">
        <v>69</v>
      </c>
      <c r="B87" s="25">
        <v>45.6</v>
      </c>
      <c r="C87" s="26">
        <f t="shared" si="4"/>
        <v>0.59474718849787389</v>
      </c>
      <c r="D87" s="40">
        <f t="shared" si="5"/>
        <v>13.124787735849059</v>
      </c>
      <c r="E87" s="26">
        <f t="shared" si="6"/>
        <v>0.15793370308096052</v>
      </c>
      <c r="F87" s="42">
        <f t="shared" si="7"/>
        <v>0.75268089157883444</v>
      </c>
      <c r="O87" s="61"/>
      <c r="P87" s="60"/>
      <c r="Q87" s="62"/>
      <c r="R87" s="60"/>
    </row>
    <row r="88" spans="1:18" ht="15" x14ac:dyDescent="0.25">
      <c r="A88" s="32">
        <v>70</v>
      </c>
      <c r="B88" s="25">
        <v>36.9</v>
      </c>
      <c r="C88" s="26">
        <f t="shared" si="4"/>
        <v>0.48127568542920052</v>
      </c>
      <c r="D88" s="40">
        <f t="shared" si="5"/>
        <v>10.620716391509434</v>
      </c>
      <c r="E88" s="26">
        <f t="shared" si="6"/>
        <v>0.12772817582035742</v>
      </c>
      <c r="F88" s="42">
        <f t="shared" si="7"/>
        <v>0.60900386124955797</v>
      </c>
      <c r="O88" s="61"/>
      <c r="P88" s="60"/>
      <c r="Q88" s="62"/>
      <c r="R88" s="60"/>
    </row>
    <row r="89" spans="1:18" ht="15" x14ac:dyDescent="0.25">
      <c r="A89" s="33">
        <v>71</v>
      </c>
      <c r="B89" s="25">
        <v>39.4</v>
      </c>
      <c r="C89" s="26">
        <f t="shared" si="4"/>
        <v>0.51388243918456644</v>
      </c>
      <c r="D89" s="40">
        <f t="shared" si="5"/>
        <v>11.340277122641512</v>
      </c>
      <c r="E89" s="26">
        <f t="shared" si="6"/>
        <v>0.13640437000729047</v>
      </c>
      <c r="F89" s="42">
        <f t="shared" si="7"/>
        <v>0.65028680919185688</v>
      </c>
      <c r="O89" s="61"/>
      <c r="P89" s="60"/>
      <c r="Q89" s="62"/>
      <c r="R89" s="60"/>
    </row>
    <row r="90" spans="1:18" ht="15" x14ac:dyDescent="0.25">
      <c r="A90" s="32">
        <v>72</v>
      </c>
      <c r="B90" s="25">
        <v>55.4</v>
      </c>
      <c r="C90" s="26">
        <f>($F$12/$F$16)*B90</f>
        <v>0.72256566321890814</v>
      </c>
      <c r="D90" s="40">
        <f>B90*$F$15/$F$14</f>
        <v>15.945465801886796</v>
      </c>
      <c r="E90" s="26">
        <f>D90*($F$10/($F$14-D90+$F$15))</f>
        <v>0.19199994632812903</v>
      </c>
      <c r="F90" s="42">
        <f>SUM(C90,E90)</f>
        <v>0.91456560954703714</v>
      </c>
      <c r="O90" s="61"/>
      <c r="P90" s="60"/>
      <c r="Q90" s="62"/>
      <c r="R90" s="60"/>
    </row>
    <row r="91" spans="1:18" ht="15" x14ac:dyDescent="0.25">
      <c r="A91" s="32"/>
      <c r="B91" s="35">
        <f>SUM(B20:B90)</f>
        <v>3007.099999999999</v>
      </c>
      <c r="C91" s="26"/>
      <c r="D91" s="40"/>
      <c r="E91" s="26"/>
      <c r="F91" s="42"/>
      <c r="K91" s="55" t="s">
        <v>27</v>
      </c>
      <c r="M91" t="s">
        <v>28</v>
      </c>
      <c r="N91" t="s">
        <v>29</v>
      </c>
      <c r="O91" s="61"/>
      <c r="P91" s="60"/>
      <c r="Q91" s="62"/>
      <c r="R91" s="60"/>
    </row>
    <row r="92" spans="1:18" ht="15" x14ac:dyDescent="0.25">
      <c r="A92" s="32" t="s">
        <v>30</v>
      </c>
      <c r="B92" s="56">
        <v>39.299999999999997</v>
      </c>
      <c r="C92" s="46" t="s">
        <v>34</v>
      </c>
      <c r="D92" s="40">
        <f>B92*$F$15/$F$14</f>
        <v>11.311494693396229</v>
      </c>
      <c r="E92" s="26">
        <f>D92*($F$10/($F$14-D92+$F$15))</f>
        <v>0.13605726721715994</v>
      </c>
      <c r="F92" s="42">
        <f>SUM(C92,E92)</f>
        <v>0.13605726721715994</v>
      </c>
      <c r="K92" s="55"/>
      <c r="L92" s="1"/>
      <c r="O92" s="61"/>
      <c r="P92" s="60"/>
      <c r="Q92" s="62"/>
      <c r="R92" s="60"/>
    </row>
    <row r="93" spans="1:18" ht="15" x14ac:dyDescent="0.25">
      <c r="A93" s="32" t="s">
        <v>31</v>
      </c>
      <c r="B93" s="56">
        <v>57.9</v>
      </c>
      <c r="C93" s="26">
        <f>N93</f>
        <v>0.9483594000000013</v>
      </c>
      <c r="D93" s="40">
        <f>B93*$F$15/$F$14</f>
        <v>16.665026533018871</v>
      </c>
      <c r="E93" s="26">
        <f>D93*($F$10/($F$14-D93+$F$15))</f>
        <v>0.20069738448488547</v>
      </c>
      <c r="F93" s="42">
        <f>SUM(C93,E93)</f>
        <v>1.1490567844848867</v>
      </c>
      <c r="H93" s="60"/>
      <c r="J93" s="32" t="s">
        <v>31</v>
      </c>
      <c r="K93" s="75">
        <v>53.256999999999998</v>
      </c>
      <c r="L93" s="75">
        <v>54.36</v>
      </c>
      <c r="M93" s="57">
        <f>L93-K93</f>
        <v>1.1030000000000015</v>
      </c>
      <c r="N93" s="58">
        <f>M93*0.8598</f>
        <v>0.9483594000000013</v>
      </c>
      <c r="O93" s="61"/>
      <c r="P93" s="60"/>
      <c r="Q93" s="62"/>
      <c r="R93" s="60"/>
    </row>
    <row r="94" spans="1:18" ht="15" x14ac:dyDescent="0.25">
      <c r="A94" s="32" t="s">
        <v>12</v>
      </c>
      <c r="B94" s="25">
        <v>45.2</v>
      </c>
      <c r="C94" s="26">
        <f>($F$12/$F$16)*B94</f>
        <v>0.58953010789701532</v>
      </c>
      <c r="D94" s="40">
        <f t="shared" ref="D94:D98" si="8">B94*$F$15/$F$14</f>
        <v>13.009658018867929</v>
      </c>
      <c r="E94" s="26">
        <f t="shared" ref="E94:E98" si="9">D94*($F$10/($F$14-D94+$F$15))</f>
        <v>0.15654418145143248</v>
      </c>
      <c r="F94" s="42">
        <f>SUM(C94,E94)</f>
        <v>0.74607428934844777</v>
      </c>
      <c r="K94" s="1"/>
      <c r="L94" s="1"/>
      <c r="M94" t="s">
        <v>28</v>
      </c>
      <c r="O94" s="61"/>
      <c r="P94" s="60"/>
      <c r="Q94" s="62"/>
      <c r="R94" s="60"/>
    </row>
    <row r="95" spans="1:18" ht="15" x14ac:dyDescent="0.25">
      <c r="A95" s="32" t="s">
        <v>32</v>
      </c>
      <c r="B95" s="25">
        <v>66.7</v>
      </c>
      <c r="C95" s="26">
        <f>N95</f>
        <v>1.0837779000000001</v>
      </c>
      <c r="D95" s="40">
        <f t="shared" si="8"/>
        <v>19.197880306603778</v>
      </c>
      <c r="E95" s="26">
        <f t="shared" si="9"/>
        <v>0.23133526177815908</v>
      </c>
      <c r="F95" s="42">
        <f>SUM(C95,E95)</f>
        <v>1.3151131617781591</v>
      </c>
      <c r="H95" s="60"/>
      <c r="J95" s="32" t="s">
        <v>32</v>
      </c>
      <c r="K95" s="76">
        <v>121816.6</v>
      </c>
      <c r="L95" s="76">
        <v>123077.1</v>
      </c>
      <c r="M95" s="57">
        <f>L95-K95</f>
        <v>1260.5</v>
      </c>
      <c r="N95" s="58">
        <f>M95*0.0008598</f>
        <v>1.0837779000000001</v>
      </c>
      <c r="O95" s="61"/>
      <c r="P95" s="60"/>
      <c r="Q95" s="62"/>
      <c r="R95" s="60"/>
    </row>
    <row r="96" spans="1:18" ht="15" x14ac:dyDescent="0.25">
      <c r="A96" s="32" t="s">
        <v>13</v>
      </c>
      <c r="B96" s="25">
        <v>71.7</v>
      </c>
      <c r="C96" s="26">
        <f>($F$12/$F$16)*B96</f>
        <v>0.93516169770389379</v>
      </c>
      <c r="D96" s="40">
        <f t="shared" si="8"/>
        <v>20.637001768867933</v>
      </c>
      <c r="E96" s="26">
        <f t="shared" si="9"/>
        <v>0.24875905024854522</v>
      </c>
      <c r="F96" s="42">
        <f t="shared" si="7"/>
        <v>1.183920747952439</v>
      </c>
      <c r="L96" s="1"/>
      <c r="O96" s="61"/>
      <c r="P96" s="60"/>
      <c r="Q96" s="62"/>
      <c r="R96" s="60"/>
    </row>
    <row r="97" spans="1:18" ht="15" x14ac:dyDescent="0.25">
      <c r="A97" s="32" t="s">
        <v>14</v>
      </c>
      <c r="B97" s="25">
        <v>45.8</v>
      </c>
      <c r="C97" s="26">
        <f>($F$12/$F$16)*B97</f>
        <v>0.59735572879830312</v>
      </c>
      <c r="D97" s="40">
        <f t="shared" si="8"/>
        <v>13.182352594339624</v>
      </c>
      <c r="E97" s="26">
        <f t="shared" si="9"/>
        <v>0.15862849144524988</v>
      </c>
      <c r="F97" s="42">
        <f t="shared" si="7"/>
        <v>0.75598422024355294</v>
      </c>
      <c r="L97" s="1"/>
      <c r="O97" s="61"/>
      <c r="P97" s="60"/>
      <c r="Q97" s="62"/>
      <c r="R97" s="60"/>
    </row>
    <row r="98" spans="1:18" ht="15" x14ac:dyDescent="0.25">
      <c r="A98" s="32" t="s">
        <v>33</v>
      </c>
      <c r="B98" s="25">
        <v>58.3</v>
      </c>
      <c r="C98" s="46" t="s">
        <v>34</v>
      </c>
      <c r="D98" s="40">
        <f t="shared" si="8"/>
        <v>16.780156250000001</v>
      </c>
      <c r="E98" s="26">
        <f t="shared" si="9"/>
        <v>0.2020892415189959</v>
      </c>
      <c r="F98" s="42">
        <f t="shared" si="7"/>
        <v>0.2020892415189959</v>
      </c>
      <c r="O98" s="61"/>
      <c r="P98" s="60"/>
      <c r="Q98" s="62"/>
      <c r="R98" s="60"/>
    </row>
    <row r="99" spans="1:18" x14ac:dyDescent="0.2">
      <c r="A99" s="34" t="s">
        <v>0</v>
      </c>
      <c r="B99" s="35">
        <f>SUM(B92:B98)</f>
        <v>384.9</v>
      </c>
      <c r="C99" s="51">
        <f>SUM(C20:C98)-C93-C95</f>
        <v>40.659317662791068</v>
      </c>
      <c r="D99" s="41">
        <f>SUM(D20:D98)</f>
        <v>976.30000000000041</v>
      </c>
      <c r="E99" s="51">
        <f>SUM(E20:E98)</f>
        <v>11.747545037208955</v>
      </c>
      <c r="F99" s="45">
        <f>SUM(F20:F98)</f>
        <v>54.439000000000007</v>
      </c>
      <c r="G99" s="59"/>
      <c r="O99" s="63"/>
      <c r="P99" s="60"/>
      <c r="Q99" s="62"/>
      <c r="R99" s="60"/>
    </row>
    <row r="100" spans="1:18" x14ac:dyDescent="0.2">
      <c r="F100" s="49"/>
      <c r="O100" s="60"/>
      <c r="P100" s="60"/>
      <c r="Q100" s="60"/>
      <c r="R100" s="60"/>
    </row>
    <row r="101" spans="1:18" x14ac:dyDescent="0.2">
      <c r="D101" s="49"/>
      <c r="O101" s="60"/>
      <c r="P101" s="60"/>
      <c r="Q101" s="60"/>
      <c r="R101" s="60"/>
    </row>
    <row r="102" spans="1:18" x14ac:dyDescent="0.2">
      <c r="C102" s="59"/>
    </row>
  </sheetData>
  <mergeCells count="18">
    <mergeCell ref="D9:E9"/>
    <mergeCell ref="D10:E10"/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Январь21</vt:lpstr>
      <vt:lpstr>Февраль21</vt:lpstr>
      <vt:lpstr>Март21</vt:lpstr>
      <vt:lpstr>Апрель21</vt:lpstr>
      <vt:lpstr>Октябрь21</vt:lpstr>
      <vt:lpstr>Ноябрь21</vt:lpstr>
      <vt:lpstr>Декабрь21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2019-02-27T14:23:52Z</cp:lastPrinted>
  <dcterms:created xsi:type="dcterms:W3CDTF">2011-10-25T12:11:12Z</dcterms:created>
  <dcterms:modified xsi:type="dcterms:W3CDTF">2022-01-10T06:39:00Z</dcterms:modified>
</cp:coreProperties>
</file>